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58-00 - SO 00 - Ostatní ..." sheetId="2" r:id="rId2"/>
    <sheet name="158-01 - SO 01 - Stavební..." sheetId="3" r:id="rId3"/>
    <sheet name="158-02 - SO 02 - ZTI" sheetId="4" r:id="rId4"/>
    <sheet name="158-03 - SO 03 - EI" sheetId="5" r:id="rId5"/>
    <sheet name="Pokyny pro vyplnění" sheetId="6" r:id="rId6"/>
  </sheets>
  <definedNames>
    <definedName name="_xlnm._FilterDatabase" localSheetId="1" hidden="1">'158-00 - SO 00 - Ostatní ...'!$C$81:$K$81</definedName>
    <definedName name="_xlnm._FilterDatabase" localSheetId="2" hidden="1">'158-01 - SO 01 - Stavební...'!$C$94:$K$94</definedName>
    <definedName name="_xlnm._FilterDatabase" localSheetId="3" hidden="1">'158-02 - SO 02 - ZTI'!$C$81:$K$81</definedName>
    <definedName name="_xlnm._FilterDatabase" localSheetId="4" hidden="1">'158-03 - SO 03 - EI'!$C$82:$K$82</definedName>
    <definedName name="_xlnm.Print_Titles" localSheetId="1">'158-00 - SO 00 - Ostatní ...'!$81:$81</definedName>
    <definedName name="_xlnm.Print_Titles" localSheetId="2">'158-01 - SO 01 - Stavební...'!$94:$94</definedName>
    <definedName name="_xlnm.Print_Titles" localSheetId="3">'158-02 - SO 02 - ZTI'!$81:$81</definedName>
    <definedName name="_xlnm.Print_Titles" localSheetId="4">'158-03 - SO 03 - EI'!$82:$82</definedName>
    <definedName name="_xlnm.Print_Titles" localSheetId="0">'Rekapitulace stavby'!$49:$49</definedName>
    <definedName name="_xlnm.Print_Area" localSheetId="1">'158-00 - SO 00 - Ostatní ...'!$C$4:$J$36,'158-00 - SO 00 - Ostatní ...'!$C$42:$J$63,'158-00 - SO 00 - Ostatní ...'!$C$69:$K$109</definedName>
    <definedName name="_xlnm.Print_Area" localSheetId="2">'158-01 - SO 01 - Stavební...'!$C$4:$J$36,'158-01 - SO 01 - Stavební...'!$C$42:$J$76,'158-01 - SO 01 - Stavební...'!$C$82:$K$339</definedName>
    <definedName name="_xlnm.Print_Area" localSheetId="3">'158-02 - SO 02 - ZTI'!$C$4:$J$36,'158-02 - SO 02 - ZTI'!$C$42:$J$63,'158-02 - SO 02 - ZTI'!$C$69:$K$146</definedName>
    <definedName name="_xlnm.Print_Area" localSheetId="4">'158-03 - SO 03 - EI'!$C$4:$J$36,'158-03 - SO 03 - EI'!$C$42:$J$64,'158-03 - SO 03 - EI'!$C$70:$K$143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<sst xmlns="http://schemas.openxmlformats.org/spreadsheetml/2006/main" count="6025" uniqueCount="1352">
  <si>
    <t>Export VZ</t>
  </si>
  <si>
    <t>List obsahuje:</t>
  </si>
  <si>
    <t>3.0</t>
  </si>
  <si>
    <t>ZAMOK</t>
  </si>
  <si>
    <t>False</t>
  </si>
  <si>
    <t>{92d32709-8541-42b2-84e8-74f64e2cd7a8}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</si>
  <si>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</si>
  <si>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</si>
  <si>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</si>
  <si>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</si>
  <si>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</si>
  <si>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</si>
  <si>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</si>
  <si>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</si>
  <si>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158/a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</si>
  <si>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</si>
  <si>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</si>
  <si>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Parčík Splavná - Dvě multifunkční hřiště</t>
  </si>
  <si>
    <t>KSO:</t>
  </si>
  <si>
    <t/>
  </si>
  <si>
    <t>CC-CZ:</t>
  </si>
  <si>
    <t>Místo:</t>
  </si>
  <si>
    <t>Kyje</t>
  </si>
  <si>
    <t>Datum:</t>
  </si>
  <si>
    <t>25. 1. 2016</t>
  </si>
  <si>
    <t>Zadavatel:</t>
  </si>
  <si>
    <t>IČ:</t>
  </si>
  <si>
    <t>261 49 788</t>
  </si>
  <si>
    <t>0,1</t>
  </si>
  <si>
    <t>BBD, s.r.o., Rokycanova 30, Praha 3</t>
  </si>
  <si>
    <t>DIČ:</t>
  </si>
  <si>
    <t>Uchazeč:</t>
  </si>
  <si>
    <t>Vyplň údaj</t>
  </si>
  <si>
    <t>Projektant:</t>
  </si>
  <si>
    <t>True</t>
  </si>
  <si>
    <t>Poznámka:</t>
  </si>
  <si>
    <t>Varianta bez výměny zeminy v aktivní zóně.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</si>
  <si>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</si>
  <si>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</si>
  <si>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</si>
  <si>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</si>
  <si>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</si>
  <si>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</si>
  <si>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</si>
  <si>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</si>
  <si>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</si>
  <si>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</si>
  <si>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</si>
  <si>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</si>
  <si>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</si>
  <si>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</si>
  <si>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</si>
  <si>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</si>
  <si>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</si>
  <si>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</si>
  <si>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</si>
  <si>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</si>
  <si>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</si>
  <si>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</si>
  <si>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</si>
  <si>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</si>
  <si>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</si>
  <si>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</si>
  <si>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</si>
  <si>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</si>
  <si>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</si>
  <si>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</si>
  <si>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</si>
  <si>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</si>
  <si>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</si>
  <si>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</si>
  <si>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</si>
  <si>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</si>
  <si>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</si>
  <si>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</si>
  <si>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158/00</t>
  </si>
  <si>
    <t>SO 00 - Ostatní a vedlejší rozpočtové náklady</t>
  </si>
  <si>
    <t>STA</t>
  </si>
  <si>
    <t>1</t>
  </si>
  <si>
    <t>{dc4272f9-6a6e-4a16-bea6-1ee7c052b923}</t>
  </si>
  <si>
    <t>2</t>
  </si>
  <si>
    <t>158/01</t>
  </si>
  <si>
    <t>SO 01 - Stavební část</t>
  </si>
  <si>
    <t>{31228563-3b52-4f3c-9d32-72ba5ce91d92}</t>
  </si>
  <si>
    <t>158/02</t>
  </si>
  <si>
    <t>SO 02 - ZTI</t>
  </si>
  <si>
    <t>{88e466aa-40f2-4f65-bf98-78e807250665}</t>
  </si>
  <si>
    <t>158/03</t>
  </si>
  <si>
    <t>SO 03 - EI</t>
  </si>
  <si>
    <t>{ebf4985b-2a5c-4773-878e-bed2959d13f3}</t>
  </si>
  <si>
    <t>Zpět na list:</t>
  </si>
  <si>
    <t>KRYCÍ LIST SOUPISU</t>
  </si>
  <si>
    <t>Objekt:</t>
  </si>
  <si>
    <t>158/00 - SO 00 - Ostatní a vedlejší rozpočtové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</si>
  <si>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</si>
  <si>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</si>
  <si>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</si>
  <si>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</si>
  <si>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</si>
  <si>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</si>
  <si>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</si>
  <si>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</si>
  <si>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</si>
  <si>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</si>
  <si>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</si>
  <si>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</si>
  <si>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</si>
  <si>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</si>
  <si>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</si>
  <si>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</si>
  <si>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</si>
  <si>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</si>
  <si>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</si>
  <si>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</si>
  <si>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</si>
  <si>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</si>
  <si>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</si>
  <si>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</si>
  <si>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</si>
  <si>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</si>
  <si>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</si>
  <si>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</si>
  <si>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</si>
  <si>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</si>
  <si>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</si>
  <si>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</si>
  <si>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</si>
  <si>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 (vytyčení stavby)</t>
  </si>
  <si>
    <t>Kč</t>
  </si>
  <si>
    <t>CS ÚRS 2016 01</t>
  </si>
  <si>
    <t>1024</t>
  </si>
  <si>
    <t>-863952456</t>
  </si>
  <si>
    <t>012203000</t>
  </si>
  <si>
    <t>Geodetické práce při provádění stavby</t>
  </si>
  <si>
    <t>-1509650112</t>
  </si>
  <si>
    <t>3</t>
  </si>
  <si>
    <t>012303000</t>
  </si>
  <si>
    <t>Geodetické práce po výstavbě (zaměření skutečného provedení vč. vypracování geometrického plánu)</t>
  </si>
  <si>
    <t>1855888540</t>
  </si>
  <si>
    <t>4</t>
  </si>
  <si>
    <t>013244000</t>
  </si>
  <si>
    <t>Dokumentace pro provádění stavby (prováděcí, výrobní a dílenská dokumentace v rozsahu dle SoD)</t>
  </si>
  <si>
    <t>-361510717</t>
  </si>
  <si>
    <t>013254000</t>
  </si>
  <si>
    <t>Dokumentace skutečného provedení stavby (v rozsahu dle SoD)</t>
  </si>
  <si>
    <t>720308152</t>
  </si>
  <si>
    <t>VRN3</t>
  </si>
  <si>
    <t>Zařízení staveniště</t>
  </si>
  <si>
    <t>6</t>
  </si>
  <si>
    <t>031203000</t>
  </si>
  <si>
    <t>Terénní úpravy pro zařízení staveniště</t>
  </si>
  <si>
    <t>-1790537393</t>
  </si>
  <si>
    <t>7</t>
  </si>
  <si>
    <t>032103000</t>
  </si>
  <si>
    <t>Náklady na stavební buňky</t>
  </si>
  <si>
    <t>-1538849882</t>
  </si>
  <si>
    <t>8</t>
  </si>
  <si>
    <t>032503000</t>
  </si>
  <si>
    <t>Skládky na staveništi</t>
  </si>
  <si>
    <t>797734032</t>
  </si>
  <si>
    <t>032603000</t>
  </si>
  <si>
    <t>Ostatní náklady včetně nákladů na vytýčení stávajících inženýrských sítí a jejich ochranu během výstavby</t>
  </si>
  <si>
    <t>-312822012</t>
  </si>
  <si>
    <t>9</t>
  </si>
  <si>
    <t>032903000</t>
  </si>
  <si>
    <t>Náklady na provoz a údržbu vybavení staveniště</t>
  </si>
  <si>
    <t>-496572549</t>
  </si>
  <si>
    <t>10</t>
  </si>
  <si>
    <t>034103000</t>
  </si>
  <si>
    <t>Energie pro zařízení staveniště</t>
  </si>
  <si>
    <t>1939649124</t>
  </si>
  <si>
    <t>11</t>
  </si>
  <si>
    <t>034203000</t>
  </si>
  <si>
    <t>Oplocení staveniště</t>
  </si>
  <si>
    <t>-144414692</t>
  </si>
  <si>
    <t>12</t>
  </si>
  <si>
    <t>034503000</t>
  </si>
  <si>
    <t>Informační tabule na staveništi</t>
  </si>
  <si>
    <t>-827816538</t>
  </si>
  <si>
    <t>13</t>
  </si>
  <si>
    <t>035103001</t>
  </si>
  <si>
    <t>Pronájem ploch včetně poplatků za zábory veřejných prostranství</t>
  </si>
  <si>
    <t>-1034981218</t>
  </si>
  <si>
    <t>14</t>
  </si>
  <si>
    <t>039103000</t>
  </si>
  <si>
    <t>Rozebrání, bourání a odvoz zařízení staveniště, včetně uvedení okolních ploch dotčených výstavbou do původního stavu</t>
  </si>
  <si>
    <t>-1398536270</t>
  </si>
  <si>
    <t>VRN4</t>
  </si>
  <si>
    <t>Inženýrská činnost</t>
  </si>
  <si>
    <t>041403000</t>
  </si>
  <si>
    <t>Koordinátor BOZP na staveništi</t>
  </si>
  <si>
    <t>2097565563</t>
  </si>
  <si>
    <t>16</t>
  </si>
  <si>
    <t>042503000</t>
  </si>
  <si>
    <t>Plán BOZP na staveništi</t>
  </si>
  <si>
    <t>-1594807845</t>
  </si>
  <si>
    <t>17</t>
  </si>
  <si>
    <t>045303000</t>
  </si>
  <si>
    <t>Koordinační činnost zhotovitele</t>
  </si>
  <si>
    <t>-579222705</t>
  </si>
  <si>
    <t>VRN5</t>
  </si>
  <si>
    <t>Finanční náklady</t>
  </si>
  <si>
    <t>18</t>
  </si>
  <si>
    <t>051002000</t>
  </si>
  <si>
    <t>Pojistné</t>
  </si>
  <si>
    <t>730464759</t>
  </si>
  <si>
    <t>20</t>
  </si>
  <si>
    <t>059002000</t>
  </si>
  <si>
    <t>Ostatní finanční náklady vyplývající z podmínek SoD</t>
  </si>
  <si>
    <t>-1869485060</t>
  </si>
  <si>
    <t>VRN9</t>
  </si>
  <si>
    <t>Ostatní náklady</t>
  </si>
  <si>
    <t>19</t>
  </si>
  <si>
    <t>092203000</t>
  </si>
  <si>
    <t>Náklady na zaškolení</t>
  </si>
  <si>
    <t>-355503699</t>
  </si>
  <si>
    <t>158/01 - SO 01 - Stavební část</t>
  </si>
  <si>
    <t>HSV - Práce a dodávky HSV</t>
  </si>
  <si>
    <t xml:space="preserve">    1 - Zemní práce</t>
  </si>
  <si>
    <t xml:space="preserve">    18 - Zemní práce - povrchové úpravy terénu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</si>
  <si>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</si>
  <si>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</si>
  <si>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</si>
  <si>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63 - Podlahy a podlahové konstrukce</t>
  </si>
  <si>
    <t xml:space="preserve">    8 - Trubní vedení</t>
  </si>
  <si>
    <t xml:space="preserve">    9 - Ostatní konstrukce a práce, 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</si>
  <si>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</si>
  <si>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</si>
  <si>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</si>
  <si>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</si>
  <si>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</si>
  <si>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766 - Konstrukce truhlářské</t>
  </si>
  <si>
    <t xml:space="preserve">    767 - Konstrukce zámečnické</t>
  </si>
  <si>
    <t xml:space="preserve">    N01 - Finální povrchy sportovišť </t>
  </si>
  <si>
    <t xml:space="preserve">    N02 - Městský mobiliář</t>
  </si>
  <si>
    <t xml:space="preserve">    N03 - Sadovnické úpravy</t>
  </si>
  <si>
    <t>HSV</t>
  </si>
  <si>
    <t>Práce a dodávky HSV</t>
  </si>
  <si>
    <t>Zemní práce</t>
  </si>
  <si>
    <t>111201101</t>
  </si>
  <si>
    <t>Odstranění křovin a stromů průměru kmene do 100 mm i s kořeny z celkové plochy do 1000 m2</t>
  </si>
  <si>
    <t>m2</t>
  </si>
  <si>
    <t>-18880996</t>
  </si>
  <si>
    <t>VV</t>
  </si>
  <si>
    <t>"viz v.č.C2" 15,5*5</t>
  </si>
  <si>
    <t>111201401</t>
  </si>
  <si>
    <t>Spálení křovin a stromů průměru kmene do 100 mm</t>
  </si>
  <si>
    <t>-1047844244</t>
  </si>
  <si>
    <t>111211131</t>
  </si>
  <si>
    <t>Spálení listnatého klestu se snášením D do 30 cm ve svahu do 1:3</t>
  </si>
  <si>
    <t>kus</t>
  </si>
  <si>
    <t>-1490459995</t>
  </si>
  <si>
    <t>112101101</t>
  </si>
  <si>
    <t>Kácení stromů listnatých D kmene do 300 mm</t>
  </si>
  <si>
    <t>-411963695</t>
  </si>
  <si>
    <t>"viz v.č.C2" 3</t>
  </si>
  <si>
    <t>112201101</t>
  </si>
  <si>
    <t>Odstranění pařezů D do 300 mm</t>
  </si>
  <si>
    <t>1874159096</t>
  </si>
  <si>
    <t>112211111</t>
  </si>
  <si>
    <t>Spálení pařezu D do 0,3 m</t>
  </si>
  <si>
    <t>1737747635</t>
  </si>
  <si>
    <t>121101101</t>
  </si>
  <si>
    <t>Sejmutí ornice s přemístěním na vzdálenost do 50 m</t>
  </si>
  <si>
    <t>m3</t>
  </si>
  <si>
    <t>1564097115</t>
  </si>
  <si>
    <t>"budoucí hřiště a zpevněné plochy" 894,25*0,2</t>
  </si>
  <si>
    <t>"ostatní plochy" 466,0*0,2</t>
  </si>
  <si>
    <t>"odpočet plochy antukového hřiště" -18,25*11*0,2</t>
  </si>
  <si>
    <t>122201101</t>
  </si>
  <si>
    <t>Odkopávky a prokopávky nezapažené v hornině tř. 3 objem do 100 m3</t>
  </si>
  <si>
    <t>1099952371</t>
  </si>
  <si>
    <t>"plocha antukového hřiště" 18,25*11*0,2</t>
  </si>
  <si>
    <t>"snížení terénu v západní části hřiště A" 3,5*0,6*15+1,3*0,3*25</t>
  </si>
  <si>
    <t>"snížení terénu pro posezení" 70,9*0,3</t>
  </si>
  <si>
    <t>122201109</t>
  </si>
  <si>
    <t>Příplatek za lepivost u odkopávek v hornině tř. 1 až 3</t>
  </si>
  <si>
    <t>-145133416</t>
  </si>
  <si>
    <t>133202011</t>
  </si>
  <si>
    <t>Hloubení šachet ručním nebo pneum nářadím v soudržných horninách tř. 3, plocha výkopu do 4 m2</t>
  </si>
  <si>
    <t>521285224</t>
  </si>
  <si>
    <t>"patky pro oplocení hřiště A" 0,3*0,3*0,8*30</t>
  </si>
  <si>
    <t>"patky pro oplocení hřiště B" 0,3*0,3*0,8*30</t>
  </si>
  <si>
    <t>"patky pro sloupky sítě hřiště A" 0,4*0,4*0,6*2</t>
  </si>
  <si>
    <t>"patky pro sloupky sítě hřiště B" 0,4*0,4*0,6*2</t>
  </si>
  <si>
    <t>"patky pro úpravu oplocení" 0,3*0,3*0,8*6</t>
  </si>
  <si>
    <t>133202019</t>
  </si>
  <si>
    <t>Příplatek za lepivost u hloubení šachet ručním nebo pneum nářadím v horninách tř. 3</t>
  </si>
  <si>
    <t>976649348</t>
  </si>
  <si>
    <t>162201102</t>
  </si>
  <si>
    <t>Vodorovné přemístění do 50 m výkopku/sypaniny z horniny tř. 1 až 4</t>
  </si>
  <si>
    <t>167473708</t>
  </si>
  <si>
    <t>"ornice pro zpětné rozprostření" 93,2</t>
  </si>
  <si>
    <t>"zemina/ornice pro vyrovnání terénu" 60,0*2</t>
  </si>
  <si>
    <t>"zemina pro násyp posezení" 60,0*2</t>
  </si>
  <si>
    <t>162701105</t>
  </si>
  <si>
    <t>Vodorovné přemístění do 10000 m výkopku/sypaniny z horniny tř. 1 až 4</t>
  </si>
  <si>
    <t>-1872303130</t>
  </si>
  <si>
    <t>"přebytečná ornice" 126,5</t>
  </si>
  <si>
    <t>167101101</t>
  </si>
  <si>
    <t>Nakládání výkopku z hornin tř. 1 až 4 do 100 m3</t>
  </si>
  <si>
    <t>1494261773</t>
  </si>
  <si>
    <t>"zemina pro vyrovnání terénu" 60,0</t>
  </si>
  <si>
    <t>"zemina pro násyp posezení" 60,0</t>
  </si>
  <si>
    <t>171101103</t>
  </si>
  <si>
    <t>Uložení sypaniny z hornin soudržných do násypů zhutněných do 100 % PS</t>
  </si>
  <si>
    <t>1928477327</t>
  </si>
  <si>
    <t>171201201</t>
  </si>
  <si>
    <t>Uložení sypaniny na skládky</t>
  </si>
  <si>
    <t>945963974</t>
  </si>
  <si>
    <t>171201211</t>
  </si>
  <si>
    <t>Poplatek za uložení odpadu ze sypaniny na skládce (skládkovné)</t>
  </si>
  <si>
    <t>t</t>
  </si>
  <si>
    <t>718134598</t>
  </si>
  <si>
    <t>126,5*1,65 'Přepočtené koeficientem množství</t>
  </si>
  <si>
    <t>Zemní práce - povrchové úpravy terénu</t>
  </si>
  <si>
    <t>181301103</t>
  </si>
  <si>
    <t>Rozprostření ornice tl vrstvy do 200 mm pl do 500 m2 v rovině nebo ve svahu do 1:5</t>
  </si>
  <si>
    <t>-1842481163</t>
  </si>
  <si>
    <t>181951102</t>
  </si>
  <si>
    <t>Úprava pláně v hornině tř. 1 až 4 se zhutněním</t>
  </si>
  <si>
    <t>-482321003</t>
  </si>
  <si>
    <t>"hřiště A" 25*15+3*1*2</t>
  </si>
  <si>
    <t>"hřiště B" 25*15+3*1*2</t>
  </si>
  <si>
    <t>"posezení" (5+8)/2*11</t>
  </si>
  <si>
    <t>"chodník" (1,7+2,3+3,35+2,75)*3+8,7*3,5</t>
  </si>
  <si>
    <t>182101101</t>
  </si>
  <si>
    <t>Svahování v zářezech v hornině tř. 1 až 4</t>
  </si>
  <si>
    <t>553606225</t>
  </si>
  <si>
    <t>"v rozsahu navrhované zeleně " 466,0</t>
  </si>
  <si>
    <t>184807111</t>
  </si>
  <si>
    <t>Zřízení ochrany stromu bedněním</t>
  </si>
  <si>
    <t>1193077180</t>
  </si>
  <si>
    <t>"lípa u hřiště A" 1,5*4*2</t>
  </si>
  <si>
    <t>22</t>
  </si>
  <si>
    <t>184807112</t>
  </si>
  <si>
    <t>Odstranění ochrany stromu bedněním</t>
  </si>
  <si>
    <t>-426932201</t>
  </si>
  <si>
    <t>23</t>
  </si>
  <si>
    <t>1-R01</t>
  </si>
  <si>
    <t>Příplatek za ruční výkop u lípy u hřiště "A"</t>
  </si>
  <si>
    <t>kpl</t>
  </si>
  <si>
    <t>-1333760974</t>
  </si>
  <si>
    <t>Zakládání</t>
  </si>
  <si>
    <t>24</t>
  </si>
  <si>
    <t>273322511</t>
  </si>
  <si>
    <t>Základové desky ze ŽB se zvýšenými nároky na prostředí tř. C 25/30 XC4 XS3</t>
  </si>
  <si>
    <t>-1633457707</t>
  </si>
  <si>
    <t>"hřiště A" (25*15+3*1)*0,2</t>
  </si>
  <si>
    <t>25</t>
  </si>
  <si>
    <t>273362021</t>
  </si>
  <si>
    <t>Výztuž základových desek svařovanými sítěmi Kari</t>
  </si>
  <si>
    <t>-23522868</t>
  </si>
  <si>
    <t>"hřiště A, síť 8/100/100" 378*7,9*2*0,001</t>
  </si>
  <si>
    <t>5,972*1,15 'Přepočtené koeficientem množství</t>
  </si>
  <si>
    <t>26</t>
  </si>
  <si>
    <t>275313711</t>
  </si>
  <si>
    <t>Základové patky z betonu tř. C 20/25 X0</t>
  </si>
  <si>
    <t>-927651289</t>
  </si>
  <si>
    <t>27</t>
  </si>
  <si>
    <t>275351215</t>
  </si>
  <si>
    <t>Zřízení bednění stěn základových patek</t>
  </si>
  <si>
    <t>1397435504</t>
  </si>
  <si>
    <t>"patky pro oplocení hřiště A" (0,3+0,3)*2*0,2*30</t>
  </si>
  <si>
    <t>"patky pro oplocení hřiště B" (0,3+0,3)*2*0,2*30</t>
  </si>
  <si>
    <t>"patky pro sloupky sítě hřiště A" (0,4+0,4)*2*0,2*2</t>
  </si>
  <si>
    <t>"patky pro sloupky sítě hřiště B" (0,4+0,4)*2*0,2*2</t>
  </si>
  <si>
    <t>28</t>
  </si>
  <si>
    <t>275351216</t>
  </si>
  <si>
    <t>Odstranění bednění stěn základových patek</t>
  </si>
  <si>
    <t>492986063</t>
  </si>
  <si>
    <t>29</t>
  </si>
  <si>
    <t>2-R01</t>
  </si>
  <si>
    <t>Příplatek za přehlazení povrchu žlbt desky hřiště "A"</t>
  </si>
  <si>
    <t>1314503436</t>
  </si>
  <si>
    <t>30</t>
  </si>
  <si>
    <t>2-R02</t>
  </si>
  <si>
    <t>Dod.a montáž dilatačního prvku žlbt desky hřiště "A"</t>
  </si>
  <si>
    <t>m</t>
  </si>
  <si>
    <t>-1011516970</t>
  </si>
  <si>
    <t>31</t>
  </si>
  <si>
    <t>2-R03</t>
  </si>
  <si>
    <t>Dod.a montáž plastové trubky KG 160/4 dl. 1200 mm, včetně obetonování sloupku</t>
  </si>
  <si>
    <t>-732516532</t>
  </si>
  <si>
    <t>32</t>
  </si>
  <si>
    <t>2-R04</t>
  </si>
  <si>
    <t>Dod., montáž a vytažení plastové trubky pr. min. 225 mm + dod. a mtž hliníkového pouzdra pr. 90 mm, včetně obetonování sloupku</t>
  </si>
  <si>
    <t>1844250386</t>
  </si>
  <si>
    <t>Svislé a kompletní konstrukce</t>
  </si>
  <si>
    <t>33</t>
  </si>
  <si>
    <t>326214111</t>
  </si>
  <si>
    <t>Zdivo z lomového kamene do drátěných košů gabionů s urovnáním hran</t>
  </si>
  <si>
    <t>1797239977</t>
  </si>
  <si>
    <t>"gabinové stupně, provedení gabionu viz popis v TZ a v.č.D117" (11*2+8*2+3*2+4*2+2+7)*0,5*1</t>
  </si>
  <si>
    <t>Komunikace pozemní</t>
  </si>
  <si>
    <t>34</t>
  </si>
  <si>
    <t>564751114</t>
  </si>
  <si>
    <t>Podklad z kameniva hrubého drceného vel. 32-63 mm tl 180 mm</t>
  </si>
  <si>
    <t>636418847</t>
  </si>
  <si>
    <t>"hřiště B, frakce 16-32/32-63 mm" 25*15+3*1*2</t>
  </si>
  <si>
    <t>35</t>
  </si>
  <si>
    <t>564761111</t>
  </si>
  <si>
    <t>Podklad z kameniva hrubého drceného vel. 32-63 mm tl 200 mm</t>
  </si>
  <si>
    <t>520544206</t>
  </si>
  <si>
    <t>"hřiště A, frakce 16-32/32-63 mm" (25*15+3*1*2)*2</t>
  </si>
  <si>
    <t>36</t>
  </si>
  <si>
    <t>564801112</t>
  </si>
  <si>
    <t>Podklad ze štěrkodrtě ŠD tl 40 mm</t>
  </si>
  <si>
    <t>992809696</t>
  </si>
  <si>
    <t>"hřiště B, frakce 0-16/0-32 mm" 25*15+3*1*2</t>
  </si>
  <si>
    <t>37</t>
  </si>
  <si>
    <t>564851111</t>
  </si>
  <si>
    <t>Podklad ze štěrkodrtě ŠD tl 150 mm</t>
  </si>
  <si>
    <t>1821835686</t>
  </si>
  <si>
    <t>39</t>
  </si>
  <si>
    <t>567142115</t>
  </si>
  <si>
    <t>Podklad ze směsi stmelené cementem SC C 8/10 (KSC I) tl 250 mm</t>
  </si>
  <si>
    <t>-1753521723</t>
  </si>
  <si>
    <t>"pod gabinové stupně" (11*2+8*2+3*2+4*2+2+7)*0,7</t>
  </si>
  <si>
    <t>40</t>
  </si>
  <si>
    <t>571908111</t>
  </si>
  <si>
    <t>Kryt vymývaným dekoračním kamenivem (kačírkem) tl 200 mm</t>
  </si>
  <si>
    <t>1603329914</t>
  </si>
  <si>
    <t>"posezení" 40,5</t>
  </si>
  <si>
    <t>41</t>
  </si>
  <si>
    <t>596211111</t>
  </si>
  <si>
    <t>Kladení zámkové dlažby komunikací pro pěší tl 60 mm skupiny A pl do 100 m2</t>
  </si>
  <si>
    <t>183302915</t>
  </si>
  <si>
    <t>42</t>
  </si>
  <si>
    <t>M</t>
  </si>
  <si>
    <t>592453080</t>
  </si>
  <si>
    <t>dlažba BEST-KLASIKO 20 x 10 x 6 cm přírodní</t>
  </si>
  <si>
    <t>1222169026</t>
  </si>
  <si>
    <t>60,75*1,03 'Přepočtené koeficientem množství</t>
  </si>
  <si>
    <t>43</t>
  </si>
  <si>
    <t>5-R01</t>
  </si>
  <si>
    <t>Napojení nového chodníku na stávající chodník</t>
  </si>
  <si>
    <t>1875654471</t>
  </si>
  <si>
    <t>44</t>
  </si>
  <si>
    <t>5-R02</t>
  </si>
  <si>
    <t>Napojení nového chodníku na nově budovaná hřiště</t>
  </si>
  <si>
    <t>-294714635</t>
  </si>
  <si>
    <t>45</t>
  </si>
  <si>
    <t>998225111</t>
  </si>
  <si>
    <t>Přesun hmot pro pozemní komunikace s krytem z kamene, monolitickým betonovým nebo živičným</t>
  </si>
  <si>
    <t>-1863121377</t>
  </si>
  <si>
    <t>63</t>
  </si>
  <si>
    <t>Podlahy a podlahové konstrukce</t>
  </si>
  <si>
    <t>46</t>
  </si>
  <si>
    <t>631311113</t>
  </si>
  <si>
    <t>Mazanina tl do 80 mm z betonu prostého bez zvýšených nároků na prostředí tř. C 12/15 X0</t>
  </si>
  <si>
    <t>-912384730</t>
  </si>
  <si>
    <t>"hřiště A" (25*15+3*1*2)*0,05</t>
  </si>
  <si>
    <t>Trubní vedení</t>
  </si>
  <si>
    <t>47</t>
  </si>
  <si>
    <t>132201201</t>
  </si>
  <si>
    <t>Hloubení rýh š do 2000 mm v hornině tř. 3 objemu do 100 m3</t>
  </si>
  <si>
    <t>-1864790701</t>
  </si>
  <si>
    <t>"hřiště A" 98,0*0,1</t>
  </si>
  <si>
    <t>"hřiště B" 129,2*0,3</t>
  </si>
  <si>
    <t>"posezení" 51,0*0,1</t>
  </si>
  <si>
    <t>48</t>
  </si>
  <si>
    <t>132201209</t>
  </si>
  <si>
    <t>Příplatek za lepivost k hloubení rýh š do 2000 mm v hornině tř. 3</t>
  </si>
  <si>
    <t>-952007008</t>
  </si>
  <si>
    <t>49</t>
  </si>
  <si>
    <t>-1221167343</t>
  </si>
  <si>
    <t>53,66-19,38</t>
  </si>
  <si>
    <t>50</t>
  </si>
  <si>
    <t>-908627373</t>
  </si>
  <si>
    <t>51</t>
  </si>
  <si>
    <t>-846983137</t>
  </si>
  <si>
    <t>34,28*1,65 'Přepočtené koeficientem množství</t>
  </si>
  <si>
    <t>52</t>
  </si>
  <si>
    <t>175111101</t>
  </si>
  <si>
    <t>Obsypání potrubí ručně sypaninou bez prohození, uloženou do 3 m</t>
  </si>
  <si>
    <t>-761141723</t>
  </si>
  <si>
    <t>"hřiště B" 38,76-129,2*0,15</t>
  </si>
  <si>
    <t>53</t>
  </si>
  <si>
    <t>212752212</t>
  </si>
  <si>
    <t>Trativod z drenážních trubek plastových flexibilních D do 100 mm včetně lože otevřený výkop</t>
  </si>
  <si>
    <t>1469267850</t>
  </si>
  <si>
    <t>"hřiště A" 98,0</t>
  </si>
  <si>
    <t>"hřiště B" 129,2</t>
  </si>
  <si>
    <t>"posezení" 51,0</t>
  </si>
  <si>
    <t>54</t>
  </si>
  <si>
    <t>998276101</t>
  </si>
  <si>
    <t>Přesun hmot pro trubní vedení z trub z plastických hmot otevřený výkop</t>
  </si>
  <si>
    <t>-993824467</t>
  </si>
  <si>
    <t>Ostatní konstrukce a práce, bourání</t>
  </si>
  <si>
    <t>55</t>
  </si>
  <si>
    <t>916231213</t>
  </si>
  <si>
    <t>Osazení chodníkového obrubníku betonového stojatého s boční opěrou do lože z betonu prostého</t>
  </si>
  <si>
    <t>92594909</t>
  </si>
  <si>
    <t>"hřiště A" (26+15)*2</t>
  </si>
  <si>
    <t>"hřiště B" (26+15)*2</t>
  </si>
  <si>
    <t>"chodník" 13,6+4+6,1+8,5+8,7</t>
  </si>
  <si>
    <t>56</t>
  </si>
  <si>
    <t>592172100</t>
  </si>
  <si>
    <t>obrubník betonový zahradní ABO 014-19 šedý 100 x 5 x 25 cm</t>
  </si>
  <si>
    <t>-1090861555</t>
  </si>
  <si>
    <t>82*1,03 'Přepočtené koeficientem množství</t>
  </si>
  <si>
    <t>57</t>
  </si>
  <si>
    <t>592172120</t>
  </si>
  <si>
    <t>obrubník betonový zahradní ABO 020-19 šedý 100 x 5 x 20 cm</t>
  </si>
  <si>
    <t>95926227</t>
  </si>
  <si>
    <t>122,9*1,03 'Přepočtené koeficientem množství</t>
  </si>
  <si>
    <t>58</t>
  </si>
  <si>
    <t>916991121</t>
  </si>
  <si>
    <t>Lože pod obrubníky, krajníky nebo obruby z dlažebních kostek z betonu prostého</t>
  </si>
  <si>
    <t>1922176242</t>
  </si>
  <si>
    <t>"část lože nad 10 cm" 204,9*0,15*0,1</t>
  </si>
  <si>
    <t>59</t>
  </si>
  <si>
    <t>9-R01</t>
  </si>
  <si>
    <t>Prořezání stávající lípy u hřiště „A“, do výšky 4,0 m nad upraveným terénem.</t>
  </si>
  <si>
    <t>2038656567</t>
  </si>
  <si>
    <t>60</t>
  </si>
  <si>
    <t>9-R02</t>
  </si>
  <si>
    <t>Pasportizace sousedních pozemků a staveb před zahájením prací</t>
  </si>
  <si>
    <t>228942311</t>
  </si>
  <si>
    <t>61</t>
  </si>
  <si>
    <t>9-R03</t>
  </si>
  <si>
    <t>Přemístění stávající lavičky, viz v.č.C.3</t>
  </si>
  <si>
    <t>172665896</t>
  </si>
  <si>
    <t>96</t>
  </si>
  <si>
    <t>Bourání konstrukcí</t>
  </si>
  <si>
    <t>62</t>
  </si>
  <si>
    <t>961044111</t>
  </si>
  <si>
    <t>Bourání základů z betonu prostého</t>
  </si>
  <si>
    <t>1980926712</t>
  </si>
  <si>
    <t>"základy podezdívky plotu u hřiště, předběžně" (15,79+32,35+12,78+2,69)*0,3*0,8</t>
  </si>
  <si>
    <t>962042321</t>
  </si>
  <si>
    <t>Bourání zdiva nadzákladového z betonu prostého přes 1 m3</t>
  </si>
  <si>
    <t>-1641258092</t>
  </si>
  <si>
    <t>"podezdívka plotu u hřiště" (15,79+32,35+12,78+2,69)*0,2*0,3</t>
  </si>
  <si>
    <t>64</t>
  </si>
  <si>
    <t>966071721</t>
  </si>
  <si>
    <t>Bourání sloupků a vzpěr plotových ocelových do 2,5 m odřezáním</t>
  </si>
  <si>
    <t>1963572531</t>
  </si>
  <si>
    <t>"předběžně při vzd.1,5m" 83,82/1,5</t>
  </si>
  <si>
    <t>65</t>
  </si>
  <si>
    <t>966071822</t>
  </si>
  <si>
    <t>Rozebrání drátěného pletiva se čtvercovými oky výšky do 2,0 m</t>
  </si>
  <si>
    <t>-360148804</t>
  </si>
  <si>
    <t>"podél ulice Světská" 2,18+15,55+2,48</t>
  </si>
  <si>
    <t>"na podezdívce u hřiště" 15,79+32,35+12,78+2,69</t>
  </si>
  <si>
    <t>66</t>
  </si>
  <si>
    <t>966072811</t>
  </si>
  <si>
    <t>Rozebrání rámového oplocení na ocelové sloupky výšky do 2m</t>
  </si>
  <si>
    <t>1762804444</t>
  </si>
  <si>
    <t>"část u dětského hřiště" 1,83+4,14+3,11+3,07</t>
  </si>
  <si>
    <t>997</t>
  </si>
  <si>
    <t>Přesun sutě</t>
  </si>
  <si>
    <t>67</t>
  </si>
  <si>
    <t>997013111</t>
  </si>
  <si>
    <t>Vnitrostaveništní doprava suti a vybouraných hmot pro budovy v do 6 m s použitím mechanizace</t>
  </si>
  <si>
    <t>185500704</t>
  </si>
  <si>
    <t>68</t>
  </si>
  <si>
    <t>997013501</t>
  </si>
  <si>
    <t>Odvoz suti a vybouraných hmot na skládku nebo meziskládku do 1 km se složením</t>
  </si>
  <si>
    <t>-344675665</t>
  </si>
  <si>
    <t>69</t>
  </si>
  <si>
    <t>997013509</t>
  </si>
  <si>
    <t>Příplatek k odvozu suti a vybouraných hmot na skládku ZKD 1 km přes 1 km</t>
  </si>
  <si>
    <t>-233342509</t>
  </si>
  <si>
    <t>39,685*9 'Přepočtené koeficientem množství</t>
  </si>
  <si>
    <t>70</t>
  </si>
  <si>
    <t>997013831</t>
  </si>
  <si>
    <t>Poplatek za uložení stavebního směsného odpadu na skládce (skládkovné)</t>
  </si>
  <si>
    <t>1794376771</t>
  </si>
  <si>
    <t>998</t>
  </si>
  <si>
    <t>Přesun hmot</t>
  </si>
  <si>
    <t>71</t>
  </si>
  <si>
    <t>998222012</t>
  </si>
  <si>
    <t>Přesun hmot pro tělovýchovné plochy</t>
  </si>
  <si>
    <t>1125839215</t>
  </si>
  <si>
    <t>PSV</t>
  </si>
  <si>
    <t>Práce a dodávky PSV</t>
  </si>
  <si>
    <t>711</t>
  </si>
  <si>
    <t>Izolace proti vodě, vlhkosti a plynům</t>
  </si>
  <si>
    <t>72</t>
  </si>
  <si>
    <t>711491272</t>
  </si>
  <si>
    <t>Provedení izolace proti tlakové vodě svislé z textilií vrstva ochranná</t>
  </si>
  <si>
    <t>-119733367</t>
  </si>
  <si>
    <t>"plochy gabionů pod UT" 89,6</t>
  </si>
  <si>
    <t>73</t>
  </si>
  <si>
    <t>693110640</t>
  </si>
  <si>
    <t>geotextilie netkaná geoNetex M, 500 g/m2, šíře 200 cm</t>
  </si>
  <si>
    <t>434728318</t>
  </si>
  <si>
    <t>P</t>
  </si>
  <si>
    <t>Poznámka k položce:
geoNETEX M 500, Plošná hmotnost: 500 g/m2, Pevnost v tahu (podélně/příčně): 6/5,5 kN/m, Statické protržení (CBR): 900 N, Funkce: F, F+S  Šířka: 2 m, Délka nábalu: 50 m</t>
  </si>
  <si>
    <t>89,6*1,15 'Přepočtené koeficientem množství</t>
  </si>
  <si>
    <t>74</t>
  </si>
  <si>
    <t>998711101</t>
  </si>
  <si>
    <t>Přesun hmot tonážní pro izolace proti vodě, vlhkosti a plynům v objektech výšky do 6 m</t>
  </si>
  <si>
    <t>1615332073</t>
  </si>
  <si>
    <t>766</t>
  </si>
  <si>
    <t>Konstrukce truhlářské</t>
  </si>
  <si>
    <t>75</t>
  </si>
  <si>
    <t>766-R01</t>
  </si>
  <si>
    <t xml:space="preserve">Dodávka a montáž oplocení sportoviště "A" - mantinel výšky cca 1,0 m ze smrkových fošen 120/40 mm (mezera mezi prkny 40 mm, spodní prkno 30-40 mm nad povrchem sportoviště), včetně kotevního a spojovacího materiálu, tlakově impregnováno </t>
  </si>
  <si>
    <t>-2086514140</t>
  </si>
  <si>
    <t>"provedení viz TZ a v.č.D112, D113, D114" 82,0</t>
  </si>
  <si>
    <t>76</t>
  </si>
  <si>
    <t>766-R02</t>
  </si>
  <si>
    <t xml:space="preserve">Dodávka a montáž oplocení sportoviště "B" - mantinel výšky cca 1,0 m ze smrkových fošen 120/40 mm (mezera mezi prkny 40 mm, spodní prkno 30-40 mm nad povrchem sportoviště), včetně kotevního a spojovacího materiálu, tlakově impregnováno </t>
  </si>
  <si>
    <t>52129677</t>
  </si>
  <si>
    <t>77</t>
  </si>
  <si>
    <t>766-R03</t>
  </si>
  <si>
    <t xml:space="preserve">Dodávka a montáž úpravy oplocení dětského hřiště - dřevěná výplň ocelové konstrukce ze smrkových prken dl. cca 100 cm, včetně kotevního a spojovacího materiálu, tlakově impregnováno </t>
  </si>
  <si>
    <t>-868592598</t>
  </si>
  <si>
    <t>"provedení viz TZ a v.č.D118, celková délka oplocení" 14,5</t>
  </si>
  <si>
    <t>78</t>
  </si>
  <si>
    <t>766-R04</t>
  </si>
  <si>
    <t xml:space="preserve">Dodávka a montáž lavic na gabionech- modřínová prkna 120/24 mm dl. 500 mm se zkosenými hranami, kotvená přes modřínové svlaky 120/24 mm, včetně kotevního a spojovacího nerez materiálu, tlakově impregnováno </t>
  </si>
  <si>
    <t>658045180</t>
  </si>
  <si>
    <t>"provedení viz TZ a v.č.D117, celková plocha včetně mezer" 44*0,5</t>
  </si>
  <si>
    <t>767</t>
  </si>
  <si>
    <t>Konstrukce zámečnické</t>
  </si>
  <si>
    <t>79</t>
  </si>
  <si>
    <t>767996702</t>
  </si>
  <si>
    <t>Demontáž atypických zámečnických konstrukcí řezáním hmotnosti jednotlivých dílů do 100 kg</t>
  </si>
  <si>
    <t>kg</t>
  </si>
  <si>
    <t>-1826235546</t>
  </si>
  <si>
    <t xml:space="preserve">"sloupy pro síť u ant.hřiště, předběžně" 50*2 </t>
  </si>
  <si>
    <t>80</t>
  </si>
  <si>
    <t>767-R01</t>
  </si>
  <si>
    <t xml:space="preserve">Dodávka a montáž oplocení sportoviště "A" - delší strany -  výšky 4,0 m, nosná ocelová trubková konstrukce, sloupky tr.D 76 mm á 3125 mm, vodorovné zavětrování 2x tr.D 33,7 mm, včetně kotevního a spojovacího materiálu, žárově zinkováno    </t>
  </si>
  <si>
    <t>-1303366042</t>
  </si>
  <si>
    <t>"provedení viz TZ a v.č.D112, D113, D114" 25*2</t>
  </si>
  <si>
    <t>81</t>
  </si>
  <si>
    <t>767-R02</t>
  </si>
  <si>
    <t xml:space="preserve">Dodávka a montáž oplocení sportoviště "B" - delší strany -  výšky 4,0 m, nosná ocelová trubková konstrukce, sloupky tr.D 76 mm á 3125 mm, vodorovné zavětrování 2x tr.D 33,7 mm, včetně kotevního a spojovacího materiálu, žárově zinkováno    </t>
  </si>
  <si>
    <t>1030888170</t>
  </si>
  <si>
    <t>82</t>
  </si>
  <si>
    <t>767-R03</t>
  </si>
  <si>
    <t xml:space="preserve">Dodávka a montáž oplocení sportoviště "A" - kratší strany -  výšky 4,0 m, nosná ocelová trubková konstrukce, sloupky tr.D 76 mm á 3000 mm, vodorovné zavětrování 2x tr.D 33,7 mm, včetně kotevního a spojovacího materiálu, žárově zinkováno    </t>
  </si>
  <si>
    <t>-1154200496</t>
  </si>
  <si>
    <t>"provedení viz TZ a v.č.D112, D113, D114" 21,0</t>
  </si>
  <si>
    <t>83</t>
  </si>
  <si>
    <t>767-R04</t>
  </si>
  <si>
    <t xml:space="preserve">Dodávka a montáž oplocení sportoviště "B" - kratší strany -  výšky 4,0 m, nosná ocelová trubková konstrukce, sloupky tr.D 76 mm á 3000 mm, vodorovné zavětrování 2x tr.D 33,7 mm, včetně kotevního a spojovacího materiálu, žárově zinkováno    </t>
  </si>
  <si>
    <t>1000669626</t>
  </si>
  <si>
    <t>84</t>
  </si>
  <si>
    <t>767-R05</t>
  </si>
  <si>
    <t xml:space="preserve">Dodávka a montáž oplocení sportoviště "A" - díl 3,0 x 4,0 m s integrovaným brankovištěm a basketbalovým košem s odrazovou deskou, nosná ocelová trubková konstrukce, včetně kotevního a spojovacího materiálu, žárově zinkováno    </t>
  </si>
  <si>
    <t>1514465993</t>
  </si>
  <si>
    <t>"provedení viz TZ a v.č.D112, D113, D114" 2</t>
  </si>
  <si>
    <t>85</t>
  </si>
  <si>
    <t>767-R06</t>
  </si>
  <si>
    <t xml:space="preserve">Dodávka a montáž oplocení sportoviště "B" - díl 3,0 x 4,0 m s integrovaným brankovištěm a basketbalovým košem s odrazovou deskou, nosná ocelová trubková konstrukce, včetně kotevního a spojovacího materiálu, žárově zinkováno    </t>
  </si>
  <si>
    <t>835790702</t>
  </si>
  <si>
    <t>86</t>
  </si>
  <si>
    <t>767-R07</t>
  </si>
  <si>
    <t xml:space="preserve">Dodávka a montáž oplocení sportoviště "A" - díl 3,0 x 4,0 m s integrovanými 2kř uzamykatelnými vraty 3,0 x 2,1 m, nosná ocelová trubková konstrukce, včetně kotevního a spojovacího materiálu, žárově zinkováno    </t>
  </si>
  <si>
    <t>-492185612</t>
  </si>
  <si>
    <t>"provedení viz TZ a v.č.D112, D113, D114" 1</t>
  </si>
  <si>
    <t>87</t>
  </si>
  <si>
    <t>767-R08</t>
  </si>
  <si>
    <t xml:space="preserve">Dodávka a montáž oplocení sportoviště "B" - díl 3,0 x 4,0 m s integrovanými 2kř uzamykatelnými vraty 3,0 x 2,1 m, nosná ocelová trubková konstrukce, včetně kotevního a spojovacího materiálu, žárově zinkováno    </t>
  </si>
  <si>
    <t>-2142977686</t>
  </si>
  <si>
    <t>88</t>
  </si>
  <si>
    <t>767-R09</t>
  </si>
  <si>
    <t xml:space="preserve">Dodávka a montáž oplocení sportoviště "A" - ochranná polypropylenová síť, včetně napínacího, kotevního a spojovacího materiálu </t>
  </si>
  <si>
    <t>438406221</t>
  </si>
  <si>
    <t>"provedení viz TZ a v.č.D112, D113, D114" (25+15)*2*3+5*1*2</t>
  </si>
  <si>
    <t>89</t>
  </si>
  <si>
    <t>767-R10</t>
  </si>
  <si>
    <t xml:space="preserve">Dodávka a montáž oplocení sportoviště "B" - ochranná polypropylenová síť, včetně napínacího, kotevního a spojovacího materiálu </t>
  </si>
  <si>
    <t>-352057337</t>
  </si>
  <si>
    <t>90</t>
  </si>
  <si>
    <t>767-R11</t>
  </si>
  <si>
    <t xml:space="preserve">Dodávka a montáž oplocení sportoviště "A" - ocelové pásy dl. 1,1 m na sloupcích pro stažení dřevěného mantinelu , včetně kotevního a spojovacího materiálu, žárově zinkováno </t>
  </si>
  <si>
    <t>-1890868772</t>
  </si>
  <si>
    <t>"provedení viz TZ a v.č.D112, D113, D114" 62,0</t>
  </si>
  <si>
    <t>91</t>
  </si>
  <si>
    <t>767-R12</t>
  </si>
  <si>
    <t xml:space="preserve">Dodávka a montáž oplocení sportoviště "B" - ocelové pásy dl. 1,1 m na sloupcích pro stažení dřevěného mantinelu , včetně kotevního a spojovacího materiálu, žárově zinkováno </t>
  </si>
  <si>
    <t>-1400945101</t>
  </si>
  <si>
    <t>92</t>
  </si>
  <si>
    <t>767-R13</t>
  </si>
  <si>
    <t xml:space="preserve">Dodávka a montáž oplocení sportoviště "A" - ocelové středové pásy dl. 1,1 m mezi sloupky pro stažení dřevěného mantinelu , včetně kotevního a spojovacího materiálu, žárově zinkováno </t>
  </si>
  <si>
    <t>-1395546992</t>
  </si>
  <si>
    <t>"provedení viz TZ a v.č.D112, D113, D114" 26,0*2</t>
  </si>
  <si>
    <t>93</t>
  </si>
  <si>
    <t>767-R14</t>
  </si>
  <si>
    <t xml:space="preserve">Dodávka a montáž oplocení sportoviště "B" - ocelové středové pásy dl. 1,1 m mezi sloupky pro stažení dřevěného mantinelu , včetně kotevního a spojovacího materiálu, žárově zinkováno </t>
  </si>
  <si>
    <t>-1433534050</t>
  </si>
  <si>
    <t>94</t>
  </si>
  <si>
    <t>767-R15</t>
  </si>
  <si>
    <t xml:space="preserve">Dodávka a montáž univerzálního sloupku pro síť s háčky, upínavím kolečkem, napínacím zařízením  </t>
  </si>
  <si>
    <t>-347913950</t>
  </si>
  <si>
    <t>95</t>
  </si>
  <si>
    <t>767-R16</t>
  </si>
  <si>
    <t>Dodávka a montáž krajní rohové výztuhy oplocení sportovišť, tr.D 33,7 mm dl. 2300 mm, žárově zinkováno</t>
  </si>
  <si>
    <t>1074637448</t>
  </si>
  <si>
    <t>767-R17</t>
  </si>
  <si>
    <t>Dodávka a montáž úpravy oplocení dětského hřiště, ocelová konstrukce z jackl profilů a pásoviny, včetně kotevního a spojovacího materiálu, žárově zinkováno</t>
  </si>
  <si>
    <t>944213956</t>
  </si>
  <si>
    <t>"provedení viz TZ a v.č.D118, celková délka oplocení včetně mezer" 14,5</t>
  </si>
  <si>
    <t>97</t>
  </si>
  <si>
    <t>767-R18</t>
  </si>
  <si>
    <t>Dodávka a montáž ocelové podkonstrukce pro kotvení dřevěných lavic na gabionech , jackl profily a betonová patka, včetně kotevního a spojovacího nerez materiálu, žárově zinkováno</t>
  </si>
  <si>
    <t>943082253</t>
  </si>
  <si>
    <t>"provedení viz TZ a v.č.D117, po cca 800 mm" 62,0</t>
  </si>
  <si>
    <t>98</t>
  </si>
  <si>
    <t>767-R19</t>
  </si>
  <si>
    <t>Pomocné pracovní lešení pro montáž zámečnických konstrukcí</t>
  </si>
  <si>
    <t>soub</t>
  </si>
  <si>
    <t>-381567430</t>
  </si>
  <si>
    <t>N01</t>
  </si>
  <si>
    <t xml:space="preserve">Finální povrchy sportovišť </t>
  </si>
  <si>
    <t>99</t>
  </si>
  <si>
    <t>N01-R01</t>
  </si>
  <si>
    <t xml:space="preserve">Povrch hřiště "A" - dodávka a montáž - akrylátový 5-ti vrstvý systém na beton, určený pro sportovní povrchy a exteriér – barva šedá </t>
  </si>
  <si>
    <t>1487288103</t>
  </si>
  <si>
    <t>100</t>
  </si>
  <si>
    <t>N01-R02</t>
  </si>
  <si>
    <t xml:space="preserve">Povrch hřiště "B" - dodávka a montáž - podkladní vrstva z měkké elastické drenážní podložky pod umělé sportovní povrchy tl. 35 mm (směs štěrku frakce 2-5 mm, polyuretanu a SBR granulátu) </t>
  </si>
  <si>
    <t>-785435187</t>
  </si>
  <si>
    <t>101</t>
  </si>
  <si>
    <t>N01-R03</t>
  </si>
  <si>
    <t>Povrch hřiště "B" - dodávka a montáž - vulkanizovaný termoplast TPV se zvýšenou UV stabilitou - barva zelená (materiál z pryžových granulí z polyolefinického elastomeru bez obsahu polypropylénu, frakce 1,0–3,0 mm, tl. 13 mm)</t>
  </si>
  <si>
    <t>962212925</t>
  </si>
  <si>
    <t>102</t>
  </si>
  <si>
    <t>N01-R04</t>
  </si>
  <si>
    <t>Lajnování hřiště "A" - pro basketbal - žlutá barva, šířka lajny 50 mm, kompletní provedení, viz v.č.D115</t>
  </si>
  <si>
    <t>-1953635190</t>
  </si>
  <si>
    <t>103</t>
  </si>
  <si>
    <t>N01-R05</t>
  </si>
  <si>
    <t>Lajnování hřiště "A" - pro volejbal, nohejbal, malou kopanou  - červená barva, šířka lajny 50 mm, kompletní provedení, viz v.č.D115</t>
  </si>
  <si>
    <t>2120336132</t>
  </si>
  <si>
    <t>104</t>
  </si>
  <si>
    <t>N01-R06</t>
  </si>
  <si>
    <t>Lajnování hřiště "B" - pro basketbal - žlutá barva, šířka lajny 50 mm, kompletní provedení, viz v.č.D115</t>
  </si>
  <si>
    <t>343556167</t>
  </si>
  <si>
    <t>105</t>
  </si>
  <si>
    <t>N01-R07</t>
  </si>
  <si>
    <t>Lajnování hřiště "B" - pro volejbal, nohejbal, malou kopanou  - červená barva, šířka lajny 50 mm, kompletní provedení, viz v.č.D115</t>
  </si>
  <si>
    <t>-1424918404</t>
  </si>
  <si>
    <t>N02</t>
  </si>
  <si>
    <t>Městský mobiliář</t>
  </si>
  <si>
    <t>106</t>
  </si>
  <si>
    <t>N02-R01</t>
  </si>
  <si>
    <t>Městský mobiliář - dodávka a montáž - odpadkový koš, včetně základku a kotevního materiálu, viz popis v TZ a v.č.D1110</t>
  </si>
  <si>
    <t>1024241276</t>
  </si>
  <si>
    <t>107</t>
  </si>
  <si>
    <t>N02-R02</t>
  </si>
  <si>
    <t>Městský mobiliář - dodávka a montáž - lavička, včetně základku a kotevního materiálu, viz popis v TZ a v.č.D1110</t>
  </si>
  <si>
    <t>-1494598939</t>
  </si>
  <si>
    <t>108</t>
  </si>
  <si>
    <t>N02-R03</t>
  </si>
  <si>
    <t>Městský mobiliář - dodávka a montáž - jednostranný stojan pro 20 kol, včetně základku a kotevního materiálu, viz popis v TZ a v.č.D1110</t>
  </si>
  <si>
    <t>1608390895</t>
  </si>
  <si>
    <t>N03</t>
  </si>
  <si>
    <t>Sadovnické úpravy</t>
  </si>
  <si>
    <t>109</t>
  </si>
  <si>
    <t>N03-R01</t>
  </si>
  <si>
    <t>Chemické odplevelení ploch totálním herbicidem 2x, např. Roundup v dávce 200 ml/100m2; 2x s odstupem alespoň 20 dnů; včetně dodávky herbicidu</t>
  </si>
  <si>
    <t>-819857972</t>
  </si>
  <si>
    <t>110</t>
  </si>
  <si>
    <t>N03-R02</t>
  </si>
  <si>
    <t>Dodání substrátu pro venkovní plochy, pro stromy a zapojené keře, výměna substrátu ve výsadbových jamách na 100% (stromy a 50 % (keře)</t>
  </si>
  <si>
    <t>-1911953175</t>
  </si>
  <si>
    <t>111</t>
  </si>
  <si>
    <t>N03-R03</t>
  </si>
  <si>
    <t>Hloubení jam pro výsadbu listnatých stromů, o objemu 1 m3 s výměnou půdy na 50%</t>
  </si>
  <si>
    <t>ks</t>
  </si>
  <si>
    <t>1807233185</t>
  </si>
  <si>
    <t>112</t>
  </si>
  <si>
    <t>N03-R04</t>
  </si>
  <si>
    <t>Hloubení jamek a výsadba soliterních keřů, s výměnou půdy na 50 %, o objemu 0,125 m3, se zálivkou</t>
  </si>
  <si>
    <t>-1916427910</t>
  </si>
  <si>
    <t>113</t>
  </si>
  <si>
    <t>N03-R05</t>
  </si>
  <si>
    <t>Hloubení jamek a výsadba zapojených keřů v rovině, s výměnou půdy na 50 %, o objemu 0,02 m3, se zálivkou</t>
  </si>
  <si>
    <t>264527510</t>
  </si>
  <si>
    <t>114</t>
  </si>
  <si>
    <t>N03-R06</t>
  </si>
  <si>
    <t>Výsadba listnatých stromů s osazením třemi kůly a závlahovou hadicí, včetně dodávky impregnovaných kůlů délky 3 m, spojovacích lišt, úvazků a flexibilní drenážní hadice o pr. 80 mm délky 3m, aplikace jutové omotávky kmene, zálivka po výsadbě</t>
  </si>
  <si>
    <t>-2096106262</t>
  </si>
  <si>
    <t>115</t>
  </si>
  <si>
    <t>N03-R07</t>
  </si>
  <si>
    <t>Založení parkových trávníků na rostlém terénu, jemná modelace terénu, výsev travního semene, utužení povrchu válcováním, zálivka</t>
  </si>
  <si>
    <t>-1041657807</t>
  </si>
  <si>
    <t>116</t>
  </si>
  <si>
    <t>N03-R08</t>
  </si>
  <si>
    <t>Mulčování keřových výsadeb, rozprostření drcené borky frakce 40-70 mm  ve vrstvě 10 cm pro výsadby keřů</t>
  </si>
  <si>
    <t>-1777676761</t>
  </si>
  <si>
    <t>117</t>
  </si>
  <si>
    <t>N03-R09</t>
  </si>
  <si>
    <t>Dodávka parkové travní směsi pro trávníky, v množství 25 g/m2</t>
  </si>
  <si>
    <t>1116192748</t>
  </si>
  <si>
    <t>118</t>
  </si>
  <si>
    <t>N03-R10</t>
  </si>
  <si>
    <t>Dodávka drcené borky, frakce 40-70 mm</t>
  </si>
  <si>
    <t>-1898560343</t>
  </si>
  <si>
    <t>119</t>
  </si>
  <si>
    <t>N03-R11</t>
  </si>
  <si>
    <t>Prunus fruticosa "Globosum", s balem, vel. 18/20 cm, višeň křovitá kulovitá</t>
  </si>
  <si>
    <t>1275629315</t>
  </si>
  <si>
    <t>120</t>
  </si>
  <si>
    <t>N03-R12</t>
  </si>
  <si>
    <t>Acer platanoides "Emerald Queen", s balem, vel.18/20 cm, javor mléčný</t>
  </si>
  <si>
    <t>-895650244</t>
  </si>
  <si>
    <t>121</t>
  </si>
  <si>
    <t>N03-R13</t>
  </si>
  <si>
    <t>Deutzia gracilis, vel. 25/30 cm, kontejner, trojpuk něžný</t>
  </si>
  <si>
    <t>978656443</t>
  </si>
  <si>
    <t>122</t>
  </si>
  <si>
    <t>N03-R14</t>
  </si>
  <si>
    <t>Potentilla fruticosa "Goldfinger", vel. 25/30 cm, kontejner, mochna křovitá</t>
  </si>
  <si>
    <t>-355273286</t>
  </si>
  <si>
    <t>123</t>
  </si>
  <si>
    <t>N03-R15</t>
  </si>
  <si>
    <t>Spiraea bumalda "Anthony Waterer", vel. 25/30 cm, kontejner, tavolník nízký</t>
  </si>
  <si>
    <t>-983198250</t>
  </si>
  <si>
    <t>124</t>
  </si>
  <si>
    <t>N03-R16</t>
  </si>
  <si>
    <t>Spiraea vanhouttei, vel. 30/40 cm, kontejner, tavolník van Houtteův</t>
  </si>
  <si>
    <t>2122824443</t>
  </si>
  <si>
    <t>125</t>
  </si>
  <si>
    <t>N03-R17</t>
  </si>
  <si>
    <t>Berberis thunbergi "Atropurp. Nana", vel. 25/30 cm, kontejner, dřišťál Thunbergův</t>
  </si>
  <si>
    <t>-170308574</t>
  </si>
  <si>
    <t>126</t>
  </si>
  <si>
    <t>N03-R18</t>
  </si>
  <si>
    <t>Mahonia aquifolium, vel. 30/40 cm, kontejner, mahónie cesmínolistá</t>
  </si>
  <si>
    <t>966703428</t>
  </si>
  <si>
    <t>127</t>
  </si>
  <si>
    <t>N03-R19</t>
  </si>
  <si>
    <t>Prunus laurocerassus "Otto Luyken", vel. 30/40 cm, kontejner, bobkovišeň lékařská</t>
  </si>
  <si>
    <t>-1506595250</t>
  </si>
  <si>
    <t>128</t>
  </si>
  <si>
    <t>N03-R20</t>
  </si>
  <si>
    <t>Údržba založených sadovnických úprav v délce 1 roku, pravidelné odplevelování výsadeb, kosení trávníků a zálivka, případná dosadba uhynulých rostlin</t>
  </si>
  <si>
    <t>-119685776</t>
  </si>
  <si>
    <t>158/02 - SO 02 - ZTI</t>
  </si>
  <si>
    <t>HSV - HSV</t>
  </si>
  <si>
    <t xml:space="preserve">    01 - Demolice a oprava stávající komunikace pro uložení IS</t>
  </si>
  <si>
    <t>PSV - PSV</t>
  </si>
  <si>
    <t xml:space="preserve">    02 - Vodovodní přípojka, areálový vodovod</t>
  </si>
  <si>
    <t xml:space="preserve">    03 - Odvodnění, vsakování drenáží</t>
  </si>
  <si>
    <t xml:space="preserve">    04 - Ostatní</t>
  </si>
  <si>
    <t>01</t>
  </si>
  <si>
    <t>Demolice a oprava stávající komunikace pro uložení IS</t>
  </si>
  <si>
    <t>Pol1</t>
  </si>
  <si>
    <t>Rozřezání vozovky</t>
  </si>
  <si>
    <t>-1106779289</t>
  </si>
  <si>
    <t>Pol2</t>
  </si>
  <si>
    <t>Odstranění stávající živičné vozovky v tl. 300 mm v rozsahu opravy daného úseku vč. likvidace</t>
  </si>
  <si>
    <t>-773062435</t>
  </si>
  <si>
    <t>Pol3</t>
  </si>
  <si>
    <t>Odstranění podkladu plochy komunikace do hloubky 400 mm vč. likvidace</t>
  </si>
  <si>
    <t>-478688025</t>
  </si>
  <si>
    <t>Pol4</t>
  </si>
  <si>
    <t>Oprava komunikace - Štěrkodrť, tl. 200 mm (ŠDA) vč. materiálu</t>
  </si>
  <si>
    <t>-860771288</t>
  </si>
  <si>
    <t>Pol5</t>
  </si>
  <si>
    <t>Oprava komunikace - Směs stmelená cementem 0/32, tl. 140 mm (SC C8/10) vč. materiálu</t>
  </si>
  <si>
    <t>-1200997985</t>
  </si>
  <si>
    <t>Pol6</t>
  </si>
  <si>
    <t>Oprava komunikace - Asfaltový beton, tl. 70 mm (ACP 16+) vč. materiálu</t>
  </si>
  <si>
    <t>-701404747</t>
  </si>
  <si>
    <t>Pol7</t>
  </si>
  <si>
    <t>Oprava komunikace - Spojovací asfaltový postřik PS,EK, 0,5 kg/m2 vč. materiálu</t>
  </si>
  <si>
    <t>298529388</t>
  </si>
  <si>
    <t>Pol8</t>
  </si>
  <si>
    <t>Oprava komunikace - Asfaltový beton střednězrnný, tl. 40 mm (ACO 11) vč. materiálu</t>
  </si>
  <si>
    <t>1820076861</t>
  </si>
  <si>
    <t>Poznámka k položce:
Jedná se o předpokládané hodnoty objemu prací - předpokládá se, že může dojít k navýšení (snížení) s ohledem na skutečně provedený rozsah opravy daného úseku</t>
  </si>
  <si>
    <t>02</t>
  </si>
  <si>
    <t>Vodovodní přípojka, areálový vodovod</t>
  </si>
  <si>
    <t>Pol9</t>
  </si>
  <si>
    <t>Potrubí vodovodní PE 100, SDR 11, 40x3,6</t>
  </si>
  <si>
    <t>1493690822</t>
  </si>
  <si>
    <t>Pol10</t>
  </si>
  <si>
    <t>Identifikační vodič CYKY 2,5 mm</t>
  </si>
  <si>
    <t>1349897162</t>
  </si>
  <si>
    <t>Pol11</t>
  </si>
  <si>
    <t>Výstražná fólie</t>
  </si>
  <si>
    <t>-101036086</t>
  </si>
  <si>
    <t>Pol12</t>
  </si>
  <si>
    <t>Výkop vč. transportu zeminy, pažený</t>
  </si>
  <si>
    <t>1615881383</t>
  </si>
  <si>
    <t>Pol13</t>
  </si>
  <si>
    <t>Štěrkopískový podsyp</t>
  </si>
  <si>
    <t>751408662</t>
  </si>
  <si>
    <t>Pol14</t>
  </si>
  <si>
    <t>Štěrkopískový tříděný obsyp a zásyp</t>
  </si>
  <si>
    <t>-1091591290</t>
  </si>
  <si>
    <t>Pol15</t>
  </si>
  <si>
    <t>Odvoz přebytečné zeminy vč.likvidace</t>
  </si>
  <si>
    <t>-256172752</t>
  </si>
  <si>
    <t>Pol16</t>
  </si>
  <si>
    <t>Zásyp výkopkem - hutněný po vrstvách</t>
  </si>
  <si>
    <t>-1007473049</t>
  </si>
  <si>
    <t>Pol17</t>
  </si>
  <si>
    <t>Navrtávací pás HAKU 160/40</t>
  </si>
  <si>
    <t>-1674701173</t>
  </si>
  <si>
    <t>Pol18</t>
  </si>
  <si>
    <t>Šoupátko litinové DN 32 se zemní soupravou, s integrovaným výstupem pro PE</t>
  </si>
  <si>
    <t>208285728</t>
  </si>
  <si>
    <t>Pol19</t>
  </si>
  <si>
    <t>Vodoměrná šachta plastová DN 1.200, pojízdný poklop 600x600 (B125)</t>
  </si>
  <si>
    <t>1182195507</t>
  </si>
  <si>
    <t>Pol20</t>
  </si>
  <si>
    <t>Vodoměrná sestava s vodoměrem</t>
  </si>
  <si>
    <t>630553105</t>
  </si>
  <si>
    <t>Pol21</t>
  </si>
  <si>
    <t>Betonová podkladní deska pod VŠ šachtou, beton C 12/15</t>
  </si>
  <si>
    <t>200229019</t>
  </si>
  <si>
    <t>Pol22</t>
  </si>
  <si>
    <t>Plastová revizní šachta DN 400, vč. poklopu B125</t>
  </si>
  <si>
    <t>1931640452</t>
  </si>
  <si>
    <t>Pol23</t>
  </si>
  <si>
    <t>Prostup v šachtě pro vodovod PE d40</t>
  </si>
  <si>
    <t>1609974079</t>
  </si>
  <si>
    <t>Pol24</t>
  </si>
  <si>
    <t>Přechod PE/ocel DN 32</t>
  </si>
  <si>
    <t>-655840458</t>
  </si>
  <si>
    <t>Pol25</t>
  </si>
  <si>
    <t>Napojení na stávající vodovod</t>
  </si>
  <si>
    <t>-177237551</t>
  </si>
  <si>
    <t>Pol26</t>
  </si>
  <si>
    <t>Zahradní kohout</t>
  </si>
  <si>
    <t>-1067061211</t>
  </si>
  <si>
    <t>Pol27</t>
  </si>
  <si>
    <t>Rychlospojka pro zahradní hadici</t>
  </si>
  <si>
    <t>1825438471</t>
  </si>
  <si>
    <t>03</t>
  </si>
  <si>
    <t>Odvodnění, vsakování drenáží</t>
  </si>
  <si>
    <t>Pol28</t>
  </si>
  <si>
    <t>Odvodňovací žlab, rošt B125</t>
  </si>
  <si>
    <t>-338439818</t>
  </si>
  <si>
    <t>Pol29</t>
  </si>
  <si>
    <t>Kanalizační potrubí v zemi, PVC-KG, SN 8 DN 160</t>
  </si>
  <si>
    <t>-2073748751</t>
  </si>
  <si>
    <t>Pol30</t>
  </si>
  <si>
    <t>Revizní šachta platová DN 400, snížené dno, poklop B125</t>
  </si>
  <si>
    <t>1040651878</t>
  </si>
  <si>
    <t>-1567162638</t>
  </si>
  <si>
    <t>-2117733469</t>
  </si>
  <si>
    <t>2094561562</t>
  </si>
  <si>
    <t>-1041444657</t>
  </si>
  <si>
    <t>-2010385400</t>
  </si>
  <si>
    <t>Pol31</t>
  </si>
  <si>
    <t>Štěrková vsakovací galerie pro žlab - štěrk 16/32, 2,5 x 1,5 x 1,0 m</t>
  </si>
  <si>
    <t>-1834442651</t>
  </si>
  <si>
    <t>Pol32</t>
  </si>
  <si>
    <t>Geotextilie 200 g/m2</t>
  </si>
  <si>
    <t>660102445</t>
  </si>
  <si>
    <t>38</t>
  </si>
  <si>
    <t>Pol33</t>
  </si>
  <si>
    <t>Jáma pro vsak, otevřený výkop</t>
  </si>
  <si>
    <t>-1082110683</t>
  </si>
  <si>
    <t>Pol34</t>
  </si>
  <si>
    <t>Štěrkový podsyp 8/16</t>
  </si>
  <si>
    <t>1931542544</t>
  </si>
  <si>
    <t>1476012742</t>
  </si>
  <si>
    <t>440707802</t>
  </si>
  <si>
    <t>Pol35</t>
  </si>
  <si>
    <t>Napojení potrubí do vsaku</t>
  </si>
  <si>
    <t>-17820886</t>
  </si>
  <si>
    <t>Pol36</t>
  </si>
  <si>
    <t>Drenážní potrubí PVC DN 150 pro distribuci vody ve vsaku</t>
  </si>
  <si>
    <t>-1637799645</t>
  </si>
  <si>
    <t>Pol37</t>
  </si>
  <si>
    <t>Štěrkové vsakovací galerie pro drenáže - štěrk 16/32</t>
  </si>
  <si>
    <t>-1657427489</t>
  </si>
  <si>
    <t>-1382882021</t>
  </si>
  <si>
    <t>-1523057415</t>
  </si>
  <si>
    <t>-1562708858</t>
  </si>
  <si>
    <t>-1684797015</t>
  </si>
  <si>
    <t>1894041839</t>
  </si>
  <si>
    <t>-1150751380</t>
  </si>
  <si>
    <t>04</t>
  </si>
  <si>
    <t>Ostatní</t>
  </si>
  <si>
    <t>Pol38</t>
  </si>
  <si>
    <t>Autorský dozor</t>
  </si>
  <si>
    <t>-2135793551</t>
  </si>
  <si>
    <t>Pol39</t>
  </si>
  <si>
    <t>Zkouška těsnosti potrubí</t>
  </si>
  <si>
    <t>597114485</t>
  </si>
  <si>
    <t>Pol40</t>
  </si>
  <si>
    <t>Provozní řád</t>
  </si>
  <si>
    <t>347882312</t>
  </si>
  <si>
    <t>Pol41</t>
  </si>
  <si>
    <t>Kompletační a koordinační činnost</t>
  </si>
  <si>
    <t>-1042676453</t>
  </si>
  <si>
    <t>Pol42</t>
  </si>
  <si>
    <t>Povolení pro výkopy, zábory</t>
  </si>
  <si>
    <t>1145402243</t>
  </si>
  <si>
    <t>Pol43</t>
  </si>
  <si>
    <t>Provozní vlivy</t>
  </si>
  <si>
    <t>765985482</t>
  </si>
  <si>
    <t>Pol44</t>
  </si>
  <si>
    <t>Stavební příprava</t>
  </si>
  <si>
    <t>-2025784866</t>
  </si>
  <si>
    <t>158/03 - SO 03 - EI</t>
  </si>
  <si>
    <t>M - M</t>
  </si>
  <si>
    <t xml:space="preserve">    D1 - Svítidla včetně zdrojů, stožárů a montáže</t>
  </si>
  <si>
    <t xml:space="preserve">    D2 - Elektroinstalace, materiál a montáž</t>
  </si>
  <si>
    <t xml:space="preserve">    D3 - Zemní práce pro elektromontáže</t>
  </si>
  <si>
    <t xml:space="preserve">    D4 - Dozbrojení hlavního rozvaděče</t>
  </si>
  <si>
    <t xml:space="preserve">    D5 - Provozní rozvaděč</t>
  </si>
  <si>
    <t xml:space="preserve">    D6 - Ostatní</t>
  </si>
  <si>
    <t>D1</t>
  </si>
  <si>
    <t>Svítidla včetně zdrojů, stožárů a montáže</t>
  </si>
  <si>
    <t>Pol47</t>
  </si>
  <si>
    <t>Asymetrický světlomet 250W. Těleso světlometu vyrobeno z hliníkového odlitku litého pod vysokým tlakem. Povrch světlometu z šedého polyesteru. Krytí IP66. Typ např. Dione AL 5110</t>
  </si>
  <si>
    <t>-1775234594</t>
  </si>
  <si>
    <t>Pol48</t>
  </si>
  <si>
    <t>Výbojka HQI-T 250W</t>
  </si>
  <si>
    <t>-1493995805</t>
  </si>
  <si>
    <t>Pol49</t>
  </si>
  <si>
    <t>Gumový kabel H07RN 3x2,5 mm2 vedený volně uvnitř stožáru</t>
  </si>
  <si>
    <t>-1291419576</t>
  </si>
  <si>
    <t>Pol50</t>
  </si>
  <si>
    <t>Sklápěcí stožár vysoký 8 metrů, žárově zinkovaný. Typ např. T081RLS. Včetně monolitické patky.</t>
  </si>
  <si>
    <t>-2052265399</t>
  </si>
  <si>
    <t>Pol51</t>
  </si>
  <si>
    <t>Výložník pro dva světlomety</t>
  </si>
  <si>
    <t>490252725</t>
  </si>
  <si>
    <t>Pol52</t>
  </si>
  <si>
    <t>El. výzbroj stožáru pro jeden okruh</t>
  </si>
  <si>
    <t>1021813871</t>
  </si>
  <si>
    <t>Pol53</t>
  </si>
  <si>
    <t>Pomocný materiál</t>
  </si>
  <si>
    <t>-1373582494</t>
  </si>
  <si>
    <t>Pol54</t>
  </si>
  <si>
    <t>Přesun materiálu</t>
  </si>
  <si>
    <t>-770048080</t>
  </si>
  <si>
    <t>D2</t>
  </si>
  <si>
    <t>Elektroinstalace, materiál a montáž</t>
  </si>
  <si>
    <t>Pol56</t>
  </si>
  <si>
    <t>Lišta instalační bílá 40x40 mm</t>
  </si>
  <si>
    <t>-1738988486</t>
  </si>
  <si>
    <t>Pol57</t>
  </si>
  <si>
    <t>Průraz obvodovou zdí o síle 450 mm pro jeden kabel</t>
  </si>
  <si>
    <t>471774850</t>
  </si>
  <si>
    <t>Pol58</t>
  </si>
  <si>
    <t>Drážka 5x5 cm včetně začištění</t>
  </si>
  <si>
    <t>-873409433</t>
  </si>
  <si>
    <t>Pol59</t>
  </si>
  <si>
    <t>Trubka s vysokou mechanickou odolností 63/52</t>
  </si>
  <si>
    <t>-788257825</t>
  </si>
  <si>
    <t>Pol60</t>
  </si>
  <si>
    <t>Kabel CYKY 5Cx4 - přívody ke stožárům</t>
  </si>
  <si>
    <t>-1749273626</t>
  </si>
  <si>
    <t>Pol61</t>
  </si>
  <si>
    <t>Kabel CYKY 4Bx10 - přívod do rozvaděče</t>
  </si>
  <si>
    <t>1269977265</t>
  </si>
  <si>
    <t>Pol62</t>
  </si>
  <si>
    <t>Pásek FeZn 30/4 uložení v zemi s izolací spojů</t>
  </si>
  <si>
    <t>-1103217560</t>
  </si>
  <si>
    <t>Pol63</t>
  </si>
  <si>
    <t>Drát FeZn 10mm</t>
  </si>
  <si>
    <t>-276696046</t>
  </si>
  <si>
    <t>Pol64</t>
  </si>
  <si>
    <t>Svorka SR03 pásek/pásek</t>
  </si>
  <si>
    <t>299918926</t>
  </si>
  <si>
    <t>Pol65</t>
  </si>
  <si>
    <t>Svorka SR02 pásek/drát</t>
  </si>
  <si>
    <t>1443324853</t>
  </si>
  <si>
    <t>Pol66</t>
  </si>
  <si>
    <t>Ukončení kabelu do 5x4mm2</t>
  </si>
  <si>
    <t>-916857049</t>
  </si>
  <si>
    <t>Pol67</t>
  </si>
  <si>
    <t>Ukončení kabelu do 4x10mm2</t>
  </si>
  <si>
    <t>-269765856</t>
  </si>
  <si>
    <t>Pol68</t>
  </si>
  <si>
    <t>-168021026</t>
  </si>
  <si>
    <t>Pol69</t>
  </si>
  <si>
    <t>1705260708</t>
  </si>
  <si>
    <t>D3</t>
  </si>
  <si>
    <t>Zemní práce pro elektromontáže</t>
  </si>
  <si>
    <t>Pol70</t>
  </si>
  <si>
    <t>Vytyčení trati kabelového vedení</t>
  </si>
  <si>
    <t>km</t>
  </si>
  <si>
    <t>61603212</t>
  </si>
  <si>
    <t>Pol71</t>
  </si>
  <si>
    <t>Geodetické zaměření</t>
  </si>
  <si>
    <t>1538881230</t>
  </si>
  <si>
    <t>Pol72</t>
  </si>
  <si>
    <t>Výkop rýhy 35x70 volný terén  4.třída</t>
  </si>
  <si>
    <t>1221884296</t>
  </si>
  <si>
    <t>Pol73</t>
  </si>
  <si>
    <t>Zához rýhy 35x70  4.třída</t>
  </si>
  <si>
    <t>-865514284</t>
  </si>
  <si>
    <t>Pol74</t>
  </si>
  <si>
    <t>Pískové lože</t>
  </si>
  <si>
    <t>256</t>
  </si>
  <si>
    <t>484944464</t>
  </si>
  <si>
    <t>Pol75</t>
  </si>
  <si>
    <t>Vytvoření pískového lože</t>
  </si>
  <si>
    <t>-837812535</t>
  </si>
  <si>
    <t>Pol76</t>
  </si>
  <si>
    <t>Položení fólie včetně dodávky</t>
  </si>
  <si>
    <t>-1711924363</t>
  </si>
  <si>
    <t>Pol77</t>
  </si>
  <si>
    <t>Ruční odkopodání stávajícího kabelu VO a jeho následné přeložení do nové trasy v rámci stávající délky kabelu</t>
  </si>
  <si>
    <t>833540905</t>
  </si>
  <si>
    <t>Pol78</t>
  </si>
  <si>
    <t>Hutnění zeminy</t>
  </si>
  <si>
    <t>2013501770</t>
  </si>
  <si>
    <t>D4</t>
  </si>
  <si>
    <t>Dozbrojení hlavního rozvaděče</t>
  </si>
  <si>
    <t>Pol79</t>
  </si>
  <si>
    <t>Jistič třípólový C20/3</t>
  </si>
  <si>
    <t>522652256</t>
  </si>
  <si>
    <t>Pol80</t>
  </si>
  <si>
    <t>Podružný přímý třífázový elektroměr do 35A v provedení na lištu</t>
  </si>
  <si>
    <t>-260094803</t>
  </si>
  <si>
    <t>Pol81</t>
  </si>
  <si>
    <t>Řadová svorka 10 mm2</t>
  </si>
  <si>
    <t>212374279</t>
  </si>
  <si>
    <t>Pol82</t>
  </si>
  <si>
    <t>Popis přístrojů, svorek a okruhů</t>
  </si>
  <si>
    <t>1700140750</t>
  </si>
  <si>
    <t>Pol83</t>
  </si>
  <si>
    <t>Drobný pomocný materiál</t>
  </si>
  <si>
    <t>-252137439</t>
  </si>
  <si>
    <t>Pol84</t>
  </si>
  <si>
    <t>Protokol o kusové zkoušce a kompletnosti rozvaděče</t>
  </si>
  <si>
    <t>-893294950</t>
  </si>
  <si>
    <t>D5</t>
  </si>
  <si>
    <t>Provozní rozvaděč</t>
  </si>
  <si>
    <t>Pol85</t>
  </si>
  <si>
    <t>Typový plastový pilíř včetně základového dílů v šedé barvě. Ve vrchní části osazena rozvodnice včetně montážní desky s DIN lištami. Dvířka opatřena FAB zámkem. Typ např. DCK Holoubkov</t>
  </si>
  <si>
    <t>-763962390</t>
  </si>
  <si>
    <t>Pol86</t>
  </si>
  <si>
    <t>Hlavní vypínač na panel třípólový 10A</t>
  </si>
  <si>
    <t>1796040693</t>
  </si>
  <si>
    <t>Pol87</t>
  </si>
  <si>
    <t>Jistič jednopólový + proudový chránič 16A/0,03A/B</t>
  </si>
  <si>
    <t>719012027</t>
  </si>
  <si>
    <t>Pol88</t>
  </si>
  <si>
    <t>Jistič jednopólový C10/1</t>
  </si>
  <si>
    <t>334213117</t>
  </si>
  <si>
    <t>Pol89</t>
  </si>
  <si>
    <t>Proudový chránič 25A/4/0,03A</t>
  </si>
  <si>
    <t>395712401</t>
  </si>
  <si>
    <t>Pol90</t>
  </si>
  <si>
    <t>Otočný jednopólový vypínač na lištu 0-1, 20A</t>
  </si>
  <si>
    <t>-1714573083</t>
  </si>
  <si>
    <t>Pol91</t>
  </si>
  <si>
    <t>Zásuvka 230V/16 v provedení na lištu</t>
  </si>
  <si>
    <t>1396815020</t>
  </si>
  <si>
    <t>Pol92</t>
  </si>
  <si>
    <t>Lišta propojovací, 3pól/10mm2/1m</t>
  </si>
  <si>
    <t>-596562581</t>
  </si>
  <si>
    <t>Pol82.1</t>
  </si>
  <si>
    <t>653672389</t>
  </si>
  <si>
    <t>Pol93</t>
  </si>
  <si>
    <t>507237884</t>
  </si>
  <si>
    <t>703304204</t>
  </si>
  <si>
    <t>Pol94</t>
  </si>
  <si>
    <t>Výrobní štítek</t>
  </si>
  <si>
    <t>-973669088</t>
  </si>
  <si>
    <t>Poznámka k položce:
Celkový součet</t>
  </si>
  <si>
    <t>D6</t>
  </si>
  <si>
    <t>Pol95</t>
  </si>
  <si>
    <t>Výchozí revize elektrických rozvodů a zařízení</t>
  </si>
  <si>
    <t>418200420</t>
  </si>
  <si>
    <t>Pol96</t>
  </si>
  <si>
    <t>Zkouška a prohlídka rozvodných zařízení</t>
  </si>
  <si>
    <t>-1073826766</t>
  </si>
  <si>
    <t>Pol97</t>
  </si>
  <si>
    <t>Proškolení obsluhy</t>
  </si>
  <si>
    <t>-853948353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</si>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</sst>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4" fillId="0" borderId="0" applyAlignment="0">
      <protection locked="0"/>
    </xf>
    <xf numFmtId="0" fontId="70" fillId="0" borderId="0" applyNumberFormat="0" applyFill="0" applyBorder="0" applyAlignment="0" applyProtection="0"/>
    <xf numFmtId="0" fontId="59" fillId="23" borderId="6" applyNumberFormat="0" applyFont="0" applyAlignment="0" applyProtection="0"/>
    <xf numFmtId="9" fontId="59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45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6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6" fillId="0" borderId="27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8" fillId="0" borderId="24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74" fontId="88" fillId="0" borderId="0" xfId="0" applyNumberFormat="1" applyFont="1" applyBorder="1" applyAlignment="1">
      <alignment vertical="center"/>
    </xf>
    <xf numFmtId="4" fontId="88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1" fillId="0" borderId="2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1" fillId="0" borderId="31" xfId="0" applyNumberFormat="1" applyFont="1" applyBorder="1" applyAlignment="1">
      <alignment vertical="center"/>
    </xf>
    <xf numFmtId="4" fontId="91" fillId="0" borderId="32" xfId="0" applyNumberFormat="1" applyFont="1" applyBorder="1" applyAlignment="1">
      <alignment vertical="center"/>
    </xf>
    <xf numFmtId="174" fontId="91" fillId="0" borderId="32" xfId="0" applyNumberFormat="1" applyFont="1" applyBorder="1" applyAlignment="1">
      <alignment vertical="center"/>
    </xf>
    <xf numFmtId="4" fontId="91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7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3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7" fillId="0" borderId="0" xfId="0" applyNumberFormat="1" applyFont="1" applyAlignment="1">
      <alignment/>
    </xf>
    <xf numFmtId="174" fontId="94" fillId="0" borderId="22" xfId="0" applyNumberFormat="1" applyFont="1" applyBorder="1" applyAlignment="1">
      <alignment/>
    </xf>
    <xf numFmtId="174" fontId="94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5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8" fillId="23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8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78" fillId="0" borderId="32" xfId="0" applyNumberFormat="1" applyFont="1" applyBorder="1" applyAlignment="1">
      <alignment vertical="center"/>
    </xf>
    <xf numFmtId="174" fontId="78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82" fillId="0" borderId="13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24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75" fontId="82" fillId="0" borderId="0" xfId="0" applyNumberFormat="1" applyFont="1" applyAlignment="1">
      <alignment vertical="center"/>
    </xf>
    <xf numFmtId="0" fontId="96" fillId="0" borderId="36" xfId="0" applyFont="1" applyBorder="1" applyAlignment="1" applyProtection="1">
      <alignment horizontal="center" vertical="center"/>
      <protection/>
    </xf>
    <xf numFmtId="49" fontId="96" fillId="0" borderId="36" xfId="0" applyNumberFormat="1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left" vertical="center" wrapText="1"/>
      <protection/>
    </xf>
    <xf numFmtId="0" fontId="96" fillId="0" borderId="36" xfId="0" applyFont="1" applyBorder="1" applyAlignment="1" applyProtection="1">
      <alignment horizontal="center" vertical="center" wrapText="1"/>
      <protection/>
    </xf>
    <xf numFmtId="175" fontId="96" fillId="0" borderId="36" xfId="0" applyNumberFormat="1" applyFont="1" applyBorder="1" applyAlignment="1" applyProtection="1">
      <alignment vertical="center"/>
      <protection/>
    </xf>
    <xf numFmtId="4" fontId="96" fillId="23" borderId="36" xfId="0" applyNumberFormat="1" applyFont="1" applyFill="1" applyBorder="1" applyAlignment="1" applyProtection="1">
      <alignment vertical="center"/>
      <protection locked="0"/>
    </xf>
    <xf numFmtId="4" fontId="96" fillId="0" borderId="36" xfId="0" applyNumberFormat="1" applyFont="1" applyBorder="1" applyAlignment="1" applyProtection="1">
      <alignment vertical="center"/>
      <protection/>
    </xf>
    <xf numFmtId="0" fontId="96" fillId="0" borderId="13" xfId="0" applyFont="1" applyBorder="1" applyAlignment="1">
      <alignment vertical="center"/>
    </xf>
    <xf numFmtId="0" fontId="96" fillId="23" borderId="36" xfId="0" applyFont="1" applyFill="1" applyBorder="1" applyAlignment="1" applyProtection="1">
      <alignment horizontal="left" vertical="center"/>
      <protection locked="0"/>
    </xf>
    <xf numFmtId="0" fontId="96" fillId="0" borderId="0" xfId="0" applyFont="1" applyBorder="1" applyAlignment="1">
      <alignment horizontal="center" vertical="center"/>
    </xf>
    <xf numFmtId="0" fontId="97" fillId="0" borderId="0" xfId="0" applyFont="1" applyAlignment="1">
      <alignment vertical="center" wrapText="1"/>
    </xf>
    <xf numFmtId="0" fontId="98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88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horizontal="left" vertical="center" wrapText="1"/>
    </xf>
    <xf numFmtId="4" fontId="87" fillId="0" borderId="0" xfId="0" applyNumberFormat="1" applyFont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8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6" fillId="0" borderId="0" xfId="0" applyFont="1" applyAlignment="1">
      <alignment horizontal="left" vertical="center" wrapText="1"/>
    </xf>
    <xf numFmtId="0" fontId="62" fillId="33" borderId="0" xfId="36" applyFill="1" applyAlignment="1">
      <alignment/>
    </xf>
    <xf numFmtId="0" fontId="99" fillId="0" borderId="0" xfId="36" applyFont="1" applyAlignment="1">
      <alignment horizontal="center" vertical="center"/>
    </xf>
    <xf numFmtId="0" fontId="100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101" fillId="33" borderId="0" xfId="36" applyFont="1" applyFill="1" applyAlignment="1">
      <alignment vertical="center"/>
    </xf>
    <xf numFmtId="0" fontId="83" fillId="33" borderId="0" xfId="0" applyFont="1" applyFill="1" applyAlignment="1" applyProtection="1">
      <alignment horizontal="left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1" fillId="33" borderId="0" xfId="36" applyFont="1" applyFill="1" applyAlignment="1" applyProtection="1">
      <alignment vertical="center"/>
      <protection/>
    </xf>
    <xf numFmtId="0" fontId="101" fillId="33" borderId="0" xfId="36" applyFont="1" applyFill="1" applyAlignment="1">
      <alignment vertical="center"/>
    </xf>
    <xf numFmtId="0" fontId="55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5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5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5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FB0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237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8DF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10F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9F7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9" t="s">
        <v>0</v>
      </c>
      <c r="B1" s="250"/>
      <c r="C1" s="250"/>
      <c r="D1" s="251" t="s">
        <v>1</v>
      </c>
      <c r="E1" s="250"/>
      <c r="F1" s="250"/>
      <c r="G1" s="250"/>
      <c r="H1" s="250"/>
      <c r="I1" s="250"/>
      <c r="J1" s="250"/>
      <c r="K1" s="252" t="s">
        <v>1171</v>
      </c>
      <c r="L1" s="252"/>
      <c r="M1" s="252"/>
      <c r="N1" s="252"/>
      <c r="O1" s="252"/>
      <c r="P1" s="252"/>
      <c r="Q1" s="252"/>
      <c r="R1" s="252"/>
      <c r="S1" s="252"/>
      <c r="T1" s="250"/>
      <c r="U1" s="250"/>
      <c r="V1" s="250"/>
      <c r="W1" s="252" t="s">
        <v>1172</v>
      </c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44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8" t="s">
        <v>14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"/>
      <c r="AQ5" s="22"/>
      <c r="BE5" s="204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10" t="s">
        <v>17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"/>
      <c r="AQ6" s="22"/>
      <c r="BE6" s="205"/>
      <c r="BS6" s="15" t="s">
        <v>6</v>
      </c>
    </row>
    <row r="7" spans="2:71" ht="14.25" customHeight="1">
      <c r="B7" s="19"/>
      <c r="C7" s="20"/>
      <c r="D7" s="28" t="s">
        <v>18</v>
      </c>
      <c r="E7" s="20"/>
      <c r="F7" s="20"/>
      <c r="G7" s="20"/>
      <c r="H7" s="20"/>
      <c r="I7" s="20"/>
      <c r="J7" s="20"/>
      <c r="K7" s="26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20</v>
      </c>
      <c r="AL7" s="20"/>
      <c r="AM7" s="20"/>
      <c r="AN7" s="26" t="s">
        <v>19</v>
      </c>
      <c r="AO7" s="20"/>
      <c r="AP7" s="20"/>
      <c r="AQ7" s="22"/>
      <c r="BE7" s="205"/>
      <c r="BS7" s="15" t="s">
        <v>6</v>
      </c>
    </row>
    <row r="8" spans="2:71" ht="14.25" customHeight="1">
      <c r="B8" s="19"/>
      <c r="C8" s="20"/>
      <c r="D8" s="28" t="s">
        <v>21</v>
      </c>
      <c r="E8" s="20"/>
      <c r="F8" s="20"/>
      <c r="G8" s="20"/>
      <c r="H8" s="20"/>
      <c r="I8" s="20"/>
      <c r="J8" s="20"/>
      <c r="K8" s="26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23</v>
      </c>
      <c r="AL8" s="20"/>
      <c r="AM8" s="20"/>
      <c r="AN8" s="29" t="s">
        <v>24</v>
      </c>
      <c r="AO8" s="20"/>
      <c r="AP8" s="20"/>
      <c r="AQ8" s="22"/>
      <c r="BE8" s="205"/>
      <c r="BS8" s="15" t="s">
        <v>6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5"/>
      <c r="BS9" s="15" t="s">
        <v>6</v>
      </c>
    </row>
    <row r="10" spans="2:71" ht="14.25" customHeight="1">
      <c r="B10" s="19"/>
      <c r="C10" s="20"/>
      <c r="D10" s="28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26</v>
      </c>
      <c r="AL10" s="20"/>
      <c r="AM10" s="20"/>
      <c r="AN10" s="26" t="s">
        <v>27</v>
      </c>
      <c r="AO10" s="20"/>
      <c r="AP10" s="20"/>
      <c r="AQ10" s="22"/>
      <c r="BE10" s="205"/>
      <c r="BS10" s="15" t="s">
        <v>28</v>
      </c>
    </row>
    <row r="11" spans="2:71" ht="18" customHeight="1">
      <c r="B11" s="19"/>
      <c r="C11" s="20"/>
      <c r="D11" s="20"/>
      <c r="E11" s="26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30</v>
      </c>
      <c r="AL11" s="20"/>
      <c r="AM11" s="20"/>
      <c r="AN11" s="26" t="s">
        <v>19</v>
      </c>
      <c r="AO11" s="20"/>
      <c r="AP11" s="20"/>
      <c r="AQ11" s="22"/>
      <c r="BE11" s="205"/>
      <c r="BS11" s="15" t="s">
        <v>28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5"/>
      <c r="BS12" s="15" t="s">
        <v>28</v>
      </c>
    </row>
    <row r="13" spans="2:71" ht="14.25" customHeight="1">
      <c r="B13" s="19"/>
      <c r="C13" s="20"/>
      <c r="D13" s="28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26</v>
      </c>
      <c r="AL13" s="20"/>
      <c r="AM13" s="20"/>
      <c r="AN13" s="30" t="s">
        <v>32</v>
      </c>
      <c r="AO13" s="20"/>
      <c r="AP13" s="20"/>
      <c r="AQ13" s="22"/>
      <c r="BE13" s="205"/>
      <c r="BS13" s="15" t="s">
        <v>28</v>
      </c>
    </row>
    <row r="14" spans="2:71" ht="15">
      <c r="B14" s="19"/>
      <c r="C14" s="20"/>
      <c r="D14" s="20"/>
      <c r="E14" s="211" t="s">
        <v>32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8" t="s">
        <v>30</v>
      </c>
      <c r="AL14" s="20"/>
      <c r="AM14" s="20"/>
      <c r="AN14" s="30" t="s">
        <v>32</v>
      </c>
      <c r="AO14" s="20"/>
      <c r="AP14" s="20"/>
      <c r="AQ14" s="22"/>
      <c r="BE14" s="205"/>
      <c r="BS14" s="15" t="s">
        <v>28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5"/>
      <c r="BS15" s="15" t="s">
        <v>4</v>
      </c>
    </row>
    <row r="16" spans="2:71" ht="14.25" customHeight="1">
      <c r="B16" s="19"/>
      <c r="C16" s="20"/>
      <c r="D16" s="28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26</v>
      </c>
      <c r="AL16" s="20"/>
      <c r="AM16" s="20"/>
      <c r="AN16" s="26" t="s">
        <v>27</v>
      </c>
      <c r="AO16" s="20"/>
      <c r="AP16" s="20"/>
      <c r="AQ16" s="22"/>
      <c r="BE16" s="205"/>
      <c r="BS16" s="15" t="s">
        <v>4</v>
      </c>
    </row>
    <row r="17" spans="2:71" ht="18" customHeight="1">
      <c r="B17" s="19"/>
      <c r="C17" s="20"/>
      <c r="D17" s="20"/>
      <c r="E17" s="26" t="s">
        <v>29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30</v>
      </c>
      <c r="AL17" s="20"/>
      <c r="AM17" s="20"/>
      <c r="AN17" s="26" t="s">
        <v>19</v>
      </c>
      <c r="AO17" s="20"/>
      <c r="AP17" s="20"/>
      <c r="AQ17" s="22"/>
      <c r="BE17" s="205"/>
      <c r="BS17" s="15" t="s">
        <v>34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5"/>
      <c r="BS18" s="15" t="s">
        <v>6</v>
      </c>
    </row>
    <row r="19" spans="2:71" ht="14.25" customHeight="1">
      <c r="B19" s="19"/>
      <c r="C19" s="20"/>
      <c r="D19" s="28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5"/>
      <c r="BS19" s="15" t="s">
        <v>6</v>
      </c>
    </row>
    <row r="20" spans="2:71" ht="22.5" customHeight="1">
      <c r="B20" s="19"/>
      <c r="C20" s="20"/>
      <c r="D20" s="20"/>
      <c r="E20" s="212" t="s">
        <v>36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"/>
      <c r="AP20" s="20"/>
      <c r="AQ20" s="22"/>
      <c r="BE20" s="205"/>
      <c r="BS20" s="15" t="s">
        <v>34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5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5"/>
    </row>
    <row r="23" spans="2:57" s="1" customFormat="1" ht="25.5" customHeight="1">
      <c r="B23" s="32"/>
      <c r="C23" s="33"/>
      <c r="D23" s="34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13">
        <f>ROUND(AG51,2)</f>
        <v>0</v>
      </c>
      <c r="AL23" s="214"/>
      <c r="AM23" s="214"/>
      <c r="AN23" s="214"/>
      <c r="AO23" s="214"/>
      <c r="AP23" s="33"/>
      <c r="AQ23" s="36"/>
      <c r="BE23" s="206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6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15" t="s">
        <v>38</v>
      </c>
      <c r="M25" s="216"/>
      <c r="N25" s="216"/>
      <c r="O25" s="216"/>
      <c r="P25" s="33"/>
      <c r="Q25" s="33"/>
      <c r="R25" s="33"/>
      <c r="S25" s="33"/>
      <c r="T25" s="33"/>
      <c r="U25" s="33"/>
      <c r="V25" s="33"/>
      <c r="W25" s="215" t="s">
        <v>39</v>
      </c>
      <c r="X25" s="216"/>
      <c r="Y25" s="216"/>
      <c r="Z25" s="216"/>
      <c r="AA25" s="216"/>
      <c r="AB25" s="216"/>
      <c r="AC25" s="216"/>
      <c r="AD25" s="216"/>
      <c r="AE25" s="216"/>
      <c r="AF25" s="33"/>
      <c r="AG25" s="33"/>
      <c r="AH25" s="33"/>
      <c r="AI25" s="33"/>
      <c r="AJ25" s="33"/>
      <c r="AK25" s="215" t="s">
        <v>40</v>
      </c>
      <c r="AL25" s="216"/>
      <c r="AM25" s="216"/>
      <c r="AN25" s="216"/>
      <c r="AO25" s="216"/>
      <c r="AP25" s="33"/>
      <c r="AQ25" s="36"/>
      <c r="BE25" s="206"/>
    </row>
    <row r="26" spans="2:57" s="2" customFormat="1" ht="14.25" customHeight="1">
      <c r="B26" s="38"/>
      <c r="C26" s="39"/>
      <c r="D26" s="40" t="s">
        <v>41</v>
      </c>
      <c r="E26" s="39"/>
      <c r="F26" s="40" t="s">
        <v>42</v>
      </c>
      <c r="G26" s="39"/>
      <c r="H26" s="39"/>
      <c r="I26" s="39"/>
      <c r="J26" s="39"/>
      <c r="K26" s="39"/>
      <c r="L26" s="217">
        <v>0.21</v>
      </c>
      <c r="M26" s="218"/>
      <c r="N26" s="218"/>
      <c r="O26" s="218"/>
      <c r="P26" s="39"/>
      <c r="Q26" s="39"/>
      <c r="R26" s="39"/>
      <c r="S26" s="39"/>
      <c r="T26" s="39"/>
      <c r="U26" s="39"/>
      <c r="V26" s="39"/>
      <c r="W26" s="219">
        <f>ROUND(AZ51,2)</f>
        <v>0</v>
      </c>
      <c r="X26" s="218"/>
      <c r="Y26" s="218"/>
      <c r="Z26" s="218"/>
      <c r="AA26" s="218"/>
      <c r="AB26" s="218"/>
      <c r="AC26" s="218"/>
      <c r="AD26" s="218"/>
      <c r="AE26" s="218"/>
      <c r="AF26" s="39"/>
      <c r="AG26" s="39"/>
      <c r="AH26" s="39"/>
      <c r="AI26" s="39"/>
      <c r="AJ26" s="39"/>
      <c r="AK26" s="219">
        <f>ROUND(AV51,2)</f>
        <v>0</v>
      </c>
      <c r="AL26" s="218"/>
      <c r="AM26" s="218"/>
      <c r="AN26" s="218"/>
      <c r="AO26" s="218"/>
      <c r="AP26" s="39"/>
      <c r="AQ26" s="41"/>
      <c r="BE26" s="207"/>
    </row>
    <row r="27" spans="2:57" s="2" customFormat="1" ht="14.25" customHeight="1">
      <c r="B27" s="38"/>
      <c r="C27" s="39"/>
      <c r="D27" s="39"/>
      <c r="E27" s="39"/>
      <c r="F27" s="40" t="s">
        <v>43</v>
      </c>
      <c r="G27" s="39"/>
      <c r="H27" s="39"/>
      <c r="I27" s="39"/>
      <c r="J27" s="39"/>
      <c r="K27" s="39"/>
      <c r="L27" s="217">
        <v>0.15</v>
      </c>
      <c r="M27" s="218"/>
      <c r="N27" s="218"/>
      <c r="O27" s="218"/>
      <c r="P27" s="39"/>
      <c r="Q27" s="39"/>
      <c r="R27" s="39"/>
      <c r="S27" s="39"/>
      <c r="T27" s="39"/>
      <c r="U27" s="39"/>
      <c r="V27" s="39"/>
      <c r="W27" s="219">
        <f>ROUND(BA51,2)</f>
        <v>0</v>
      </c>
      <c r="X27" s="218"/>
      <c r="Y27" s="218"/>
      <c r="Z27" s="218"/>
      <c r="AA27" s="218"/>
      <c r="AB27" s="218"/>
      <c r="AC27" s="218"/>
      <c r="AD27" s="218"/>
      <c r="AE27" s="218"/>
      <c r="AF27" s="39"/>
      <c r="AG27" s="39"/>
      <c r="AH27" s="39"/>
      <c r="AI27" s="39"/>
      <c r="AJ27" s="39"/>
      <c r="AK27" s="219">
        <f>ROUND(AW51,2)</f>
        <v>0</v>
      </c>
      <c r="AL27" s="218"/>
      <c r="AM27" s="218"/>
      <c r="AN27" s="218"/>
      <c r="AO27" s="218"/>
      <c r="AP27" s="39"/>
      <c r="AQ27" s="41"/>
      <c r="BE27" s="207"/>
    </row>
    <row r="28" spans="2:57" s="2" customFormat="1" ht="14.25" customHeight="1" hidden="1">
      <c r="B28" s="38"/>
      <c r="C28" s="39"/>
      <c r="D28" s="39"/>
      <c r="E28" s="39"/>
      <c r="F28" s="40" t="s">
        <v>44</v>
      </c>
      <c r="G28" s="39"/>
      <c r="H28" s="39"/>
      <c r="I28" s="39"/>
      <c r="J28" s="39"/>
      <c r="K28" s="39"/>
      <c r="L28" s="217">
        <v>0.21</v>
      </c>
      <c r="M28" s="218"/>
      <c r="N28" s="218"/>
      <c r="O28" s="218"/>
      <c r="P28" s="39"/>
      <c r="Q28" s="39"/>
      <c r="R28" s="39"/>
      <c r="S28" s="39"/>
      <c r="T28" s="39"/>
      <c r="U28" s="39"/>
      <c r="V28" s="39"/>
      <c r="W28" s="219">
        <f>ROUND(BB51,2)</f>
        <v>0</v>
      </c>
      <c r="X28" s="218"/>
      <c r="Y28" s="218"/>
      <c r="Z28" s="218"/>
      <c r="AA28" s="218"/>
      <c r="AB28" s="218"/>
      <c r="AC28" s="218"/>
      <c r="AD28" s="218"/>
      <c r="AE28" s="218"/>
      <c r="AF28" s="39"/>
      <c r="AG28" s="39"/>
      <c r="AH28" s="39"/>
      <c r="AI28" s="39"/>
      <c r="AJ28" s="39"/>
      <c r="AK28" s="219">
        <v>0</v>
      </c>
      <c r="AL28" s="218"/>
      <c r="AM28" s="218"/>
      <c r="AN28" s="218"/>
      <c r="AO28" s="218"/>
      <c r="AP28" s="39"/>
      <c r="AQ28" s="41"/>
      <c r="BE28" s="207"/>
    </row>
    <row r="29" spans="2:57" s="2" customFormat="1" ht="14.25" customHeight="1" hidden="1">
      <c r="B29" s="38"/>
      <c r="C29" s="39"/>
      <c r="D29" s="39"/>
      <c r="E29" s="39"/>
      <c r="F29" s="40" t="s">
        <v>45</v>
      </c>
      <c r="G29" s="39"/>
      <c r="H29" s="39"/>
      <c r="I29" s="39"/>
      <c r="J29" s="39"/>
      <c r="K29" s="39"/>
      <c r="L29" s="217">
        <v>0.15</v>
      </c>
      <c r="M29" s="218"/>
      <c r="N29" s="218"/>
      <c r="O29" s="218"/>
      <c r="P29" s="39"/>
      <c r="Q29" s="39"/>
      <c r="R29" s="39"/>
      <c r="S29" s="39"/>
      <c r="T29" s="39"/>
      <c r="U29" s="39"/>
      <c r="V29" s="39"/>
      <c r="W29" s="219">
        <f>ROUND(BC51,2)</f>
        <v>0</v>
      </c>
      <c r="X29" s="218"/>
      <c r="Y29" s="218"/>
      <c r="Z29" s="218"/>
      <c r="AA29" s="218"/>
      <c r="AB29" s="218"/>
      <c r="AC29" s="218"/>
      <c r="AD29" s="218"/>
      <c r="AE29" s="218"/>
      <c r="AF29" s="39"/>
      <c r="AG29" s="39"/>
      <c r="AH29" s="39"/>
      <c r="AI29" s="39"/>
      <c r="AJ29" s="39"/>
      <c r="AK29" s="219">
        <v>0</v>
      </c>
      <c r="AL29" s="218"/>
      <c r="AM29" s="218"/>
      <c r="AN29" s="218"/>
      <c r="AO29" s="218"/>
      <c r="AP29" s="39"/>
      <c r="AQ29" s="41"/>
      <c r="BE29" s="207"/>
    </row>
    <row r="30" spans="2:57" s="2" customFormat="1" ht="14.25" customHeight="1" hidden="1">
      <c r="B30" s="38"/>
      <c r="C30" s="39"/>
      <c r="D30" s="39"/>
      <c r="E30" s="39"/>
      <c r="F30" s="40" t="s">
        <v>46</v>
      </c>
      <c r="G30" s="39"/>
      <c r="H30" s="39"/>
      <c r="I30" s="39"/>
      <c r="J30" s="39"/>
      <c r="K30" s="39"/>
      <c r="L30" s="217">
        <v>0</v>
      </c>
      <c r="M30" s="218"/>
      <c r="N30" s="218"/>
      <c r="O30" s="218"/>
      <c r="P30" s="39"/>
      <c r="Q30" s="39"/>
      <c r="R30" s="39"/>
      <c r="S30" s="39"/>
      <c r="T30" s="39"/>
      <c r="U30" s="39"/>
      <c r="V30" s="39"/>
      <c r="W30" s="219">
        <f>ROUND(BD51,2)</f>
        <v>0</v>
      </c>
      <c r="X30" s="218"/>
      <c r="Y30" s="218"/>
      <c r="Z30" s="218"/>
      <c r="AA30" s="218"/>
      <c r="AB30" s="218"/>
      <c r="AC30" s="218"/>
      <c r="AD30" s="218"/>
      <c r="AE30" s="218"/>
      <c r="AF30" s="39"/>
      <c r="AG30" s="39"/>
      <c r="AH30" s="39"/>
      <c r="AI30" s="39"/>
      <c r="AJ30" s="39"/>
      <c r="AK30" s="219">
        <v>0</v>
      </c>
      <c r="AL30" s="218"/>
      <c r="AM30" s="218"/>
      <c r="AN30" s="218"/>
      <c r="AO30" s="218"/>
      <c r="AP30" s="39"/>
      <c r="AQ30" s="41"/>
      <c r="BE30" s="207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6"/>
    </row>
    <row r="32" spans="2:57" s="1" customFormat="1" ht="25.5" customHeight="1">
      <c r="B32" s="32"/>
      <c r="C32" s="42"/>
      <c r="D32" s="43" t="s">
        <v>47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48</v>
      </c>
      <c r="U32" s="44"/>
      <c r="V32" s="44"/>
      <c r="W32" s="44"/>
      <c r="X32" s="220" t="s">
        <v>49</v>
      </c>
      <c r="Y32" s="221"/>
      <c r="Z32" s="221"/>
      <c r="AA32" s="221"/>
      <c r="AB32" s="221"/>
      <c r="AC32" s="44"/>
      <c r="AD32" s="44"/>
      <c r="AE32" s="44"/>
      <c r="AF32" s="44"/>
      <c r="AG32" s="44"/>
      <c r="AH32" s="44"/>
      <c r="AI32" s="44"/>
      <c r="AJ32" s="44"/>
      <c r="AK32" s="222">
        <f>SUM(AK23:AK30)</f>
        <v>0</v>
      </c>
      <c r="AL32" s="221"/>
      <c r="AM32" s="221"/>
      <c r="AN32" s="221"/>
      <c r="AO32" s="223"/>
      <c r="AP32" s="42"/>
      <c r="AQ32" s="46"/>
      <c r="BE32" s="206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44" s="1" customFormat="1" ht="36.75" customHeight="1">
      <c r="B39" s="32"/>
      <c r="C39" s="52" t="s">
        <v>50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3"/>
      <c r="C41" s="54" t="s">
        <v>13</v>
      </c>
      <c r="L41" s="3" t="str">
        <f>K5</f>
        <v>158/a</v>
      </c>
      <c r="AR41" s="53"/>
    </row>
    <row r="42" spans="2:44" s="4" customFormat="1" ht="36.75" customHeight="1">
      <c r="B42" s="55"/>
      <c r="C42" s="56" t="s">
        <v>16</v>
      </c>
      <c r="L42" s="224" t="str">
        <f>K6</f>
        <v>Parčík Splavná - Dvě multifunkční hřiště</v>
      </c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R42" s="55"/>
    </row>
    <row r="43" spans="2:44" s="1" customFormat="1" ht="6.75" customHeight="1">
      <c r="B43" s="32"/>
      <c r="AR43" s="32"/>
    </row>
    <row r="44" spans="2:44" s="1" customFormat="1" ht="15">
      <c r="B44" s="32"/>
      <c r="C44" s="54" t="s">
        <v>21</v>
      </c>
      <c r="L44" s="57" t="str">
        <f>IF(K8="","",K8)</f>
        <v>Kyje</v>
      </c>
      <c r="AI44" s="54" t="s">
        <v>23</v>
      </c>
      <c r="AM44" s="226" t="str">
        <f>IF(AN8="","",AN8)</f>
        <v>25. 1. 2016</v>
      </c>
      <c r="AN44" s="206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4" t="s">
        <v>25</v>
      </c>
      <c r="L46" s="3" t="str">
        <f>IF(E11="","",E11)</f>
        <v>BBD, s.r.o., Rokycanova 30, Praha 3</v>
      </c>
      <c r="AI46" s="54" t="s">
        <v>33</v>
      </c>
      <c r="AM46" s="227" t="str">
        <f>IF(E17="","",E17)</f>
        <v>BBD, s.r.o., Rokycanova 30, Praha 3</v>
      </c>
      <c r="AN46" s="206"/>
      <c r="AO46" s="206"/>
      <c r="AP46" s="206"/>
      <c r="AR46" s="32"/>
      <c r="AS46" s="228" t="s">
        <v>51</v>
      </c>
      <c r="AT46" s="229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2"/>
      <c r="C47" s="54" t="s">
        <v>31</v>
      </c>
      <c r="L47" s="3">
        <f>IF(E14="Vyplň údaj","",E14)</f>
      </c>
      <c r="AR47" s="32"/>
      <c r="AS47" s="230"/>
      <c r="AT47" s="216"/>
      <c r="AU47" s="33"/>
      <c r="AV47" s="33"/>
      <c r="AW47" s="33"/>
      <c r="AX47" s="33"/>
      <c r="AY47" s="33"/>
      <c r="AZ47" s="33"/>
      <c r="BA47" s="33"/>
      <c r="BB47" s="33"/>
      <c r="BC47" s="33"/>
      <c r="BD47" s="62"/>
    </row>
    <row r="48" spans="2:56" s="1" customFormat="1" ht="10.5" customHeight="1">
      <c r="B48" s="32"/>
      <c r="AR48" s="32"/>
      <c r="AS48" s="230"/>
      <c r="AT48" s="216"/>
      <c r="AU48" s="33"/>
      <c r="AV48" s="33"/>
      <c r="AW48" s="33"/>
      <c r="AX48" s="33"/>
      <c r="AY48" s="33"/>
      <c r="AZ48" s="33"/>
      <c r="BA48" s="33"/>
      <c r="BB48" s="33"/>
      <c r="BC48" s="33"/>
      <c r="BD48" s="62"/>
    </row>
    <row r="49" spans="2:56" s="1" customFormat="1" ht="29.25" customHeight="1">
      <c r="B49" s="32"/>
      <c r="C49" s="231" t="s">
        <v>52</v>
      </c>
      <c r="D49" s="232"/>
      <c r="E49" s="232"/>
      <c r="F49" s="232"/>
      <c r="G49" s="232"/>
      <c r="H49" s="63"/>
      <c r="I49" s="233" t="s">
        <v>53</v>
      </c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4" t="s">
        <v>54</v>
      </c>
      <c r="AH49" s="232"/>
      <c r="AI49" s="232"/>
      <c r="AJ49" s="232"/>
      <c r="AK49" s="232"/>
      <c r="AL49" s="232"/>
      <c r="AM49" s="232"/>
      <c r="AN49" s="233" t="s">
        <v>55</v>
      </c>
      <c r="AO49" s="232"/>
      <c r="AP49" s="232"/>
      <c r="AQ49" s="64" t="s">
        <v>56</v>
      </c>
      <c r="AR49" s="32"/>
      <c r="AS49" s="65" t="s">
        <v>57</v>
      </c>
      <c r="AT49" s="66" t="s">
        <v>58</v>
      </c>
      <c r="AU49" s="66" t="s">
        <v>59</v>
      </c>
      <c r="AV49" s="66" t="s">
        <v>60</v>
      </c>
      <c r="AW49" s="66" t="s">
        <v>61</v>
      </c>
      <c r="AX49" s="66" t="s">
        <v>62</v>
      </c>
      <c r="AY49" s="66" t="s">
        <v>63</v>
      </c>
      <c r="AZ49" s="66" t="s">
        <v>64</v>
      </c>
      <c r="BA49" s="66" t="s">
        <v>65</v>
      </c>
      <c r="BB49" s="66" t="s">
        <v>66</v>
      </c>
      <c r="BC49" s="66" t="s">
        <v>67</v>
      </c>
      <c r="BD49" s="67" t="s">
        <v>68</v>
      </c>
    </row>
    <row r="50" spans="2:56" s="1" customFormat="1" ht="10.5" customHeight="1">
      <c r="B50" s="32"/>
      <c r="AR50" s="32"/>
      <c r="AS50" s="68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25" customHeight="1">
      <c r="B51" s="55"/>
      <c r="C51" s="69" t="s">
        <v>69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38">
        <f>ROUND(SUM(AG52:AG55),2)</f>
        <v>0</v>
      </c>
      <c r="AH51" s="238"/>
      <c r="AI51" s="238"/>
      <c r="AJ51" s="238"/>
      <c r="AK51" s="238"/>
      <c r="AL51" s="238"/>
      <c r="AM51" s="238"/>
      <c r="AN51" s="239">
        <f>SUM(AG51,AT51)</f>
        <v>0</v>
      </c>
      <c r="AO51" s="239"/>
      <c r="AP51" s="239"/>
      <c r="AQ51" s="71" t="s">
        <v>19</v>
      </c>
      <c r="AR51" s="55"/>
      <c r="AS51" s="72">
        <f>ROUND(SUM(AS52:AS55),2)</f>
        <v>0</v>
      </c>
      <c r="AT51" s="73">
        <f>ROUND(SUM(AV51:AW51),2)</f>
        <v>0</v>
      </c>
      <c r="AU51" s="74">
        <f>ROUND(SUM(AU52:AU55),5)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ROUND(SUM(AZ52:AZ55),2)</f>
        <v>0</v>
      </c>
      <c r="BA51" s="73">
        <f>ROUND(SUM(BA52:BA55),2)</f>
        <v>0</v>
      </c>
      <c r="BB51" s="73">
        <f>ROUND(SUM(BB52:BB55),2)</f>
        <v>0</v>
      </c>
      <c r="BC51" s="73">
        <f>ROUND(SUM(BC52:BC55),2)</f>
        <v>0</v>
      </c>
      <c r="BD51" s="75">
        <f>ROUND(SUM(BD52:BD55),2)</f>
        <v>0</v>
      </c>
      <c r="BS51" s="56" t="s">
        <v>70</v>
      </c>
      <c r="BT51" s="56" t="s">
        <v>71</v>
      </c>
      <c r="BU51" s="76" t="s">
        <v>72</v>
      </c>
      <c r="BV51" s="56" t="s">
        <v>73</v>
      </c>
      <c r="BW51" s="56" t="s">
        <v>5</v>
      </c>
      <c r="BX51" s="56" t="s">
        <v>74</v>
      </c>
      <c r="CL51" s="56" t="s">
        <v>19</v>
      </c>
    </row>
    <row r="52" spans="1:91" s="5" customFormat="1" ht="27" customHeight="1">
      <c r="A52" s="245" t="s">
        <v>1173</v>
      </c>
      <c r="B52" s="77"/>
      <c r="C52" s="78"/>
      <c r="D52" s="237" t="s">
        <v>75</v>
      </c>
      <c r="E52" s="236"/>
      <c r="F52" s="236"/>
      <c r="G52" s="236"/>
      <c r="H52" s="236"/>
      <c r="I52" s="79"/>
      <c r="J52" s="237" t="s">
        <v>76</v>
      </c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5">
        <f>'158-00 - SO 00 - Ostatní ...'!J27</f>
        <v>0</v>
      </c>
      <c r="AH52" s="236"/>
      <c r="AI52" s="236"/>
      <c r="AJ52" s="236"/>
      <c r="AK52" s="236"/>
      <c r="AL52" s="236"/>
      <c r="AM52" s="236"/>
      <c r="AN52" s="235">
        <f>SUM(AG52,AT52)</f>
        <v>0</v>
      </c>
      <c r="AO52" s="236"/>
      <c r="AP52" s="236"/>
      <c r="AQ52" s="80" t="s">
        <v>77</v>
      </c>
      <c r="AR52" s="77"/>
      <c r="AS52" s="81">
        <v>0</v>
      </c>
      <c r="AT52" s="82">
        <f>ROUND(SUM(AV52:AW52),2)</f>
        <v>0</v>
      </c>
      <c r="AU52" s="83">
        <f>'158-00 - SO 00 - Ostatní ...'!P82</f>
        <v>0</v>
      </c>
      <c r="AV52" s="82">
        <f>'158-00 - SO 00 - Ostatní ...'!J30</f>
        <v>0</v>
      </c>
      <c r="AW52" s="82">
        <f>'158-00 - SO 00 - Ostatní ...'!J31</f>
        <v>0</v>
      </c>
      <c r="AX52" s="82">
        <f>'158-00 - SO 00 - Ostatní ...'!J32</f>
        <v>0</v>
      </c>
      <c r="AY52" s="82">
        <f>'158-00 - SO 00 - Ostatní ...'!J33</f>
        <v>0</v>
      </c>
      <c r="AZ52" s="82">
        <f>'158-00 - SO 00 - Ostatní ...'!F30</f>
        <v>0</v>
      </c>
      <c r="BA52" s="82">
        <f>'158-00 - SO 00 - Ostatní ...'!F31</f>
        <v>0</v>
      </c>
      <c r="BB52" s="82">
        <f>'158-00 - SO 00 - Ostatní ...'!F32</f>
        <v>0</v>
      </c>
      <c r="BC52" s="82">
        <f>'158-00 - SO 00 - Ostatní ...'!F33</f>
        <v>0</v>
      </c>
      <c r="BD52" s="84">
        <f>'158-00 - SO 00 - Ostatní ...'!F34</f>
        <v>0</v>
      </c>
      <c r="BT52" s="85" t="s">
        <v>78</v>
      </c>
      <c r="BV52" s="85" t="s">
        <v>73</v>
      </c>
      <c r="BW52" s="85" t="s">
        <v>79</v>
      </c>
      <c r="BX52" s="85" t="s">
        <v>5</v>
      </c>
      <c r="CL52" s="85" t="s">
        <v>19</v>
      </c>
      <c r="CM52" s="85" t="s">
        <v>80</v>
      </c>
    </row>
    <row r="53" spans="1:91" s="5" customFormat="1" ht="27" customHeight="1">
      <c r="A53" s="245" t="s">
        <v>1173</v>
      </c>
      <c r="B53" s="77"/>
      <c r="C53" s="78"/>
      <c r="D53" s="237" t="s">
        <v>81</v>
      </c>
      <c r="E53" s="236"/>
      <c r="F53" s="236"/>
      <c r="G53" s="236"/>
      <c r="H53" s="236"/>
      <c r="I53" s="79"/>
      <c r="J53" s="237" t="s">
        <v>82</v>
      </c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5">
        <f>'158-01 - SO 01 - Stavební...'!J27</f>
        <v>0</v>
      </c>
      <c r="AH53" s="236"/>
      <c r="AI53" s="236"/>
      <c r="AJ53" s="236"/>
      <c r="AK53" s="236"/>
      <c r="AL53" s="236"/>
      <c r="AM53" s="236"/>
      <c r="AN53" s="235">
        <f>SUM(AG53,AT53)</f>
        <v>0</v>
      </c>
      <c r="AO53" s="236"/>
      <c r="AP53" s="236"/>
      <c r="AQ53" s="80" t="s">
        <v>77</v>
      </c>
      <c r="AR53" s="77"/>
      <c r="AS53" s="81">
        <v>0</v>
      </c>
      <c r="AT53" s="82">
        <f>ROUND(SUM(AV53:AW53),2)</f>
        <v>0</v>
      </c>
      <c r="AU53" s="83">
        <f>'158-01 - SO 01 - Stavební...'!P95</f>
        <v>0</v>
      </c>
      <c r="AV53" s="82">
        <f>'158-01 - SO 01 - Stavební...'!J30</f>
        <v>0</v>
      </c>
      <c r="AW53" s="82">
        <f>'158-01 - SO 01 - Stavební...'!J31</f>
        <v>0</v>
      </c>
      <c r="AX53" s="82">
        <f>'158-01 - SO 01 - Stavební...'!J32</f>
        <v>0</v>
      </c>
      <c r="AY53" s="82">
        <f>'158-01 - SO 01 - Stavební...'!J33</f>
        <v>0</v>
      </c>
      <c r="AZ53" s="82">
        <f>'158-01 - SO 01 - Stavební...'!F30</f>
        <v>0</v>
      </c>
      <c r="BA53" s="82">
        <f>'158-01 - SO 01 - Stavební...'!F31</f>
        <v>0</v>
      </c>
      <c r="BB53" s="82">
        <f>'158-01 - SO 01 - Stavební...'!F32</f>
        <v>0</v>
      </c>
      <c r="BC53" s="82">
        <f>'158-01 - SO 01 - Stavební...'!F33</f>
        <v>0</v>
      </c>
      <c r="BD53" s="84">
        <f>'158-01 - SO 01 - Stavební...'!F34</f>
        <v>0</v>
      </c>
      <c r="BT53" s="85" t="s">
        <v>78</v>
      </c>
      <c r="BV53" s="85" t="s">
        <v>73</v>
      </c>
      <c r="BW53" s="85" t="s">
        <v>83</v>
      </c>
      <c r="BX53" s="85" t="s">
        <v>5</v>
      </c>
      <c r="CL53" s="85" t="s">
        <v>19</v>
      </c>
      <c r="CM53" s="85" t="s">
        <v>80</v>
      </c>
    </row>
    <row r="54" spans="1:91" s="5" customFormat="1" ht="27" customHeight="1">
      <c r="A54" s="245" t="s">
        <v>1173</v>
      </c>
      <c r="B54" s="77"/>
      <c r="C54" s="78"/>
      <c r="D54" s="237" t="s">
        <v>84</v>
      </c>
      <c r="E54" s="236"/>
      <c r="F54" s="236"/>
      <c r="G54" s="236"/>
      <c r="H54" s="236"/>
      <c r="I54" s="79"/>
      <c r="J54" s="237" t="s">
        <v>85</v>
      </c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5">
        <f>'158-02 - SO 02 - ZTI'!J27</f>
        <v>0</v>
      </c>
      <c r="AH54" s="236"/>
      <c r="AI54" s="236"/>
      <c r="AJ54" s="236"/>
      <c r="AK54" s="236"/>
      <c r="AL54" s="236"/>
      <c r="AM54" s="236"/>
      <c r="AN54" s="235">
        <f>SUM(AG54,AT54)</f>
        <v>0</v>
      </c>
      <c r="AO54" s="236"/>
      <c r="AP54" s="236"/>
      <c r="AQ54" s="80" t="s">
        <v>77</v>
      </c>
      <c r="AR54" s="77"/>
      <c r="AS54" s="81">
        <v>0</v>
      </c>
      <c r="AT54" s="82">
        <f>ROUND(SUM(AV54:AW54),2)</f>
        <v>0</v>
      </c>
      <c r="AU54" s="83">
        <f>'158-02 - SO 02 - ZTI'!P82</f>
        <v>0</v>
      </c>
      <c r="AV54" s="82">
        <f>'158-02 - SO 02 - ZTI'!J30</f>
        <v>0</v>
      </c>
      <c r="AW54" s="82">
        <f>'158-02 - SO 02 - ZTI'!J31</f>
        <v>0</v>
      </c>
      <c r="AX54" s="82">
        <f>'158-02 - SO 02 - ZTI'!J32</f>
        <v>0</v>
      </c>
      <c r="AY54" s="82">
        <f>'158-02 - SO 02 - ZTI'!J33</f>
        <v>0</v>
      </c>
      <c r="AZ54" s="82">
        <f>'158-02 - SO 02 - ZTI'!F30</f>
        <v>0</v>
      </c>
      <c r="BA54" s="82">
        <f>'158-02 - SO 02 - ZTI'!F31</f>
        <v>0</v>
      </c>
      <c r="BB54" s="82">
        <f>'158-02 - SO 02 - ZTI'!F32</f>
        <v>0</v>
      </c>
      <c r="BC54" s="82">
        <f>'158-02 - SO 02 - ZTI'!F33</f>
        <v>0</v>
      </c>
      <c r="BD54" s="84">
        <f>'158-02 - SO 02 - ZTI'!F34</f>
        <v>0</v>
      </c>
      <c r="BT54" s="85" t="s">
        <v>78</v>
      </c>
      <c r="BV54" s="85" t="s">
        <v>73</v>
      </c>
      <c r="BW54" s="85" t="s">
        <v>86</v>
      </c>
      <c r="BX54" s="85" t="s">
        <v>5</v>
      </c>
      <c r="CL54" s="85" t="s">
        <v>19</v>
      </c>
      <c r="CM54" s="85" t="s">
        <v>80</v>
      </c>
    </row>
    <row r="55" spans="1:91" s="5" customFormat="1" ht="27" customHeight="1">
      <c r="A55" s="245" t="s">
        <v>1173</v>
      </c>
      <c r="B55" s="77"/>
      <c r="C55" s="78"/>
      <c r="D55" s="237" t="s">
        <v>87</v>
      </c>
      <c r="E55" s="236"/>
      <c r="F55" s="236"/>
      <c r="G55" s="236"/>
      <c r="H55" s="236"/>
      <c r="I55" s="79"/>
      <c r="J55" s="237" t="s">
        <v>88</v>
      </c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5">
        <f>'158-03 - SO 03 - EI'!J27</f>
        <v>0</v>
      </c>
      <c r="AH55" s="236"/>
      <c r="AI55" s="236"/>
      <c r="AJ55" s="236"/>
      <c r="AK55" s="236"/>
      <c r="AL55" s="236"/>
      <c r="AM55" s="236"/>
      <c r="AN55" s="235">
        <f>SUM(AG55,AT55)</f>
        <v>0</v>
      </c>
      <c r="AO55" s="236"/>
      <c r="AP55" s="236"/>
      <c r="AQ55" s="80" t="s">
        <v>77</v>
      </c>
      <c r="AR55" s="77"/>
      <c r="AS55" s="86">
        <v>0</v>
      </c>
      <c r="AT55" s="87">
        <f>ROUND(SUM(AV55:AW55),2)</f>
        <v>0</v>
      </c>
      <c r="AU55" s="88">
        <f>'158-03 - SO 03 - EI'!P83</f>
        <v>0</v>
      </c>
      <c r="AV55" s="87">
        <f>'158-03 - SO 03 - EI'!J30</f>
        <v>0</v>
      </c>
      <c r="AW55" s="87">
        <f>'158-03 - SO 03 - EI'!J31</f>
        <v>0</v>
      </c>
      <c r="AX55" s="87">
        <f>'158-03 - SO 03 - EI'!J32</f>
        <v>0</v>
      </c>
      <c r="AY55" s="87">
        <f>'158-03 - SO 03 - EI'!J33</f>
        <v>0</v>
      </c>
      <c r="AZ55" s="87">
        <f>'158-03 - SO 03 - EI'!F30</f>
        <v>0</v>
      </c>
      <c r="BA55" s="87">
        <f>'158-03 - SO 03 - EI'!F31</f>
        <v>0</v>
      </c>
      <c r="BB55" s="87">
        <f>'158-03 - SO 03 - EI'!F32</f>
        <v>0</v>
      </c>
      <c r="BC55" s="87">
        <f>'158-03 - SO 03 - EI'!F33</f>
        <v>0</v>
      </c>
      <c r="BD55" s="89">
        <f>'158-03 - SO 03 - EI'!F34</f>
        <v>0</v>
      </c>
      <c r="BT55" s="85" t="s">
        <v>78</v>
      </c>
      <c r="BV55" s="85" t="s">
        <v>73</v>
      </c>
      <c r="BW55" s="85" t="s">
        <v>89</v>
      </c>
      <c r="BX55" s="85" t="s">
        <v>5</v>
      </c>
      <c r="CL55" s="85" t="s">
        <v>19</v>
      </c>
      <c r="CM55" s="85" t="s">
        <v>80</v>
      </c>
    </row>
    <row r="56" spans="2:44" s="1" customFormat="1" ht="30" customHeight="1">
      <c r="B56" s="32"/>
      <c r="AR56" s="32"/>
    </row>
    <row r="57" spans="2:44" s="1" customFormat="1" ht="6.7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2"/>
    </row>
  </sheetData>
  <sheetProtection password="CC35" sheet="1" objects="1" scenarios="1" formatColumns="0" formatRows="0" sort="0" autoFilter="0"/>
  <mergeCells count="53"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58-00 - SO 00 - Ostatní ...'!C2" tooltip="158-00 - SO 00 - Ostatní ..." display="/"/>
    <hyperlink ref="A53" location="'158-01 - SO 01 - Stavební...'!C2" tooltip="158-01 - SO 01 - Stavební..." display="/"/>
    <hyperlink ref="A54" location="'158-02 - SO 02 - ZTI'!C2" tooltip="158-02 - SO 02 - ZTI" display="/"/>
    <hyperlink ref="A55" location="'158-03 - SO 03 - EI'!C2" tooltip="158-03 - SO 03 - EI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0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3"/>
      <c r="B1" s="247"/>
      <c r="C1" s="247"/>
      <c r="D1" s="246" t="s">
        <v>1</v>
      </c>
      <c r="E1" s="247"/>
      <c r="F1" s="248" t="s">
        <v>1174</v>
      </c>
      <c r="G1" s="253" t="s">
        <v>1175</v>
      </c>
      <c r="H1" s="253"/>
      <c r="I1" s="254"/>
      <c r="J1" s="248" t="s">
        <v>1176</v>
      </c>
      <c r="K1" s="246" t="s">
        <v>90</v>
      </c>
      <c r="L1" s="248" t="s">
        <v>1177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5" t="s">
        <v>79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80</v>
      </c>
    </row>
    <row r="4" spans="2:46" ht="36.75" customHeight="1">
      <c r="B4" s="19"/>
      <c r="C4" s="20"/>
      <c r="D4" s="21" t="s">
        <v>91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2.5" customHeight="1">
      <c r="B7" s="19"/>
      <c r="C7" s="20"/>
      <c r="D7" s="20"/>
      <c r="E7" s="240" t="str">
        <f>'Rekapitulace stavby'!K6</f>
        <v>Parčík Splavná - Dvě multifunkční hřiště</v>
      </c>
      <c r="F7" s="209"/>
      <c r="G7" s="209"/>
      <c r="H7" s="209"/>
      <c r="I7" s="92"/>
      <c r="J7" s="20"/>
      <c r="K7" s="22"/>
    </row>
    <row r="8" spans="2:11" s="1" customFormat="1" ht="15">
      <c r="B8" s="32"/>
      <c r="C8" s="33"/>
      <c r="D8" s="28" t="s">
        <v>92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241" t="s">
        <v>93</v>
      </c>
      <c r="F9" s="216"/>
      <c r="G9" s="216"/>
      <c r="H9" s="216"/>
      <c r="I9" s="9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18</v>
      </c>
      <c r="E11" s="33"/>
      <c r="F11" s="26" t="s">
        <v>19</v>
      </c>
      <c r="G11" s="33"/>
      <c r="H11" s="33"/>
      <c r="I11" s="94" t="s">
        <v>20</v>
      </c>
      <c r="J11" s="26" t="s">
        <v>19</v>
      </c>
      <c r="K11" s="36"/>
    </row>
    <row r="12" spans="2:11" s="1" customFormat="1" ht="14.25" customHeight="1">
      <c r="B12" s="32"/>
      <c r="C12" s="33"/>
      <c r="D12" s="28" t="s">
        <v>21</v>
      </c>
      <c r="E12" s="33"/>
      <c r="F12" s="26" t="s">
        <v>22</v>
      </c>
      <c r="G12" s="33"/>
      <c r="H12" s="33"/>
      <c r="I12" s="94" t="s">
        <v>23</v>
      </c>
      <c r="J12" s="95" t="str">
        <f>'Rekapitulace stavby'!AN8</f>
        <v>25. 1. 2016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25</v>
      </c>
      <c r="E14" s="33"/>
      <c r="F14" s="33"/>
      <c r="G14" s="33"/>
      <c r="H14" s="33"/>
      <c r="I14" s="94" t="s">
        <v>26</v>
      </c>
      <c r="J14" s="26" t="s">
        <v>27</v>
      </c>
      <c r="K14" s="36"/>
    </row>
    <row r="15" spans="2:11" s="1" customFormat="1" ht="18" customHeight="1">
      <c r="B15" s="32"/>
      <c r="C15" s="33"/>
      <c r="D15" s="33"/>
      <c r="E15" s="26" t="s">
        <v>29</v>
      </c>
      <c r="F15" s="33"/>
      <c r="G15" s="33"/>
      <c r="H15" s="33"/>
      <c r="I15" s="94" t="s">
        <v>30</v>
      </c>
      <c r="J15" s="26" t="s">
        <v>19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31</v>
      </c>
      <c r="E17" s="33"/>
      <c r="F17" s="33"/>
      <c r="G17" s="33"/>
      <c r="H17" s="33"/>
      <c r="I17" s="94" t="s">
        <v>26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30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33</v>
      </c>
      <c r="E20" s="33"/>
      <c r="F20" s="33"/>
      <c r="G20" s="33"/>
      <c r="H20" s="33"/>
      <c r="I20" s="94" t="s">
        <v>26</v>
      </c>
      <c r="J20" s="26" t="s">
        <v>27</v>
      </c>
      <c r="K20" s="36"/>
    </row>
    <row r="21" spans="2:11" s="1" customFormat="1" ht="18" customHeight="1">
      <c r="B21" s="32"/>
      <c r="C21" s="33"/>
      <c r="D21" s="33"/>
      <c r="E21" s="26" t="s">
        <v>29</v>
      </c>
      <c r="F21" s="33"/>
      <c r="G21" s="33"/>
      <c r="H21" s="33"/>
      <c r="I21" s="94" t="s">
        <v>30</v>
      </c>
      <c r="J21" s="26" t="s">
        <v>19</v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35</v>
      </c>
      <c r="E23" s="33"/>
      <c r="F23" s="33"/>
      <c r="G23" s="33"/>
      <c r="H23" s="33"/>
      <c r="I23" s="93"/>
      <c r="J23" s="33"/>
      <c r="K23" s="36"/>
    </row>
    <row r="24" spans="2:11" s="6" customFormat="1" ht="22.5" customHeight="1">
      <c r="B24" s="96"/>
      <c r="C24" s="97"/>
      <c r="D24" s="97"/>
      <c r="E24" s="212" t="s">
        <v>19</v>
      </c>
      <c r="F24" s="242"/>
      <c r="G24" s="242"/>
      <c r="H24" s="242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100"/>
      <c r="J26" s="59"/>
      <c r="K26" s="101"/>
    </row>
    <row r="27" spans="2:11" s="1" customFormat="1" ht="24.75" customHeight="1">
      <c r="B27" s="32"/>
      <c r="C27" s="33"/>
      <c r="D27" s="102" t="s">
        <v>37</v>
      </c>
      <c r="E27" s="33"/>
      <c r="F27" s="33"/>
      <c r="G27" s="33"/>
      <c r="H27" s="33"/>
      <c r="I27" s="93"/>
      <c r="J27" s="103">
        <f>ROUND(J82,2)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100"/>
      <c r="J28" s="59"/>
      <c r="K28" s="101"/>
    </row>
    <row r="29" spans="2:11" s="1" customFormat="1" ht="14.25" customHeight="1">
      <c r="B29" s="32"/>
      <c r="C29" s="33"/>
      <c r="D29" s="33"/>
      <c r="E29" s="33"/>
      <c r="F29" s="37" t="s">
        <v>39</v>
      </c>
      <c r="G29" s="33"/>
      <c r="H29" s="33"/>
      <c r="I29" s="104" t="s">
        <v>38</v>
      </c>
      <c r="J29" s="37" t="s">
        <v>40</v>
      </c>
      <c r="K29" s="36"/>
    </row>
    <row r="30" spans="2:11" s="1" customFormat="1" ht="14.25" customHeight="1">
      <c r="B30" s="32"/>
      <c r="C30" s="33"/>
      <c r="D30" s="40" t="s">
        <v>41</v>
      </c>
      <c r="E30" s="40" t="s">
        <v>42</v>
      </c>
      <c r="F30" s="105">
        <f>ROUND(SUM(BE82:BE109),2)</f>
        <v>0</v>
      </c>
      <c r="G30" s="33"/>
      <c r="H30" s="33"/>
      <c r="I30" s="106">
        <v>0.21</v>
      </c>
      <c r="J30" s="105">
        <f>ROUND(ROUND((SUM(BE82:BE109)),2)*I30,2)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43</v>
      </c>
      <c r="F31" s="105">
        <f>ROUND(SUM(BF82:BF109),2)</f>
        <v>0</v>
      </c>
      <c r="G31" s="33"/>
      <c r="H31" s="33"/>
      <c r="I31" s="106">
        <v>0.15</v>
      </c>
      <c r="J31" s="105">
        <f>ROUND(ROUND((SUM(BF82:BF109)),2)*I31,2)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44</v>
      </c>
      <c r="F32" s="105">
        <f>ROUND(SUM(BG82:BG109),2)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45</v>
      </c>
      <c r="F33" s="105">
        <f>ROUND(SUM(BH82:BH109),2)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46</v>
      </c>
      <c r="F34" s="105">
        <f>ROUND(SUM(BI82:BI109),2)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107"/>
      <c r="D36" s="108" t="s">
        <v>47</v>
      </c>
      <c r="E36" s="63"/>
      <c r="F36" s="63"/>
      <c r="G36" s="109" t="s">
        <v>48</v>
      </c>
      <c r="H36" s="110" t="s">
        <v>49</v>
      </c>
      <c r="I36" s="111"/>
      <c r="J36" s="112">
        <f>SUM(J27:J34)</f>
        <v>0</v>
      </c>
      <c r="K36" s="113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114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115"/>
      <c r="J41" s="51"/>
      <c r="K41" s="116"/>
    </row>
    <row r="42" spans="2:11" s="1" customFormat="1" ht="36.75" customHeight="1">
      <c r="B42" s="32"/>
      <c r="C42" s="21" t="s">
        <v>94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2.5" customHeight="1">
      <c r="B45" s="32"/>
      <c r="C45" s="33"/>
      <c r="D45" s="33"/>
      <c r="E45" s="240" t="str">
        <f>E7</f>
        <v>Parčík Splavná - Dvě multifunkční hřiště</v>
      </c>
      <c r="F45" s="216"/>
      <c r="G45" s="216"/>
      <c r="H45" s="216"/>
      <c r="I45" s="93"/>
      <c r="J45" s="33"/>
      <c r="K45" s="36"/>
    </row>
    <row r="46" spans="2:11" s="1" customFormat="1" ht="14.25" customHeight="1">
      <c r="B46" s="32"/>
      <c r="C46" s="28" t="s">
        <v>92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3.25" customHeight="1">
      <c r="B47" s="32"/>
      <c r="C47" s="33"/>
      <c r="D47" s="33"/>
      <c r="E47" s="241" t="str">
        <f>E9</f>
        <v>158/00 - SO 00 - Ostatní a vedlejší rozpočtové náklady</v>
      </c>
      <c r="F47" s="216"/>
      <c r="G47" s="216"/>
      <c r="H47" s="216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21</v>
      </c>
      <c r="D49" s="33"/>
      <c r="E49" s="33"/>
      <c r="F49" s="26" t="str">
        <f>F12</f>
        <v>Kyje</v>
      </c>
      <c r="G49" s="33"/>
      <c r="H49" s="33"/>
      <c r="I49" s="94" t="s">
        <v>23</v>
      </c>
      <c r="J49" s="95" t="str">
        <f>IF(J12="","",J12)</f>
        <v>25. 1. 2016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5">
      <c r="B51" s="32"/>
      <c r="C51" s="28" t="s">
        <v>25</v>
      </c>
      <c r="D51" s="33"/>
      <c r="E51" s="33"/>
      <c r="F51" s="26" t="str">
        <f>E15</f>
        <v>BBD, s.r.o., Rokycanova 30, Praha 3</v>
      </c>
      <c r="G51" s="33"/>
      <c r="H51" s="33"/>
      <c r="I51" s="94" t="s">
        <v>33</v>
      </c>
      <c r="J51" s="26" t="str">
        <f>E21</f>
        <v>BBD, s.r.o., Rokycanova 30, Praha 3</v>
      </c>
      <c r="K51" s="36"/>
    </row>
    <row r="52" spans="2:11" s="1" customFormat="1" ht="14.25" customHeight="1">
      <c r="B52" s="32"/>
      <c r="C52" s="28" t="s">
        <v>31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7" t="s">
        <v>95</v>
      </c>
      <c r="D54" s="107"/>
      <c r="E54" s="107"/>
      <c r="F54" s="107"/>
      <c r="G54" s="107"/>
      <c r="H54" s="107"/>
      <c r="I54" s="118"/>
      <c r="J54" s="119" t="s">
        <v>96</v>
      </c>
      <c r="K54" s="120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21" t="s">
        <v>97</v>
      </c>
      <c r="D56" s="33"/>
      <c r="E56" s="33"/>
      <c r="F56" s="33"/>
      <c r="G56" s="33"/>
      <c r="H56" s="33"/>
      <c r="I56" s="93"/>
      <c r="J56" s="103">
        <f>J82</f>
        <v>0</v>
      </c>
      <c r="K56" s="36"/>
      <c r="AU56" s="15" t="s">
        <v>98</v>
      </c>
    </row>
    <row r="57" spans="2:11" s="7" customFormat="1" ht="24.75" customHeight="1">
      <c r="B57" s="122"/>
      <c r="C57" s="123"/>
      <c r="D57" s="124" t="s">
        <v>99</v>
      </c>
      <c r="E57" s="125"/>
      <c r="F57" s="125"/>
      <c r="G57" s="125"/>
      <c r="H57" s="125"/>
      <c r="I57" s="126"/>
      <c r="J57" s="127">
        <f>J83</f>
        <v>0</v>
      </c>
      <c r="K57" s="128"/>
    </row>
    <row r="58" spans="2:11" s="8" customFormat="1" ht="19.5" customHeight="1">
      <c r="B58" s="129"/>
      <c r="C58" s="130"/>
      <c r="D58" s="131" t="s">
        <v>100</v>
      </c>
      <c r="E58" s="132"/>
      <c r="F58" s="132"/>
      <c r="G58" s="132"/>
      <c r="H58" s="132"/>
      <c r="I58" s="133"/>
      <c r="J58" s="134">
        <f>J84</f>
        <v>0</v>
      </c>
      <c r="K58" s="135"/>
    </row>
    <row r="59" spans="2:11" s="8" customFormat="1" ht="19.5" customHeight="1">
      <c r="B59" s="129"/>
      <c r="C59" s="130"/>
      <c r="D59" s="131" t="s">
        <v>101</v>
      </c>
      <c r="E59" s="132"/>
      <c r="F59" s="132"/>
      <c r="G59" s="132"/>
      <c r="H59" s="132"/>
      <c r="I59" s="133"/>
      <c r="J59" s="134">
        <f>J90</f>
        <v>0</v>
      </c>
      <c r="K59" s="135"/>
    </row>
    <row r="60" spans="2:11" s="8" customFormat="1" ht="19.5" customHeight="1">
      <c r="B60" s="129"/>
      <c r="C60" s="130"/>
      <c r="D60" s="131" t="s">
        <v>102</v>
      </c>
      <c r="E60" s="132"/>
      <c r="F60" s="132"/>
      <c r="G60" s="132"/>
      <c r="H60" s="132"/>
      <c r="I60" s="133"/>
      <c r="J60" s="134">
        <f>J101</f>
        <v>0</v>
      </c>
      <c r="K60" s="135"/>
    </row>
    <row r="61" spans="2:11" s="8" customFormat="1" ht="19.5" customHeight="1">
      <c r="B61" s="129"/>
      <c r="C61" s="130"/>
      <c r="D61" s="131" t="s">
        <v>103</v>
      </c>
      <c r="E61" s="132"/>
      <c r="F61" s="132"/>
      <c r="G61" s="132"/>
      <c r="H61" s="132"/>
      <c r="I61" s="133"/>
      <c r="J61" s="134">
        <f>J105</f>
        <v>0</v>
      </c>
      <c r="K61" s="135"/>
    </row>
    <row r="62" spans="2:11" s="8" customFormat="1" ht="19.5" customHeight="1">
      <c r="B62" s="129"/>
      <c r="C62" s="130"/>
      <c r="D62" s="131" t="s">
        <v>104</v>
      </c>
      <c r="E62" s="132"/>
      <c r="F62" s="132"/>
      <c r="G62" s="132"/>
      <c r="H62" s="132"/>
      <c r="I62" s="133"/>
      <c r="J62" s="134">
        <f>J108</f>
        <v>0</v>
      </c>
      <c r="K62" s="135"/>
    </row>
    <row r="63" spans="2:11" s="1" customFormat="1" ht="21.75" customHeight="1">
      <c r="B63" s="32"/>
      <c r="C63" s="33"/>
      <c r="D63" s="33"/>
      <c r="E63" s="33"/>
      <c r="F63" s="33"/>
      <c r="G63" s="33"/>
      <c r="H63" s="33"/>
      <c r="I63" s="93"/>
      <c r="J63" s="33"/>
      <c r="K63" s="36"/>
    </row>
    <row r="64" spans="2:11" s="1" customFormat="1" ht="6.75" customHeight="1">
      <c r="B64" s="47"/>
      <c r="C64" s="48"/>
      <c r="D64" s="48"/>
      <c r="E64" s="48"/>
      <c r="F64" s="48"/>
      <c r="G64" s="48"/>
      <c r="H64" s="48"/>
      <c r="I64" s="114"/>
      <c r="J64" s="48"/>
      <c r="K64" s="49"/>
    </row>
    <row r="68" spans="2:12" s="1" customFormat="1" ht="6.75" customHeight="1">
      <c r="B68" s="50"/>
      <c r="C68" s="51"/>
      <c r="D68" s="51"/>
      <c r="E68" s="51"/>
      <c r="F68" s="51"/>
      <c r="G68" s="51"/>
      <c r="H68" s="51"/>
      <c r="I68" s="115"/>
      <c r="J68" s="51"/>
      <c r="K68" s="51"/>
      <c r="L68" s="32"/>
    </row>
    <row r="69" spans="2:12" s="1" customFormat="1" ht="36.75" customHeight="1">
      <c r="B69" s="32"/>
      <c r="C69" s="52" t="s">
        <v>105</v>
      </c>
      <c r="I69" s="136"/>
      <c r="L69" s="32"/>
    </row>
    <row r="70" spans="2:12" s="1" customFormat="1" ht="6.75" customHeight="1">
      <c r="B70" s="32"/>
      <c r="I70" s="136"/>
      <c r="L70" s="32"/>
    </row>
    <row r="71" spans="2:12" s="1" customFormat="1" ht="14.25" customHeight="1">
      <c r="B71" s="32"/>
      <c r="C71" s="54" t="s">
        <v>16</v>
      </c>
      <c r="I71" s="136"/>
      <c r="L71" s="32"/>
    </row>
    <row r="72" spans="2:12" s="1" customFormat="1" ht="22.5" customHeight="1">
      <c r="B72" s="32"/>
      <c r="E72" s="243" t="str">
        <f>E7</f>
        <v>Parčík Splavná - Dvě multifunkční hřiště</v>
      </c>
      <c r="F72" s="206"/>
      <c r="G72" s="206"/>
      <c r="H72" s="206"/>
      <c r="I72" s="136"/>
      <c r="L72" s="32"/>
    </row>
    <row r="73" spans="2:12" s="1" customFormat="1" ht="14.25" customHeight="1">
      <c r="B73" s="32"/>
      <c r="C73" s="54" t="s">
        <v>92</v>
      </c>
      <c r="I73" s="136"/>
      <c r="L73" s="32"/>
    </row>
    <row r="74" spans="2:12" s="1" customFormat="1" ht="23.25" customHeight="1">
      <c r="B74" s="32"/>
      <c r="E74" s="224" t="str">
        <f>E9</f>
        <v>158/00 - SO 00 - Ostatní a vedlejší rozpočtové náklady</v>
      </c>
      <c r="F74" s="206"/>
      <c r="G74" s="206"/>
      <c r="H74" s="206"/>
      <c r="I74" s="136"/>
      <c r="L74" s="32"/>
    </row>
    <row r="75" spans="2:12" s="1" customFormat="1" ht="6.75" customHeight="1">
      <c r="B75" s="32"/>
      <c r="I75" s="136"/>
      <c r="L75" s="32"/>
    </row>
    <row r="76" spans="2:12" s="1" customFormat="1" ht="18" customHeight="1">
      <c r="B76" s="32"/>
      <c r="C76" s="54" t="s">
        <v>21</v>
      </c>
      <c r="F76" s="137" t="str">
        <f>F12</f>
        <v>Kyje</v>
      </c>
      <c r="I76" s="138" t="s">
        <v>23</v>
      </c>
      <c r="J76" s="58" t="str">
        <f>IF(J12="","",J12)</f>
        <v>25. 1. 2016</v>
      </c>
      <c r="L76" s="32"/>
    </row>
    <row r="77" spans="2:12" s="1" customFormat="1" ht="6.75" customHeight="1">
      <c r="B77" s="32"/>
      <c r="I77" s="136"/>
      <c r="L77" s="32"/>
    </row>
    <row r="78" spans="2:12" s="1" customFormat="1" ht="15">
      <c r="B78" s="32"/>
      <c r="C78" s="54" t="s">
        <v>25</v>
      </c>
      <c r="F78" s="137" t="str">
        <f>E15</f>
        <v>BBD, s.r.o., Rokycanova 30, Praha 3</v>
      </c>
      <c r="I78" s="138" t="s">
        <v>33</v>
      </c>
      <c r="J78" s="137" t="str">
        <f>E21</f>
        <v>BBD, s.r.o., Rokycanova 30, Praha 3</v>
      </c>
      <c r="L78" s="32"/>
    </row>
    <row r="79" spans="2:12" s="1" customFormat="1" ht="14.25" customHeight="1">
      <c r="B79" s="32"/>
      <c r="C79" s="54" t="s">
        <v>31</v>
      </c>
      <c r="F79" s="137">
        <f>IF(E18="","",E18)</f>
      </c>
      <c r="I79" s="136"/>
      <c r="L79" s="32"/>
    </row>
    <row r="80" spans="2:12" s="1" customFormat="1" ht="9.75" customHeight="1">
      <c r="B80" s="32"/>
      <c r="I80" s="136"/>
      <c r="L80" s="32"/>
    </row>
    <row r="81" spans="2:20" s="9" customFormat="1" ht="29.25" customHeight="1">
      <c r="B81" s="139"/>
      <c r="C81" s="140" t="s">
        <v>106</v>
      </c>
      <c r="D81" s="141" t="s">
        <v>56</v>
      </c>
      <c r="E81" s="141" t="s">
        <v>52</v>
      </c>
      <c r="F81" s="141" t="s">
        <v>107</v>
      </c>
      <c r="G81" s="141" t="s">
        <v>108</v>
      </c>
      <c r="H81" s="141" t="s">
        <v>109</v>
      </c>
      <c r="I81" s="142" t="s">
        <v>110</v>
      </c>
      <c r="J81" s="141" t="s">
        <v>96</v>
      </c>
      <c r="K81" s="143" t="s">
        <v>111</v>
      </c>
      <c r="L81" s="139"/>
      <c r="M81" s="65" t="s">
        <v>112</v>
      </c>
      <c r="N81" s="66" t="s">
        <v>41</v>
      </c>
      <c r="O81" s="66" t="s">
        <v>113</v>
      </c>
      <c r="P81" s="66" t="s">
        <v>114</v>
      </c>
      <c r="Q81" s="66" t="s">
        <v>115</v>
      </c>
      <c r="R81" s="66" t="s">
        <v>116</v>
      </c>
      <c r="S81" s="66" t="s">
        <v>117</v>
      </c>
      <c r="T81" s="67" t="s">
        <v>118</v>
      </c>
    </row>
    <row r="82" spans="2:63" s="1" customFormat="1" ht="29.25" customHeight="1">
      <c r="B82" s="32"/>
      <c r="C82" s="69" t="s">
        <v>97</v>
      </c>
      <c r="I82" s="136"/>
      <c r="J82" s="144">
        <f>BK82</f>
        <v>0</v>
      </c>
      <c r="L82" s="32"/>
      <c r="M82" s="68"/>
      <c r="N82" s="59"/>
      <c r="O82" s="59"/>
      <c r="P82" s="145">
        <f>P83</f>
        <v>0</v>
      </c>
      <c r="Q82" s="59"/>
      <c r="R82" s="145">
        <f>R83</f>
        <v>0</v>
      </c>
      <c r="S82" s="59"/>
      <c r="T82" s="146">
        <f>T83</f>
        <v>0</v>
      </c>
      <c r="AT82" s="15" t="s">
        <v>70</v>
      </c>
      <c r="AU82" s="15" t="s">
        <v>98</v>
      </c>
      <c r="BK82" s="147">
        <f>BK83</f>
        <v>0</v>
      </c>
    </row>
    <row r="83" spans="2:63" s="10" customFormat="1" ht="36.75" customHeight="1">
      <c r="B83" s="148"/>
      <c r="D83" s="149" t="s">
        <v>70</v>
      </c>
      <c r="E83" s="150" t="s">
        <v>119</v>
      </c>
      <c r="F83" s="150" t="s">
        <v>120</v>
      </c>
      <c r="I83" s="151"/>
      <c r="J83" s="152">
        <f>BK83</f>
        <v>0</v>
      </c>
      <c r="L83" s="148"/>
      <c r="M83" s="153"/>
      <c r="N83" s="154"/>
      <c r="O83" s="154"/>
      <c r="P83" s="155">
        <f>P84+P90+P101+P105+P108</f>
        <v>0</v>
      </c>
      <c r="Q83" s="154"/>
      <c r="R83" s="155">
        <f>R84+R90+R101+R105+R108</f>
        <v>0</v>
      </c>
      <c r="S83" s="154"/>
      <c r="T83" s="156">
        <f>T84+T90+T101+T105+T108</f>
        <v>0</v>
      </c>
      <c r="AR83" s="149" t="s">
        <v>121</v>
      </c>
      <c r="AT83" s="157" t="s">
        <v>70</v>
      </c>
      <c r="AU83" s="157" t="s">
        <v>71</v>
      </c>
      <c r="AY83" s="149" t="s">
        <v>122</v>
      </c>
      <c r="BK83" s="158">
        <f>BK84+BK90+BK101+BK105+BK108</f>
        <v>0</v>
      </c>
    </row>
    <row r="84" spans="2:63" s="10" customFormat="1" ht="19.5" customHeight="1">
      <c r="B84" s="148"/>
      <c r="D84" s="159" t="s">
        <v>70</v>
      </c>
      <c r="E84" s="160" t="s">
        <v>123</v>
      </c>
      <c r="F84" s="160" t="s">
        <v>124</v>
      </c>
      <c r="I84" s="151"/>
      <c r="J84" s="161">
        <f>BK84</f>
        <v>0</v>
      </c>
      <c r="L84" s="148"/>
      <c r="M84" s="153"/>
      <c r="N84" s="154"/>
      <c r="O84" s="154"/>
      <c r="P84" s="155">
        <f>SUM(P85:P89)</f>
        <v>0</v>
      </c>
      <c r="Q84" s="154"/>
      <c r="R84" s="155">
        <f>SUM(R85:R89)</f>
        <v>0</v>
      </c>
      <c r="S84" s="154"/>
      <c r="T84" s="156">
        <f>SUM(T85:T89)</f>
        <v>0</v>
      </c>
      <c r="AR84" s="149" t="s">
        <v>121</v>
      </c>
      <c r="AT84" s="157" t="s">
        <v>70</v>
      </c>
      <c r="AU84" s="157" t="s">
        <v>78</v>
      </c>
      <c r="AY84" s="149" t="s">
        <v>122</v>
      </c>
      <c r="BK84" s="158">
        <f>SUM(BK85:BK89)</f>
        <v>0</v>
      </c>
    </row>
    <row r="85" spans="2:65" s="1" customFormat="1" ht="22.5" customHeight="1">
      <c r="B85" s="162"/>
      <c r="C85" s="163" t="s">
        <v>78</v>
      </c>
      <c r="D85" s="163" t="s">
        <v>125</v>
      </c>
      <c r="E85" s="164" t="s">
        <v>126</v>
      </c>
      <c r="F85" s="165" t="s">
        <v>127</v>
      </c>
      <c r="G85" s="166" t="s">
        <v>128</v>
      </c>
      <c r="H85" s="167">
        <v>1</v>
      </c>
      <c r="I85" s="168"/>
      <c r="J85" s="169">
        <f>ROUND(I85*H85,2)</f>
        <v>0</v>
      </c>
      <c r="K85" s="165" t="s">
        <v>129</v>
      </c>
      <c r="L85" s="32"/>
      <c r="M85" s="170" t="s">
        <v>19</v>
      </c>
      <c r="N85" s="171" t="s">
        <v>42</v>
      </c>
      <c r="O85" s="33"/>
      <c r="P85" s="172">
        <f>O85*H85</f>
        <v>0</v>
      </c>
      <c r="Q85" s="172">
        <v>0</v>
      </c>
      <c r="R85" s="172">
        <f>Q85*H85</f>
        <v>0</v>
      </c>
      <c r="S85" s="172">
        <v>0</v>
      </c>
      <c r="T85" s="173">
        <f>S85*H85</f>
        <v>0</v>
      </c>
      <c r="AR85" s="15" t="s">
        <v>130</v>
      </c>
      <c r="AT85" s="15" t="s">
        <v>125</v>
      </c>
      <c r="AU85" s="15" t="s">
        <v>80</v>
      </c>
      <c r="AY85" s="15" t="s">
        <v>122</v>
      </c>
      <c r="BE85" s="174">
        <f>IF(N85="základní",J85,0)</f>
        <v>0</v>
      </c>
      <c r="BF85" s="174">
        <f>IF(N85="snížená",J85,0)</f>
        <v>0</v>
      </c>
      <c r="BG85" s="174">
        <f>IF(N85="zákl. přenesená",J85,0)</f>
        <v>0</v>
      </c>
      <c r="BH85" s="174">
        <f>IF(N85="sníž. přenesená",J85,0)</f>
        <v>0</v>
      </c>
      <c r="BI85" s="174">
        <f>IF(N85="nulová",J85,0)</f>
        <v>0</v>
      </c>
      <c r="BJ85" s="15" t="s">
        <v>78</v>
      </c>
      <c r="BK85" s="174">
        <f>ROUND(I85*H85,2)</f>
        <v>0</v>
      </c>
      <c r="BL85" s="15" t="s">
        <v>130</v>
      </c>
      <c r="BM85" s="15" t="s">
        <v>131</v>
      </c>
    </row>
    <row r="86" spans="2:65" s="1" customFormat="1" ht="22.5" customHeight="1">
      <c r="B86" s="162"/>
      <c r="C86" s="163" t="s">
        <v>80</v>
      </c>
      <c r="D86" s="163" t="s">
        <v>125</v>
      </c>
      <c r="E86" s="164" t="s">
        <v>132</v>
      </c>
      <c r="F86" s="165" t="s">
        <v>133</v>
      </c>
      <c r="G86" s="166" t="s">
        <v>128</v>
      </c>
      <c r="H86" s="167">
        <v>1</v>
      </c>
      <c r="I86" s="168"/>
      <c r="J86" s="169">
        <f>ROUND(I86*H86,2)</f>
        <v>0</v>
      </c>
      <c r="K86" s="165" t="s">
        <v>129</v>
      </c>
      <c r="L86" s="32"/>
      <c r="M86" s="170" t="s">
        <v>19</v>
      </c>
      <c r="N86" s="171" t="s">
        <v>42</v>
      </c>
      <c r="O86" s="33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5" t="s">
        <v>130</v>
      </c>
      <c r="AT86" s="15" t="s">
        <v>125</v>
      </c>
      <c r="AU86" s="15" t="s">
        <v>80</v>
      </c>
      <c r="AY86" s="15" t="s">
        <v>122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5" t="s">
        <v>78</v>
      </c>
      <c r="BK86" s="174">
        <f>ROUND(I86*H86,2)</f>
        <v>0</v>
      </c>
      <c r="BL86" s="15" t="s">
        <v>130</v>
      </c>
      <c r="BM86" s="15" t="s">
        <v>134</v>
      </c>
    </row>
    <row r="87" spans="2:65" s="1" customFormat="1" ht="31.5" customHeight="1">
      <c r="B87" s="162"/>
      <c r="C87" s="163" t="s">
        <v>135</v>
      </c>
      <c r="D87" s="163" t="s">
        <v>125</v>
      </c>
      <c r="E87" s="164" t="s">
        <v>136</v>
      </c>
      <c r="F87" s="165" t="s">
        <v>137</v>
      </c>
      <c r="G87" s="166" t="s">
        <v>128</v>
      </c>
      <c r="H87" s="167">
        <v>1</v>
      </c>
      <c r="I87" s="168"/>
      <c r="J87" s="169">
        <f>ROUND(I87*H87,2)</f>
        <v>0</v>
      </c>
      <c r="K87" s="165" t="s">
        <v>129</v>
      </c>
      <c r="L87" s="32"/>
      <c r="M87" s="170" t="s">
        <v>19</v>
      </c>
      <c r="N87" s="171" t="s">
        <v>42</v>
      </c>
      <c r="O87" s="33"/>
      <c r="P87" s="172">
        <f>O87*H87</f>
        <v>0</v>
      </c>
      <c r="Q87" s="172">
        <v>0</v>
      </c>
      <c r="R87" s="172">
        <f>Q87*H87</f>
        <v>0</v>
      </c>
      <c r="S87" s="172">
        <v>0</v>
      </c>
      <c r="T87" s="173">
        <f>S87*H87</f>
        <v>0</v>
      </c>
      <c r="AR87" s="15" t="s">
        <v>130</v>
      </c>
      <c r="AT87" s="15" t="s">
        <v>125</v>
      </c>
      <c r="AU87" s="15" t="s">
        <v>80</v>
      </c>
      <c r="AY87" s="15" t="s">
        <v>122</v>
      </c>
      <c r="BE87" s="174">
        <f>IF(N87="základní",J87,0)</f>
        <v>0</v>
      </c>
      <c r="BF87" s="174">
        <f>IF(N87="snížená",J87,0)</f>
        <v>0</v>
      </c>
      <c r="BG87" s="174">
        <f>IF(N87="zákl. přenesená",J87,0)</f>
        <v>0</v>
      </c>
      <c r="BH87" s="174">
        <f>IF(N87="sníž. přenesená",J87,0)</f>
        <v>0</v>
      </c>
      <c r="BI87" s="174">
        <f>IF(N87="nulová",J87,0)</f>
        <v>0</v>
      </c>
      <c r="BJ87" s="15" t="s">
        <v>78</v>
      </c>
      <c r="BK87" s="174">
        <f>ROUND(I87*H87,2)</f>
        <v>0</v>
      </c>
      <c r="BL87" s="15" t="s">
        <v>130</v>
      </c>
      <c r="BM87" s="15" t="s">
        <v>138</v>
      </c>
    </row>
    <row r="88" spans="2:65" s="1" customFormat="1" ht="31.5" customHeight="1">
      <c r="B88" s="162"/>
      <c r="C88" s="163" t="s">
        <v>139</v>
      </c>
      <c r="D88" s="163" t="s">
        <v>125</v>
      </c>
      <c r="E88" s="164" t="s">
        <v>140</v>
      </c>
      <c r="F88" s="165" t="s">
        <v>141</v>
      </c>
      <c r="G88" s="166" t="s">
        <v>128</v>
      </c>
      <c r="H88" s="167">
        <v>1</v>
      </c>
      <c r="I88" s="168"/>
      <c r="J88" s="169">
        <f>ROUND(I88*H88,2)</f>
        <v>0</v>
      </c>
      <c r="K88" s="165" t="s">
        <v>129</v>
      </c>
      <c r="L88" s="32"/>
      <c r="M88" s="170" t="s">
        <v>19</v>
      </c>
      <c r="N88" s="171" t="s">
        <v>42</v>
      </c>
      <c r="O88" s="33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AR88" s="15" t="s">
        <v>130</v>
      </c>
      <c r="AT88" s="15" t="s">
        <v>125</v>
      </c>
      <c r="AU88" s="15" t="s">
        <v>80</v>
      </c>
      <c r="AY88" s="15" t="s">
        <v>122</v>
      </c>
      <c r="BE88" s="174">
        <f>IF(N88="základní",J88,0)</f>
        <v>0</v>
      </c>
      <c r="BF88" s="174">
        <f>IF(N88="snížená",J88,0)</f>
        <v>0</v>
      </c>
      <c r="BG88" s="174">
        <f>IF(N88="zákl. přenesená",J88,0)</f>
        <v>0</v>
      </c>
      <c r="BH88" s="174">
        <f>IF(N88="sníž. přenesená",J88,0)</f>
        <v>0</v>
      </c>
      <c r="BI88" s="174">
        <f>IF(N88="nulová",J88,0)</f>
        <v>0</v>
      </c>
      <c r="BJ88" s="15" t="s">
        <v>78</v>
      </c>
      <c r="BK88" s="174">
        <f>ROUND(I88*H88,2)</f>
        <v>0</v>
      </c>
      <c r="BL88" s="15" t="s">
        <v>130</v>
      </c>
      <c r="BM88" s="15" t="s">
        <v>142</v>
      </c>
    </row>
    <row r="89" spans="2:65" s="1" customFormat="1" ht="22.5" customHeight="1">
      <c r="B89" s="162"/>
      <c r="C89" s="163" t="s">
        <v>121</v>
      </c>
      <c r="D89" s="163" t="s">
        <v>125</v>
      </c>
      <c r="E89" s="164" t="s">
        <v>143</v>
      </c>
      <c r="F89" s="165" t="s">
        <v>144</v>
      </c>
      <c r="G89" s="166" t="s">
        <v>128</v>
      </c>
      <c r="H89" s="167">
        <v>1</v>
      </c>
      <c r="I89" s="168"/>
      <c r="J89" s="169">
        <f>ROUND(I89*H89,2)</f>
        <v>0</v>
      </c>
      <c r="K89" s="165" t="s">
        <v>129</v>
      </c>
      <c r="L89" s="32"/>
      <c r="M89" s="170" t="s">
        <v>19</v>
      </c>
      <c r="N89" s="171" t="s">
        <v>42</v>
      </c>
      <c r="O89" s="33"/>
      <c r="P89" s="172">
        <f>O89*H89</f>
        <v>0</v>
      </c>
      <c r="Q89" s="172">
        <v>0</v>
      </c>
      <c r="R89" s="172">
        <f>Q89*H89</f>
        <v>0</v>
      </c>
      <c r="S89" s="172">
        <v>0</v>
      </c>
      <c r="T89" s="173">
        <f>S89*H89</f>
        <v>0</v>
      </c>
      <c r="AR89" s="15" t="s">
        <v>130</v>
      </c>
      <c r="AT89" s="15" t="s">
        <v>125</v>
      </c>
      <c r="AU89" s="15" t="s">
        <v>80</v>
      </c>
      <c r="AY89" s="15" t="s">
        <v>122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5" t="s">
        <v>78</v>
      </c>
      <c r="BK89" s="174">
        <f>ROUND(I89*H89,2)</f>
        <v>0</v>
      </c>
      <c r="BL89" s="15" t="s">
        <v>130</v>
      </c>
      <c r="BM89" s="15" t="s">
        <v>145</v>
      </c>
    </row>
    <row r="90" spans="2:63" s="10" customFormat="1" ht="29.25" customHeight="1">
      <c r="B90" s="148"/>
      <c r="D90" s="159" t="s">
        <v>70</v>
      </c>
      <c r="E90" s="160" t="s">
        <v>146</v>
      </c>
      <c r="F90" s="160" t="s">
        <v>147</v>
      </c>
      <c r="I90" s="151"/>
      <c r="J90" s="161">
        <f>BK90</f>
        <v>0</v>
      </c>
      <c r="L90" s="148"/>
      <c r="M90" s="153"/>
      <c r="N90" s="154"/>
      <c r="O90" s="154"/>
      <c r="P90" s="155">
        <f>SUM(P91:P100)</f>
        <v>0</v>
      </c>
      <c r="Q90" s="154"/>
      <c r="R90" s="155">
        <f>SUM(R91:R100)</f>
        <v>0</v>
      </c>
      <c r="S90" s="154"/>
      <c r="T90" s="156">
        <f>SUM(T91:T100)</f>
        <v>0</v>
      </c>
      <c r="AR90" s="149" t="s">
        <v>121</v>
      </c>
      <c r="AT90" s="157" t="s">
        <v>70</v>
      </c>
      <c r="AU90" s="157" t="s">
        <v>78</v>
      </c>
      <c r="AY90" s="149" t="s">
        <v>122</v>
      </c>
      <c r="BK90" s="158">
        <f>SUM(BK91:BK100)</f>
        <v>0</v>
      </c>
    </row>
    <row r="91" spans="2:65" s="1" customFormat="1" ht="22.5" customHeight="1">
      <c r="B91" s="162"/>
      <c r="C91" s="163" t="s">
        <v>148</v>
      </c>
      <c r="D91" s="163" t="s">
        <v>125</v>
      </c>
      <c r="E91" s="164" t="s">
        <v>149</v>
      </c>
      <c r="F91" s="165" t="s">
        <v>150</v>
      </c>
      <c r="G91" s="166" t="s">
        <v>128</v>
      </c>
      <c r="H91" s="167">
        <v>1</v>
      </c>
      <c r="I91" s="168"/>
      <c r="J91" s="169">
        <f aca="true" t="shared" si="0" ref="J91:J100">ROUND(I91*H91,2)</f>
        <v>0</v>
      </c>
      <c r="K91" s="165" t="s">
        <v>129</v>
      </c>
      <c r="L91" s="32"/>
      <c r="M91" s="170" t="s">
        <v>19</v>
      </c>
      <c r="N91" s="171" t="s">
        <v>42</v>
      </c>
      <c r="O91" s="33"/>
      <c r="P91" s="172">
        <f aca="true" t="shared" si="1" ref="P91:P100">O91*H91</f>
        <v>0</v>
      </c>
      <c r="Q91" s="172">
        <v>0</v>
      </c>
      <c r="R91" s="172">
        <f aca="true" t="shared" si="2" ref="R91:R100">Q91*H91</f>
        <v>0</v>
      </c>
      <c r="S91" s="172">
        <v>0</v>
      </c>
      <c r="T91" s="173">
        <f aca="true" t="shared" si="3" ref="T91:T100">S91*H91</f>
        <v>0</v>
      </c>
      <c r="AR91" s="15" t="s">
        <v>130</v>
      </c>
      <c r="AT91" s="15" t="s">
        <v>125</v>
      </c>
      <c r="AU91" s="15" t="s">
        <v>80</v>
      </c>
      <c r="AY91" s="15" t="s">
        <v>122</v>
      </c>
      <c r="BE91" s="174">
        <f aca="true" t="shared" si="4" ref="BE91:BE100">IF(N91="základní",J91,0)</f>
        <v>0</v>
      </c>
      <c r="BF91" s="174">
        <f aca="true" t="shared" si="5" ref="BF91:BF100">IF(N91="snížená",J91,0)</f>
        <v>0</v>
      </c>
      <c r="BG91" s="174">
        <f aca="true" t="shared" si="6" ref="BG91:BG100">IF(N91="zákl. přenesená",J91,0)</f>
        <v>0</v>
      </c>
      <c r="BH91" s="174">
        <f aca="true" t="shared" si="7" ref="BH91:BH100">IF(N91="sníž. přenesená",J91,0)</f>
        <v>0</v>
      </c>
      <c r="BI91" s="174">
        <f aca="true" t="shared" si="8" ref="BI91:BI100">IF(N91="nulová",J91,0)</f>
        <v>0</v>
      </c>
      <c r="BJ91" s="15" t="s">
        <v>78</v>
      </c>
      <c r="BK91" s="174">
        <f aca="true" t="shared" si="9" ref="BK91:BK100">ROUND(I91*H91,2)</f>
        <v>0</v>
      </c>
      <c r="BL91" s="15" t="s">
        <v>130</v>
      </c>
      <c r="BM91" s="15" t="s">
        <v>151</v>
      </c>
    </row>
    <row r="92" spans="2:65" s="1" customFormat="1" ht="22.5" customHeight="1">
      <c r="B92" s="162"/>
      <c r="C92" s="163" t="s">
        <v>152</v>
      </c>
      <c r="D92" s="163" t="s">
        <v>125</v>
      </c>
      <c r="E92" s="164" t="s">
        <v>153</v>
      </c>
      <c r="F92" s="165" t="s">
        <v>154</v>
      </c>
      <c r="G92" s="166" t="s">
        <v>128</v>
      </c>
      <c r="H92" s="167">
        <v>1</v>
      </c>
      <c r="I92" s="168"/>
      <c r="J92" s="169">
        <f t="shared" si="0"/>
        <v>0</v>
      </c>
      <c r="K92" s="165" t="s">
        <v>129</v>
      </c>
      <c r="L92" s="32"/>
      <c r="M92" s="170" t="s">
        <v>19</v>
      </c>
      <c r="N92" s="171" t="s">
        <v>42</v>
      </c>
      <c r="O92" s="33"/>
      <c r="P92" s="172">
        <f t="shared" si="1"/>
        <v>0</v>
      </c>
      <c r="Q92" s="172">
        <v>0</v>
      </c>
      <c r="R92" s="172">
        <f t="shared" si="2"/>
        <v>0</v>
      </c>
      <c r="S92" s="172">
        <v>0</v>
      </c>
      <c r="T92" s="173">
        <f t="shared" si="3"/>
        <v>0</v>
      </c>
      <c r="AR92" s="15" t="s">
        <v>130</v>
      </c>
      <c r="AT92" s="15" t="s">
        <v>125</v>
      </c>
      <c r="AU92" s="15" t="s">
        <v>80</v>
      </c>
      <c r="AY92" s="15" t="s">
        <v>122</v>
      </c>
      <c r="BE92" s="174">
        <f t="shared" si="4"/>
        <v>0</v>
      </c>
      <c r="BF92" s="174">
        <f t="shared" si="5"/>
        <v>0</v>
      </c>
      <c r="BG92" s="174">
        <f t="shared" si="6"/>
        <v>0</v>
      </c>
      <c r="BH92" s="174">
        <f t="shared" si="7"/>
        <v>0</v>
      </c>
      <c r="BI92" s="174">
        <f t="shared" si="8"/>
        <v>0</v>
      </c>
      <c r="BJ92" s="15" t="s">
        <v>78</v>
      </c>
      <c r="BK92" s="174">
        <f t="shared" si="9"/>
        <v>0</v>
      </c>
      <c r="BL92" s="15" t="s">
        <v>130</v>
      </c>
      <c r="BM92" s="15" t="s">
        <v>155</v>
      </c>
    </row>
    <row r="93" spans="2:65" s="1" customFormat="1" ht="22.5" customHeight="1">
      <c r="B93" s="162"/>
      <c r="C93" s="163" t="s">
        <v>156</v>
      </c>
      <c r="D93" s="163" t="s">
        <v>125</v>
      </c>
      <c r="E93" s="164" t="s">
        <v>157</v>
      </c>
      <c r="F93" s="165" t="s">
        <v>158</v>
      </c>
      <c r="G93" s="166" t="s">
        <v>128</v>
      </c>
      <c r="H93" s="167">
        <v>1</v>
      </c>
      <c r="I93" s="168"/>
      <c r="J93" s="169">
        <f t="shared" si="0"/>
        <v>0</v>
      </c>
      <c r="K93" s="165" t="s">
        <v>129</v>
      </c>
      <c r="L93" s="32"/>
      <c r="M93" s="170" t="s">
        <v>19</v>
      </c>
      <c r="N93" s="171" t="s">
        <v>42</v>
      </c>
      <c r="O93" s="33"/>
      <c r="P93" s="172">
        <f t="shared" si="1"/>
        <v>0</v>
      </c>
      <c r="Q93" s="172">
        <v>0</v>
      </c>
      <c r="R93" s="172">
        <f t="shared" si="2"/>
        <v>0</v>
      </c>
      <c r="S93" s="172">
        <v>0</v>
      </c>
      <c r="T93" s="173">
        <f t="shared" si="3"/>
        <v>0</v>
      </c>
      <c r="AR93" s="15" t="s">
        <v>130</v>
      </c>
      <c r="AT93" s="15" t="s">
        <v>125</v>
      </c>
      <c r="AU93" s="15" t="s">
        <v>80</v>
      </c>
      <c r="AY93" s="15" t="s">
        <v>122</v>
      </c>
      <c r="BE93" s="174">
        <f t="shared" si="4"/>
        <v>0</v>
      </c>
      <c r="BF93" s="174">
        <f t="shared" si="5"/>
        <v>0</v>
      </c>
      <c r="BG93" s="174">
        <f t="shared" si="6"/>
        <v>0</v>
      </c>
      <c r="BH93" s="174">
        <f t="shared" si="7"/>
        <v>0</v>
      </c>
      <c r="BI93" s="174">
        <f t="shared" si="8"/>
        <v>0</v>
      </c>
      <c r="BJ93" s="15" t="s">
        <v>78</v>
      </c>
      <c r="BK93" s="174">
        <f t="shared" si="9"/>
        <v>0</v>
      </c>
      <c r="BL93" s="15" t="s">
        <v>130</v>
      </c>
      <c r="BM93" s="15" t="s">
        <v>159</v>
      </c>
    </row>
    <row r="94" spans="2:65" s="1" customFormat="1" ht="31.5" customHeight="1">
      <c r="B94" s="162"/>
      <c r="C94" s="163" t="s">
        <v>7</v>
      </c>
      <c r="D94" s="163" t="s">
        <v>125</v>
      </c>
      <c r="E94" s="164" t="s">
        <v>160</v>
      </c>
      <c r="F94" s="165" t="s">
        <v>161</v>
      </c>
      <c r="G94" s="166" t="s">
        <v>128</v>
      </c>
      <c r="H94" s="167">
        <v>1</v>
      </c>
      <c r="I94" s="168"/>
      <c r="J94" s="169">
        <f t="shared" si="0"/>
        <v>0</v>
      </c>
      <c r="K94" s="165" t="s">
        <v>129</v>
      </c>
      <c r="L94" s="32"/>
      <c r="M94" s="170" t="s">
        <v>19</v>
      </c>
      <c r="N94" s="171" t="s">
        <v>42</v>
      </c>
      <c r="O94" s="33"/>
      <c r="P94" s="172">
        <f t="shared" si="1"/>
        <v>0</v>
      </c>
      <c r="Q94" s="172">
        <v>0</v>
      </c>
      <c r="R94" s="172">
        <f t="shared" si="2"/>
        <v>0</v>
      </c>
      <c r="S94" s="172">
        <v>0</v>
      </c>
      <c r="T94" s="173">
        <f t="shared" si="3"/>
        <v>0</v>
      </c>
      <c r="AR94" s="15" t="s">
        <v>130</v>
      </c>
      <c r="AT94" s="15" t="s">
        <v>125</v>
      </c>
      <c r="AU94" s="15" t="s">
        <v>80</v>
      </c>
      <c r="AY94" s="15" t="s">
        <v>122</v>
      </c>
      <c r="BE94" s="174">
        <f t="shared" si="4"/>
        <v>0</v>
      </c>
      <c r="BF94" s="174">
        <f t="shared" si="5"/>
        <v>0</v>
      </c>
      <c r="BG94" s="174">
        <f t="shared" si="6"/>
        <v>0</v>
      </c>
      <c r="BH94" s="174">
        <f t="shared" si="7"/>
        <v>0</v>
      </c>
      <c r="BI94" s="174">
        <f t="shared" si="8"/>
        <v>0</v>
      </c>
      <c r="BJ94" s="15" t="s">
        <v>78</v>
      </c>
      <c r="BK94" s="174">
        <f t="shared" si="9"/>
        <v>0</v>
      </c>
      <c r="BL94" s="15" t="s">
        <v>130</v>
      </c>
      <c r="BM94" s="15" t="s">
        <v>162</v>
      </c>
    </row>
    <row r="95" spans="2:65" s="1" customFormat="1" ht="22.5" customHeight="1">
      <c r="B95" s="162"/>
      <c r="C95" s="163" t="s">
        <v>163</v>
      </c>
      <c r="D95" s="163" t="s">
        <v>125</v>
      </c>
      <c r="E95" s="164" t="s">
        <v>164</v>
      </c>
      <c r="F95" s="165" t="s">
        <v>165</v>
      </c>
      <c r="G95" s="166" t="s">
        <v>128</v>
      </c>
      <c r="H95" s="167">
        <v>1</v>
      </c>
      <c r="I95" s="168"/>
      <c r="J95" s="169">
        <f t="shared" si="0"/>
        <v>0</v>
      </c>
      <c r="K95" s="165" t="s">
        <v>129</v>
      </c>
      <c r="L95" s="32"/>
      <c r="M95" s="170" t="s">
        <v>19</v>
      </c>
      <c r="N95" s="171" t="s">
        <v>42</v>
      </c>
      <c r="O95" s="33"/>
      <c r="P95" s="172">
        <f t="shared" si="1"/>
        <v>0</v>
      </c>
      <c r="Q95" s="172">
        <v>0</v>
      </c>
      <c r="R95" s="172">
        <f t="shared" si="2"/>
        <v>0</v>
      </c>
      <c r="S95" s="172">
        <v>0</v>
      </c>
      <c r="T95" s="173">
        <f t="shared" si="3"/>
        <v>0</v>
      </c>
      <c r="AR95" s="15" t="s">
        <v>130</v>
      </c>
      <c r="AT95" s="15" t="s">
        <v>125</v>
      </c>
      <c r="AU95" s="15" t="s">
        <v>80</v>
      </c>
      <c r="AY95" s="15" t="s">
        <v>122</v>
      </c>
      <c r="BE95" s="174">
        <f t="shared" si="4"/>
        <v>0</v>
      </c>
      <c r="BF95" s="174">
        <f t="shared" si="5"/>
        <v>0</v>
      </c>
      <c r="BG95" s="174">
        <f t="shared" si="6"/>
        <v>0</v>
      </c>
      <c r="BH95" s="174">
        <f t="shared" si="7"/>
        <v>0</v>
      </c>
      <c r="BI95" s="174">
        <f t="shared" si="8"/>
        <v>0</v>
      </c>
      <c r="BJ95" s="15" t="s">
        <v>78</v>
      </c>
      <c r="BK95" s="174">
        <f t="shared" si="9"/>
        <v>0</v>
      </c>
      <c r="BL95" s="15" t="s">
        <v>130</v>
      </c>
      <c r="BM95" s="15" t="s">
        <v>166</v>
      </c>
    </row>
    <row r="96" spans="2:65" s="1" customFormat="1" ht="22.5" customHeight="1">
      <c r="B96" s="162"/>
      <c r="C96" s="163" t="s">
        <v>167</v>
      </c>
      <c r="D96" s="163" t="s">
        <v>125</v>
      </c>
      <c r="E96" s="164" t="s">
        <v>168</v>
      </c>
      <c r="F96" s="165" t="s">
        <v>169</v>
      </c>
      <c r="G96" s="166" t="s">
        <v>128</v>
      </c>
      <c r="H96" s="167">
        <v>1</v>
      </c>
      <c r="I96" s="168"/>
      <c r="J96" s="169">
        <f t="shared" si="0"/>
        <v>0</v>
      </c>
      <c r="K96" s="165" t="s">
        <v>129</v>
      </c>
      <c r="L96" s="32"/>
      <c r="M96" s="170" t="s">
        <v>19</v>
      </c>
      <c r="N96" s="171" t="s">
        <v>42</v>
      </c>
      <c r="O96" s="33"/>
      <c r="P96" s="172">
        <f t="shared" si="1"/>
        <v>0</v>
      </c>
      <c r="Q96" s="172">
        <v>0</v>
      </c>
      <c r="R96" s="172">
        <f t="shared" si="2"/>
        <v>0</v>
      </c>
      <c r="S96" s="172">
        <v>0</v>
      </c>
      <c r="T96" s="173">
        <f t="shared" si="3"/>
        <v>0</v>
      </c>
      <c r="AR96" s="15" t="s">
        <v>130</v>
      </c>
      <c r="AT96" s="15" t="s">
        <v>125</v>
      </c>
      <c r="AU96" s="15" t="s">
        <v>80</v>
      </c>
      <c r="AY96" s="15" t="s">
        <v>122</v>
      </c>
      <c r="BE96" s="174">
        <f t="shared" si="4"/>
        <v>0</v>
      </c>
      <c r="BF96" s="174">
        <f t="shared" si="5"/>
        <v>0</v>
      </c>
      <c r="BG96" s="174">
        <f t="shared" si="6"/>
        <v>0</v>
      </c>
      <c r="BH96" s="174">
        <f t="shared" si="7"/>
        <v>0</v>
      </c>
      <c r="BI96" s="174">
        <f t="shared" si="8"/>
        <v>0</v>
      </c>
      <c r="BJ96" s="15" t="s">
        <v>78</v>
      </c>
      <c r="BK96" s="174">
        <f t="shared" si="9"/>
        <v>0</v>
      </c>
      <c r="BL96" s="15" t="s">
        <v>130</v>
      </c>
      <c r="BM96" s="15" t="s">
        <v>170</v>
      </c>
    </row>
    <row r="97" spans="2:65" s="1" customFormat="1" ht="22.5" customHeight="1">
      <c r="B97" s="162"/>
      <c r="C97" s="163" t="s">
        <v>171</v>
      </c>
      <c r="D97" s="163" t="s">
        <v>125</v>
      </c>
      <c r="E97" s="164" t="s">
        <v>172</v>
      </c>
      <c r="F97" s="165" t="s">
        <v>173</v>
      </c>
      <c r="G97" s="166" t="s">
        <v>128</v>
      </c>
      <c r="H97" s="167">
        <v>1</v>
      </c>
      <c r="I97" s="168"/>
      <c r="J97" s="169">
        <f t="shared" si="0"/>
        <v>0</v>
      </c>
      <c r="K97" s="165" t="s">
        <v>129</v>
      </c>
      <c r="L97" s="32"/>
      <c r="M97" s="170" t="s">
        <v>19</v>
      </c>
      <c r="N97" s="171" t="s">
        <v>42</v>
      </c>
      <c r="O97" s="33"/>
      <c r="P97" s="172">
        <f t="shared" si="1"/>
        <v>0</v>
      </c>
      <c r="Q97" s="172">
        <v>0</v>
      </c>
      <c r="R97" s="172">
        <f t="shared" si="2"/>
        <v>0</v>
      </c>
      <c r="S97" s="172">
        <v>0</v>
      </c>
      <c r="T97" s="173">
        <f t="shared" si="3"/>
        <v>0</v>
      </c>
      <c r="AR97" s="15" t="s">
        <v>130</v>
      </c>
      <c r="AT97" s="15" t="s">
        <v>125</v>
      </c>
      <c r="AU97" s="15" t="s">
        <v>80</v>
      </c>
      <c r="AY97" s="15" t="s">
        <v>122</v>
      </c>
      <c r="BE97" s="174">
        <f t="shared" si="4"/>
        <v>0</v>
      </c>
      <c r="BF97" s="174">
        <f t="shared" si="5"/>
        <v>0</v>
      </c>
      <c r="BG97" s="174">
        <f t="shared" si="6"/>
        <v>0</v>
      </c>
      <c r="BH97" s="174">
        <f t="shared" si="7"/>
        <v>0</v>
      </c>
      <c r="BI97" s="174">
        <f t="shared" si="8"/>
        <v>0</v>
      </c>
      <c r="BJ97" s="15" t="s">
        <v>78</v>
      </c>
      <c r="BK97" s="174">
        <f t="shared" si="9"/>
        <v>0</v>
      </c>
      <c r="BL97" s="15" t="s">
        <v>130</v>
      </c>
      <c r="BM97" s="15" t="s">
        <v>174</v>
      </c>
    </row>
    <row r="98" spans="2:65" s="1" customFormat="1" ht="22.5" customHeight="1">
      <c r="B98" s="162"/>
      <c r="C98" s="163" t="s">
        <v>175</v>
      </c>
      <c r="D98" s="163" t="s">
        <v>125</v>
      </c>
      <c r="E98" s="164" t="s">
        <v>176</v>
      </c>
      <c r="F98" s="165" t="s">
        <v>177</v>
      </c>
      <c r="G98" s="166" t="s">
        <v>128</v>
      </c>
      <c r="H98" s="167">
        <v>1</v>
      </c>
      <c r="I98" s="168"/>
      <c r="J98" s="169">
        <f t="shared" si="0"/>
        <v>0</v>
      </c>
      <c r="K98" s="165" t="s">
        <v>129</v>
      </c>
      <c r="L98" s="32"/>
      <c r="M98" s="170" t="s">
        <v>19</v>
      </c>
      <c r="N98" s="171" t="s">
        <v>42</v>
      </c>
      <c r="O98" s="33"/>
      <c r="P98" s="172">
        <f t="shared" si="1"/>
        <v>0</v>
      </c>
      <c r="Q98" s="172">
        <v>0</v>
      </c>
      <c r="R98" s="172">
        <f t="shared" si="2"/>
        <v>0</v>
      </c>
      <c r="S98" s="172">
        <v>0</v>
      </c>
      <c r="T98" s="173">
        <f t="shared" si="3"/>
        <v>0</v>
      </c>
      <c r="AR98" s="15" t="s">
        <v>130</v>
      </c>
      <c r="AT98" s="15" t="s">
        <v>125</v>
      </c>
      <c r="AU98" s="15" t="s">
        <v>80</v>
      </c>
      <c r="AY98" s="15" t="s">
        <v>122</v>
      </c>
      <c r="BE98" s="174">
        <f t="shared" si="4"/>
        <v>0</v>
      </c>
      <c r="BF98" s="174">
        <f t="shared" si="5"/>
        <v>0</v>
      </c>
      <c r="BG98" s="174">
        <f t="shared" si="6"/>
        <v>0</v>
      </c>
      <c r="BH98" s="174">
        <f t="shared" si="7"/>
        <v>0</v>
      </c>
      <c r="BI98" s="174">
        <f t="shared" si="8"/>
        <v>0</v>
      </c>
      <c r="BJ98" s="15" t="s">
        <v>78</v>
      </c>
      <c r="BK98" s="174">
        <f t="shared" si="9"/>
        <v>0</v>
      </c>
      <c r="BL98" s="15" t="s">
        <v>130</v>
      </c>
      <c r="BM98" s="15" t="s">
        <v>178</v>
      </c>
    </row>
    <row r="99" spans="2:65" s="1" customFormat="1" ht="22.5" customHeight="1">
      <c r="B99" s="162"/>
      <c r="C99" s="163" t="s">
        <v>179</v>
      </c>
      <c r="D99" s="163" t="s">
        <v>125</v>
      </c>
      <c r="E99" s="164" t="s">
        <v>180</v>
      </c>
      <c r="F99" s="165" t="s">
        <v>181</v>
      </c>
      <c r="G99" s="166" t="s">
        <v>128</v>
      </c>
      <c r="H99" s="167">
        <v>1</v>
      </c>
      <c r="I99" s="168"/>
      <c r="J99" s="169">
        <f t="shared" si="0"/>
        <v>0</v>
      </c>
      <c r="K99" s="165" t="s">
        <v>129</v>
      </c>
      <c r="L99" s="32"/>
      <c r="M99" s="170" t="s">
        <v>19</v>
      </c>
      <c r="N99" s="171" t="s">
        <v>42</v>
      </c>
      <c r="O99" s="33"/>
      <c r="P99" s="172">
        <f t="shared" si="1"/>
        <v>0</v>
      </c>
      <c r="Q99" s="172">
        <v>0</v>
      </c>
      <c r="R99" s="172">
        <f t="shared" si="2"/>
        <v>0</v>
      </c>
      <c r="S99" s="172">
        <v>0</v>
      </c>
      <c r="T99" s="173">
        <f t="shared" si="3"/>
        <v>0</v>
      </c>
      <c r="AR99" s="15" t="s">
        <v>130</v>
      </c>
      <c r="AT99" s="15" t="s">
        <v>125</v>
      </c>
      <c r="AU99" s="15" t="s">
        <v>80</v>
      </c>
      <c r="AY99" s="15" t="s">
        <v>122</v>
      </c>
      <c r="BE99" s="174">
        <f t="shared" si="4"/>
        <v>0</v>
      </c>
      <c r="BF99" s="174">
        <f t="shared" si="5"/>
        <v>0</v>
      </c>
      <c r="BG99" s="174">
        <f t="shared" si="6"/>
        <v>0</v>
      </c>
      <c r="BH99" s="174">
        <f t="shared" si="7"/>
        <v>0</v>
      </c>
      <c r="BI99" s="174">
        <f t="shared" si="8"/>
        <v>0</v>
      </c>
      <c r="BJ99" s="15" t="s">
        <v>78</v>
      </c>
      <c r="BK99" s="174">
        <f t="shared" si="9"/>
        <v>0</v>
      </c>
      <c r="BL99" s="15" t="s">
        <v>130</v>
      </c>
      <c r="BM99" s="15" t="s">
        <v>182</v>
      </c>
    </row>
    <row r="100" spans="2:65" s="1" customFormat="1" ht="31.5" customHeight="1">
      <c r="B100" s="162"/>
      <c r="C100" s="163" t="s">
        <v>183</v>
      </c>
      <c r="D100" s="163" t="s">
        <v>125</v>
      </c>
      <c r="E100" s="164" t="s">
        <v>184</v>
      </c>
      <c r="F100" s="165" t="s">
        <v>185</v>
      </c>
      <c r="G100" s="166" t="s">
        <v>128</v>
      </c>
      <c r="H100" s="167">
        <v>1</v>
      </c>
      <c r="I100" s="168"/>
      <c r="J100" s="169">
        <f t="shared" si="0"/>
        <v>0</v>
      </c>
      <c r="K100" s="165" t="s">
        <v>129</v>
      </c>
      <c r="L100" s="32"/>
      <c r="M100" s="170" t="s">
        <v>19</v>
      </c>
      <c r="N100" s="171" t="s">
        <v>42</v>
      </c>
      <c r="O100" s="33"/>
      <c r="P100" s="172">
        <f t="shared" si="1"/>
        <v>0</v>
      </c>
      <c r="Q100" s="172">
        <v>0</v>
      </c>
      <c r="R100" s="172">
        <f t="shared" si="2"/>
        <v>0</v>
      </c>
      <c r="S100" s="172">
        <v>0</v>
      </c>
      <c r="T100" s="173">
        <f t="shared" si="3"/>
        <v>0</v>
      </c>
      <c r="AR100" s="15" t="s">
        <v>130</v>
      </c>
      <c r="AT100" s="15" t="s">
        <v>125</v>
      </c>
      <c r="AU100" s="15" t="s">
        <v>80</v>
      </c>
      <c r="AY100" s="15" t="s">
        <v>122</v>
      </c>
      <c r="BE100" s="174">
        <f t="shared" si="4"/>
        <v>0</v>
      </c>
      <c r="BF100" s="174">
        <f t="shared" si="5"/>
        <v>0</v>
      </c>
      <c r="BG100" s="174">
        <f t="shared" si="6"/>
        <v>0</v>
      </c>
      <c r="BH100" s="174">
        <f t="shared" si="7"/>
        <v>0</v>
      </c>
      <c r="BI100" s="174">
        <f t="shared" si="8"/>
        <v>0</v>
      </c>
      <c r="BJ100" s="15" t="s">
        <v>78</v>
      </c>
      <c r="BK100" s="174">
        <f t="shared" si="9"/>
        <v>0</v>
      </c>
      <c r="BL100" s="15" t="s">
        <v>130</v>
      </c>
      <c r="BM100" s="15" t="s">
        <v>186</v>
      </c>
    </row>
    <row r="101" spans="2:63" s="10" customFormat="1" ht="29.25" customHeight="1">
      <c r="B101" s="148"/>
      <c r="D101" s="159" t="s">
        <v>70</v>
      </c>
      <c r="E101" s="160" t="s">
        <v>187</v>
      </c>
      <c r="F101" s="160" t="s">
        <v>188</v>
      </c>
      <c r="I101" s="151"/>
      <c r="J101" s="161">
        <f>BK101</f>
        <v>0</v>
      </c>
      <c r="L101" s="148"/>
      <c r="M101" s="153"/>
      <c r="N101" s="154"/>
      <c r="O101" s="154"/>
      <c r="P101" s="155">
        <f>SUM(P102:P104)</f>
        <v>0</v>
      </c>
      <c r="Q101" s="154"/>
      <c r="R101" s="155">
        <f>SUM(R102:R104)</f>
        <v>0</v>
      </c>
      <c r="S101" s="154"/>
      <c r="T101" s="156">
        <f>SUM(T102:T104)</f>
        <v>0</v>
      </c>
      <c r="AR101" s="149" t="s">
        <v>121</v>
      </c>
      <c r="AT101" s="157" t="s">
        <v>70</v>
      </c>
      <c r="AU101" s="157" t="s">
        <v>78</v>
      </c>
      <c r="AY101" s="149" t="s">
        <v>122</v>
      </c>
      <c r="BK101" s="158">
        <f>SUM(BK102:BK104)</f>
        <v>0</v>
      </c>
    </row>
    <row r="102" spans="2:65" s="1" customFormat="1" ht="22.5" customHeight="1">
      <c r="B102" s="162"/>
      <c r="C102" s="163" t="s">
        <v>8</v>
      </c>
      <c r="D102" s="163" t="s">
        <v>125</v>
      </c>
      <c r="E102" s="164" t="s">
        <v>189</v>
      </c>
      <c r="F102" s="165" t="s">
        <v>190</v>
      </c>
      <c r="G102" s="166" t="s">
        <v>128</v>
      </c>
      <c r="H102" s="167">
        <v>1</v>
      </c>
      <c r="I102" s="168"/>
      <c r="J102" s="169">
        <f>ROUND(I102*H102,2)</f>
        <v>0</v>
      </c>
      <c r="K102" s="165" t="s">
        <v>129</v>
      </c>
      <c r="L102" s="32"/>
      <c r="M102" s="170" t="s">
        <v>19</v>
      </c>
      <c r="N102" s="171" t="s">
        <v>42</v>
      </c>
      <c r="O102" s="33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AR102" s="15" t="s">
        <v>130</v>
      </c>
      <c r="AT102" s="15" t="s">
        <v>125</v>
      </c>
      <c r="AU102" s="15" t="s">
        <v>80</v>
      </c>
      <c r="AY102" s="15" t="s">
        <v>122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5" t="s">
        <v>78</v>
      </c>
      <c r="BK102" s="174">
        <f>ROUND(I102*H102,2)</f>
        <v>0</v>
      </c>
      <c r="BL102" s="15" t="s">
        <v>130</v>
      </c>
      <c r="BM102" s="15" t="s">
        <v>191</v>
      </c>
    </row>
    <row r="103" spans="2:65" s="1" customFormat="1" ht="22.5" customHeight="1">
      <c r="B103" s="162"/>
      <c r="C103" s="163" t="s">
        <v>192</v>
      </c>
      <c r="D103" s="163" t="s">
        <v>125</v>
      </c>
      <c r="E103" s="164" t="s">
        <v>193</v>
      </c>
      <c r="F103" s="165" t="s">
        <v>194</v>
      </c>
      <c r="G103" s="166" t="s">
        <v>128</v>
      </c>
      <c r="H103" s="167">
        <v>1</v>
      </c>
      <c r="I103" s="168"/>
      <c r="J103" s="169">
        <f>ROUND(I103*H103,2)</f>
        <v>0</v>
      </c>
      <c r="K103" s="165" t="s">
        <v>129</v>
      </c>
      <c r="L103" s="32"/>
      <c r="M103" s="170" t="s">
        <v>19</v>
      </c>
      <c r="N103" s="171" t="s">
        <v>42</v>
      </c>
      <c r="O103" s="33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5" t="s">
        <v>130</v>
      </c>
      <c r="AT103" s="15" t="s">
        <v>125</v>
      </c>
      <c r="AU103" s="15" t="s">
        <v>80</v>
      </c>
      <c r="AY103" s="15" t="s">
        <v>122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5" t="s">
        <v>78</v>
      </c>
      <c r="BK103" s="174">
        <f>ROUND(I103*H103,2)</f>
        <v>0</v>
      </c>
      <c r="BL103" s="15" t="s">
        <v>130</v>
      </c>
      <c r="BM103" s="15" t="s">
        <v>195</v>
      </c>
    </row>
    <row r="104" spans="2:65" s="1" customFormat="1" ht="22.5" customHeight="1">
      <c r="B104" s="162"/>
      <c r="C104" s="163" t="s">
        <v>196</v>
      </c>
      <c r="D104" s="163" t="s">
        <v>125</v>
      </c>
      <c r="E104" s="164" t="s">
        <v>197</v>
      </c>
      <c r="F104" s="165" t="s">
        <v>198</v>
      </c>
      <c r="G104" s="166" t="s">
        <v>128</v>
      </c>
      <c r="H104" s="167">
        <v>1</v>
      </c>
      <c r="I104" s="168"/>
      <c r="J104" s="169">
        <f>ROUND(I104*H104,2)</f>
        <v>0</v>
      </c>
      <c r="K104" s="165" t="s">
        <v>129</v>
      </c>
      <c r="L104" s="32"/>
      <c r="M104" s="170" t="s">
        <v>19</v>
      </c>
      <c r="N104" s="171" t="s">
        <v>42</v>
      </c>
      <c r="O104" s="33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5" t="s">
        <v>130</v>
      </c>
      <c r="AT104" s="15" t="s">
        <v>125</v>
      </c>
      <c r="AU104" s="15" t="s">
        <v>80</v>
      </c>
      <c r="AY104" s="15" t="s">
        <v>122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5" t="s">
        <v>78</v>
      </c>
      <c r="BK104" s="174">
        <f>ROUND(I104*H104,2)</f>
        <v>0</v>
      </c>
      <c r="BL104" s="15" t="s">
        <v>130</v>
      </c>
      <c r="BM104" s="15" t="s">
        <v>199</v>
      </c>
    </row>
    <row r="105" spans="2:63" s="10" customFormat="1" ht="29.25" customHeight="1">
      <c r="B105" s="148"/>
      <c r="D105" s="159" t="s">
        <v>70</v>
      </c>
      <c r="E105" s="160" t="s">
        <v>200</v>
      </c>
      <c r="F105" s="160" t="s">
        <v>201</v>
      </c>
      <c r="I105" s="151"/>
      <c r="J105" s="161">
        <f>BK105</f>
        <v>0</v>
      </c>
      <c r="L105" s="148"/>
      <c r="M105" s="153"/>
      <c r="N105" s="154"/>
      <c r="O105" s="154"/>
      <c r="P105" s="155">
        <f>SUM(P106:P107)</f>
        <v>0</v>
      </c>
      <c r="Q105" s="154"/>
      <c r="R105" s="155">
        <f>SUM(R106:R107)</f>
        <v>0</v>
      </c>
      <c r="S105" s="154"/>
      <c r="T105" s="156">
        <f>SUM(T106:T107)</f>
        <v>0</v>
      </c>
      <c r="AR105" s="149" t="s">
        <v>121</v>
      </c>
      <c r="AT105" s="157" t="s">
        <v>70</v>
      </c>
      <c r="AU105" s="157" t="s">
        <v>78</v>
      </c>
      <c r="AY105" s="149" t="s">
        <v>122</v>
      </c>
      <c r="BK105" s="158">
        <f>SUM(BK106:BK107)</f>
        <v>0</v>
      </c>
    </row>
    <row r="106" spans="2:65" s="1" customFormat="1" ht="22.5" customHeight="1">
      <c r="B106" s="162"/>
      <c r="C106" s="163" t="s">
        <v>202</v>
      </c>
      <c r="D106" s="163" t="s">
        <v>125</v>
      </c>
      <c r="E106" s="164" t="s">
        <v>203</v>
      </c>
      <c r="F106" s="165" t="s">
        <v>204</v>
      </c>
      <c r="G106" s="166" t="s">
        <v>128</v>
      </c>
      <c r="H106" s="167">
        <v>1</v>
      </c>
      <c r="I106" s="168"/>
      <c r="J106" s="169">
        <f>ROUND(I106*H106,2)</f>
        <v>0</v>
      </c>
      <c r="K106" s="165" t="s">
        <v>129</v>
      </c>
      <c r="L106" s="32"/>
      <c r="M106" s="170" t="s">
        <v>19</v>
      </c>
      <c r="N106" s="171" t="s">
        <v>42</v>
      </c>
      <c r="O106" s="33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AR106" s="15" t="s">
        <v>130</v>
      </c>
      <c r="AT106" s="15" t="s">
        <v>125</v>
      </c>
      <c r="AU106" s="15" t="s">
        <v>80</v>
      </c>
      <c r="AY106" s="15" t="s">
        <v>122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5" t="s">
        <v>78</v>
      </c>
      <c r="BK106" s="174">
        <f>ROUND(I106*H106,2)</f>
        <v>0</v>
      </c>
      <c r="BL106" s="15" t="s">
        <v>130</v>
      </c>
      <c r="BM106" s="15" t="s">
        <v>205</v>
      </c>
    </row>
    <row r="107" spans="2:65" s="1" customFormat="1" ht="22.5" customHeight="1">
      <c r="B107" s="162"/>
      <c r="C107" s="163" t="s">
        <v>206</v>
      </c>
      <c r="D107" s="163" t="s">
        <v>125</v>
      </c>
      <c r="E107" s="164" t="s">
        <v>207</v>
      </c>
      <c r="F107" s="165" t="s">
        <v>208</v>
      </c>
      <c r="G107" s="166" t="s">
        <v>128</v>
      </c>
      <c r="H107" s="167">
        <v>1</v>
      </c>
      <c r="I107" s="168"/>
      <c r="J107" s="169">
        <f>ROUND(I107*H107,2)</f>
        <v>0</v>
      </c>
      <c r="K107" s="165" t="s">
        <v>129</v>
      </c>
      <c r="L107" s="32"/>
      <c r="M107" s="170" t="s">
        <v>19</v>
      </c>
      <c r="N107" s="171" t="s">
        <v>42</v>
      </c>
      <c r="O107" s="33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5" t="s">
        <v>130</v>
      </c>
      <c r="AT107" s="15" t="s">
        <v>125</v>
      </c>
      <c r="AU107" s="15" t="s">
        <v>80</v>
      </c>
      <c r="AY107" s="15" t="s">
        <v>122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5" t="s">
        <v>78</v>
      </c>
      <c r="BK107" s="174">
        <f>ROUND(I107*H107,2)</f>
        <v>0</v>
      </c>
      <c r="BL107" s="15" t="s">
        <v>130</v>
      </c>
      <c r="BM107" s="15" t="s">
        <v>209</v>
      </c>
    </row>
    <row r="108" spans="2:63" s="10" customFormat="1" ht="29.25" customHeight="1">
      <c r="B108" s="148"/>
      <c r="D108" s="159" t="s">
        <v>70</v>
      </c>
      <c r="E108" s="160" t="s">
        <v>210</v>
      </c>
      <c r="F108" s="160" t="s">
        <v>211</v>
      </c>
      <c r="I108" s="151"/>
      <c r="J108" s="161">
        <f>BK108</f>
        <v>0</v>
      </c>
      <c r="L108" s="148"/>
      <c r="M108" s="153"/>
      <c r="N108" s="154"/>
      <c r="O108" s="154"/>
      <c r="P108" s="155">
        <f>P109</f>
        <v>0</v>
      </c>
      <c r="Q108" s="154"/>
      <c r="R108" s="155">
        <f>R109</f>
        <v>0</v>
      </c>
      <c r="S108" s="154"/>
      <c r="T108" s="156">
        <f>T109</f>
        <v>0</v>
      </c>
      <c r="AR108" s="149" t="s">
        <v>121</v>
      </c>
      <c r="AT108" s="157" t="s">
        <v>70</v>
      </c>
      <c r="AU108" s="157" t="s">
        <v>78</v>
      </c>
      <c r="AY108" s="149" t="s">
        <v>122</v>
      </c>
      <c r="BK108" s="158">
        <f>BK109</f>
        <v>0</v>
      </c>
    </row>
    <row r="109" spans="2:65" s="1" customFormat="1" ht="22.5" customHeight="1">
      <c r="B109" s="162"/>
      <c r="C109" s="163" t="s">
        <v>212</v>
      </c>
      <c r="D109" s="163" t="s">
        <v>125</v>
      </c>
      <c r="E109" s="164" t="s">
        <v>213</v>
      </c>
      <c r="F109" s="165" t="s">
        <v>214</v>
      </c>
      <c r="G109" s="166" t="s">
        <v>128</v>
      </c>
      <c r="H109" s="167">
        <v>1</v>
      </c>
      <c r="I109" s="168"/>
      <c r="J109" s="169">
        <f>ROUND(I109*H109,2)</f>
        <v>0</v>
      </c>
      <c r="K109" s="165" t="s">
        <v>129</v>
      </c>
      <c r="L109" s="32"/>
      <c r="M109" s="170" t="s">
        <v>19</v>
      </c>
      <c r="N109" s="175" t="s">
        <v>42</v>
      </c>
      <c r="O109" s="176"/>
      <c r="P109" s="177">
        <f>O109*H109</f>
        <v>0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AR109" s="15" t="s">
        <v>130</v>
      </c>
      <c r="AT109" s="15" t="s">
        <v>125</v>
      </c>
      <c r="AU109" s="15" t="s">
        <v>80</v>
      </c>
      <c r="AY109" s="15" t="s">
        <v>122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5" t="s">
        <v>78</v>
      </c>
      <c r="BK109" s="174">
        <f>ROUND(I109*H109,2)</f>
        <v>0</v>
      </c>
      <c r="BL109" s="15" t="s">
        <v>130</v>
      </c>
      <c r="BM109" s="15" t="s">
        <v>215</v>
      </c>
    </row>
    <row r="110" spans="2:12" s="1" customFormat="1" ht="6.75" customHeight="1">
      <c r="B110" s="47"/>
      <c r="C110" s="48"/>
      <c r="D110" s="48"/>
      <c r="E110" s="48"/>
      <c r="F110" s="48"/>
      <c r="G110" s="48"/>
      <c r="H110" s="48"/>
      <c r="I110" s="114"/>
      <c r="J110" s="48"/>
      <c r="K110" s="48"/>
      <c r="L110" s="32"/>
    </row>
    <row r="111" ht="13.5">
      <c r="AT111" s="179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4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0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3"/>
      <c r="B1" s="247"/>
      <c r="C1" s="247"/>
      <c r="D1" s="246" t="s">
        <v>1</v>
      </c>
      <c r="E1" s="247"/>
      <c r="F1" s="248" t="s">
        <v>1174</v>
      </c>
      <c r="G1" s="253" t="s">
        <v>1175</v>
      </c>
      <c r="H1" s="253"/>
      <c r="I1" s="254"/>
      <c r="J1" s="248" t="s">
        <v>1176</v>
      </c>
      <c r="K1" s="246" t="s">
        <v>90</v>
      </c>
      <c r="L1" s="248" t="s">
        <v>1177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5" t="s">
        <v>83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80</v>
      </c>
    </row>
    <row r="4" spans="2:46" ht="36.75" customHeight="1">
      <c r="B4" s="19"/>
      <c r="C4" s="20"/>
      <c r="D4" s="21" t="s">
        <v>91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2.5" customHeight="1">
      <c r="B7" s="19"/>
      <c r="C7" s="20"/>
      <c r="D7" s="20"/>
      <c r="E7" s="240" t="str">
        <f>'Rekapitulace stavby'!K6</f>
        <v>Parčík Splavná - Dvě multifunkční hřiště</v>
      </c>
      <c r="F7" s="209"/>
      <c r="G7" s="209"/>
      <c r="H7" s="209"/>
      <c r="I7" s="92"/>
      <c r="J7" s="20"/>
      <c r="K7" s="22"/>
    </row>
    <row r="8" spans="2:11" s="1" customFormat="1" ht="15">
      <c r="B8" s="32"/>
      <c r="C8" s="33"/>
      <c r="D8" s="28" t="s">
        <v>92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241" t="s">
        <v>216</v>
      </c>
      <c r="F9" s="216"/>
      <c r="G9" s="216"/>
      <c r="H9" s="216"/>
      <c r="I9" s="9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18</v>
      </c>
      <c r="E11" s="33"/>
      <c r="F11" s="26" t="s">
        <v>19</v>
      </c>
      <c r="G11" s="33"/>
      <c r="H11" s="33"/>
      <c r="I11" s="94" t="s">
        <v>20</v>
      </c>
      <c r="J11" s="26" t="s">
        <v>19</v>
      </c>
      <c r="K11" s="36"/>
    </row>
    <row r="12" spans="2:11" s="1" customFormat="1" ht="14.25" customHeight="1">
      <c r="B12" s="32"/>
      <c r="C12" s="33"/>
      <c r="D12" s="28" t="s">
        <v>21</v>
      </c>
      <c r="E12" s="33"/>
      <c r="F12" s="26" t="s">
        <v>22</v>
      </c>
      <c r="G12" s="33"/>
      <c r="H12" s="33"/>
      <c r="I12" s="94" t="s">
        <v>23</v>
      </c>
      <c r="J12" s="95" t="str">
        <f>'Rekapitulace stavby'!AN8</f>
        <v>25. 1. 2016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25</v>
      </c>
      <c r="E14" s="33"/>
      <c r="F14" s="33"/>
      <c r="G14" s="33"/>
      <c r="H14" s="33"/>
      <c r="I14" s="94" t="s">
        <v>26</v>
      </c>
      <c r="J14" s="26" t="s">
        <v>27</v>
      </c>
      <c r="K14" s="36"/>
    </row>
    <row r="15" spans="2:11" s="1" customFormat="1" ht="18" customHeight="1">
      <c r="B15" s="32"/>
      <c r="C15" s="33"/>
      <c r="D15" s="33"/>
      <c r="E15" s="26" t="s">
        <v>29</v>
      </c>
      <c r="F15" s="33"/>
      <c r="G15" s="33"/>
      <c r="H15" s="33"/>
      <c r="I15" s="94" t="s">
        <v>30</v>
      </c>
      <c r="J15" s="26" t="s">
        <v>19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31</v>
      </c>
      <c r="E17" s="33"/>
      <c r="F17" s="33"/>
      <c r="G17" s="33"/>
      <c r="H17" s="33"/>
      <c r="I17" s="94" t="s">
        <v>26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30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33</v>
      </c>
      <c r="E20" s="33"/>
      <c r="F20" s="33"/>
      <c r="G20" s="33"/>
      <c r="H20" s="33"/>
      <c r="I20" s="94" t="s">
        <v>26</v>
      </c>
      <c r="J20" s="26" t="s">
        <v>27</v>
      </c>
      <c r="K20" s="36"/>
    </row>
    <row r="21" spans="2:11" s="1" customFormat="1" ht="18" customHeight="1">
      <c r="B21" s="32"/>
      <c r="C21" s="33"/>
      <c r="D21" s="33"/>
      <c r="E21" s="26" t="s">
        <v>29</v>
      </c>
      <c r="F21" s="33"/>
      <c r="G21" s="33"/>
      <c r="H21" s="33"/>
      <c r="I21" s="94" t="s">
        <v>30</v>
      </c>
      <c r="J21" s="26" t="s">
        <v>19</v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35</v>
      </c>
      <c r="E23" s="33"/>
      <c r="F23" s="33"/>
      <c r="G23" s="33"/>
      <c r="H23" s="33"/>
      <c r="I23" s="93"/>
      <c r="J23" s="33"/>
      <c r="K23" s="36"/>
    </row>
    <row r="24" spans="2:11" s="6" customFormat="1" ht="22.5" customHeight="1">
      <c r="B24" s="96"/>
      <c r="C24" s="97"/>
      <c r="D24" s="97"/>
      <c r="E24" s="212" t="s">
        <v>19</v>
      </c>
      <c r="F24" s="242"/>
      <c r="G24" s="242"/>
      <c r="H24" s="242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100"/>
      <c r="J26" s="59"/>
      <c r="K26" s="101"/>
    </row>
    <row r="27" spans="2:11" s="1" customFormat="1" ht="24.75" customHeight="1">
      <c r="B27" s="32"/>
      <c r="C27" s="33"/>
      <c r="D27" s="102" t="s">
        <v>37</v>
      </c>
      <c r="E27" s="33"/>
      <c r="F27" s="33"/>
      <c r="G27" s="33"/>
      <c r="H27" s="33"/>
      <c r="I27" s="93"/>
      <c r="J27" s="103">
        <f>ROUND(J95,2)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100"/>
      <c r="J28" s="59"/>
      <c r="K28" s="101"/>
    </row>
    <row r="29" spans="2:11" s="1" customFormat="1" ht="14.25" customHeight="1">
      <c r="B29" s="32"/>
      <c r="C29" s="33"/>
      <c r="D29" s="33"/>
      <c r="E29" s="33"/>
      <c r="F29" s="37" t="s">
        <v>39</v>
      </c>
      <c r="G29" s="33"/>
      <c r="H29" s="33"/>
      <c r="I29" s="104" t="s">
        <v>38</v>
      </c>
      <c r="J29" s="37" t="s">
        <v>40</v>
      </c>
      <c r="K29" s="36"/>
    </row>
    <row r="30" spans="2:11" s="1" customFormat="1" ht="14.25" customHeight="1">
      <c r="B30" s="32"/>
      <c r="C30" s="33"/>
      <c r="D30" s="40" t="s">
        <v>41</v>
      </c>
      <c r="E30" s="40" t="s">
        <v>42</v>
      </c>
      <c r="F30" s="105">
        <f>ROUND(SUM(BE95:BE339),2)</f>
        <v>0</v>
      </c>
      <c r="G30" s="33"/>
      <c r="H30" s="33"/>
      <c r="I30" s="106">
        <v>0.21</v>
      </c>
      <c r="J30" s="105">
        <f>ROUND(ROUND((SUM(BE95:BE339)),2)*I30,2)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43</v>
      </c>
      <c r="F31" s="105">
        <f>ROUND(SUM(BF95:BF339),2)</f>
        <v>0</v>
      </c>
      <c r="G31" s="33"/>
      <c r="H31" s="33"/>
      <c r="I31" s="106">
        <v>0.15</v>
      </c>
      <c r="J31" s="105">
        <f>ROUND(ROUND((SUM(BF95:BF339)),2)*I31,2)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44</v>
      </c>
      <c r="F32" s="105">
        <f>ROUND(SUM(BG95:BG339),2)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45</v>
      </c>
      <c r="F33" s="105">
        <f>ROUND(SUM(BH95:BH339),2)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46</v>
      </c>
      <c r="F34" s="105">
        <f>ROUND(SUM(BI95:BI339),2)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107"/>
      <c r="D36" s="108" t="s">
        <v>47</v>
      </c>
      <c r="E36" s="63"/>
      <c r="F36" s="63"/>
      <c r="G36" s="109" t="s">
        <v>48</v>
      </c>
      <c r="H36" s="110" t="s">
        <v>49</v>
      </c>
      <c r="I36" s="111"/>
      <c r="J36" s="112">
        <f>SUM(J27:J34)</f>
        <v>0</v>
      </c>
      <c r="K36" s="113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114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115"/>
      <c r="J41" s="51"/>
      <c r="K41" s="116"/>
    </row>
    <row r="42" spans="2:11" s="1" customFormat="1" ht="36.75" customHeight="1">
      <c r="B42" s="32"/>
      <c r="C42" s="21" t="s">
        <v>94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2.5" customHeight="1">
      <c r="B45" s="32"/>
      <c r="C45" s="33"/>
      <c r="D45" s="33"/>
      <c r="E45" s="240" t="str">
        <f>E7</f>
        <v>Parčík Splavná - Dvě multifunkční hřiště</v>
      </c>
      <c r="F45" s="216"/>
      <c r="G45" s="216"/>
      <c r="H45" s="216"/>
      <c r="I45" s="93"/>
      <c r="J45" s="33"/>
      <c r="K45" s="36"/>
    </row>
    <row r="46" spans="2:11" s="1" customFormat="1" ht="14.25" customHeight="1">
      <c r="B46" s="32"/>
      <c r="C46" s="28" t="s">
        <v>92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3.25" customHeight="1">
      <c r="B47" s="32"/>
      <c r="C47" s="33"/>
      <c r="D47" s="33"/>
      <c r="E47" s="241" t="str">
        <f>E9</f>
        <v>158/01 - SO 01 - Stavební část</v>
      </c>
      <c r="F47" s="216"/>
      <c r="G47" s="216"/>
      <c r="H47" s="216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21</v>
      </c>
      <c r="D49" s="33"/>
      <c r="E49" s="33"/>
      <c r="F49" s="26" t="str">
        <f>F12</f>
        <v>Kyje</v>
      </c>
      <c r="G49" s="33"/>
      <c r="H49" s="33"/>
      <c r="I49" s="94" t="s">
        <v>23</v>
      </c>
      <c r="J49" s="95" t="str">
        <f>IF(J12="","",J12)</f>
        <v>25. 1. 2016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5">
      <c r="B51" s="32"/>
      <c r="C51" s="28" t="s">
        <v>25</v>
      </c>
      <c r="D51" s="33"/>
      <c r="E51" s="33"/>
      <c r="F51" s="26" t="str">
        <f>E15</f>
        <v>BBD, s.r.o., Rokycanova 30, Praha 3</v>
      </c>
      <c r="G51" s="33"/>
      <c r="H51" s="33"/>
      <c r="I51" s="94" t="s">
        <v>33</v>
      </c>
      <c r="J51" s="26" t="str">
        <f>E21</f>
        <v>BBD, s.r.o., Rokycanova 30, Praha 3</v>
      </c>
      <c r="K51" s="36"/>
    </row>
    <row r="52" spans="2:11" s="1" customFormat="1" ht="14.25" customHeight="1">
      <c r="B52" s="32"/>
      <c r="C52" s="28" t="s">
        <v>31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7" t="s">
        <v>95</v>
      </c>
      <c r="D54" s="107"/>
      <c r="E54" s="107"/>
      <c r="F54" s="107"/>
      <c r="G54" s="107"/>
      <c r="H54" s="107"/>
      <c r="I54" s="118"/>
      <c r="J54" s="119" t="s">
        <v>96</v>
      </c>
      <c r="K54" s="120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21" t="s">
        <v>97</v>
      </c>
      <c r="D56" s="33"/>
      <c r="E56" s="33"/>
      <c r="F56" s="33"/>
      <c r="G56" s="33"/>
      <c r="H56" s="33"/>
      <c r="I56" s="93"/>
      <c r="J56" s="103">
        <f>J95</f>
        <v>0</v>
      </c>
      <c r="K56" s="36"/>
      <c r="AU56" s="15" t="s">
        <v>98</v>
      </c>
    </row>
    <row r="57" spans="2:11" s="7" customFormat="1" ht="24.75" customHeight="1">
      <c r="B57" s="122"/>
      <c r="C57" s="123"/>
      <c r="D57" s="124" t="s">
        <v>217</v>
      </c>
      <c r="E57" s="125"/>
      <c r="F57" s="125"/>
      <c r="G57" s="125"/>
      <c r="H57" s="125"/>
      <c r="I57" s="126"/>
      <c r="J57" s="127">
        <f>J96</f>
        <v>0</v>
      </c>
      <c r="K57" s="128"/>
    </row>
    <row r="58" spans="2:11" s="8" customFormat="1" ht="19.5" customHeight="1">
      <c r="B58" s="129"/>
      <c r="C58" s="130"/>
      <c r="D58" s="131" t="s">
        <v>218</v>
      </c>
      <c r="E58" s="132"/>
      <c r="F58" s="132"/>
      <c r="G58" s="132"/>
      <c r="H58" s="132"/>
      <c r="I58" s="133"/>
      <c r="J58" s="134">
        <f>J97</f>
        <v>0</v>
      </c>
      <c r="K58" s="135"/>
    </row>
    <row r="59" spans="2:11" s="8" customFormat="1" ht="19.5" customHeight="1">
      <c r="B59" s="129"/>
      <c r="C59" s="130"/>
      <c r="D59" s="131" t="s">
        <v>219</v>
      </c>
      <c r="E59" s="132"/>
      <c r="F59" s="132"/>
      <c r="G59" s="132"/>
      <c r="H59" s="132"/>
      <c r="I59" s="133"/>
      <c r="J59" s="134">
        <f>J140</f>
        <v>0</v>
      </c>
      <c r="K59" s="135"/>
    </row>
    <row r="60" spans="2:11" s="8" customFormat="1" ht="19.5" customHeight="1">
      <c r="B60" s="129"/>
      <c r="C60" s="130"/>
      <c r="D60" s="131" t="s">
        <v>220</v>
      </c>
      <c r="E60" s="132"/>
      <c r="F60" s="132"/>
      <c r="G60" s="132"/>
      <c r="H60" s="132"/>
      <c r="I60" s="133"/>
      <c r="J60" s="134">
        <f>J153</f>
        <v>0</v>
      </c>
      <c r="K60" s="135"/>
    </row>
    <row r="61" spans="2:11" s="8" customFormat="1" ht="19.5" customHeight="1">
      <c r="B61" s="129"/>
      <c r="C61" s="130"/>
      <c r="D61" s="131" t="s">
        <v>221</v>
      </c>
      <c r="E61" s="132"/>
      <c r="F61" s="132"/>
      <c r="G61" s="132"/>
      <c r="H61" s="132"/>
      <c r="I61" s="133"/>
      <c r="J61" s="134">
        <f>J175</f>
        <v>0</v>
      </c>
      <c r="K61" s="135"/>
    </row>
    <row r="62" spans="2:11" s="8" customFormat="1" ht="19.5" customHeight="1">
      <c r="B62" s="129"/>
      <c r="C62" s="130"/>
      <c r="D62" s="131" t="s">
        <v>222</v>
      </c>
      <c r="E62" s="132"/>
      <c r="F62" s="132"/>
      <c r="G62" s="132"/>
      <c r="H62" s="132"/>
      <c r="I62" s="133"/>
      <c r="J62" s="134">
        <f>J178</f>
        <v>0</v>
      </c>
      <c r="K62" s="135"/>
    </row>
    <row r="63" spans="2:11" s="8" customFormat="1" ht="19.5" customHeight="1">
      <c r="B63" s="129"/>
      <c r="C63" s="130"/>
      <c r="D63" s="131" t="s">
        <v>223</v>
      </c>
      <c r="E63" s="132"/>
      <c r="F63" s="132"/>
      <c r="G63" s="132"/>
      <c r="H63" s="132"/>
      <c r="I63" s="133"/>
      <c r="J63" s="134">
        <f>J197</f>
        <v>0</v>
      </c>
      <c r="K63" s="135"/>
    </row>
    <row r="64" spans="2:11" s="8" customFormat="1" ht="19.5" customHeight="1">
      <c r="B64" s="129"/>
      <c r="C64" s="130"/>
      <c r="D64" s="131" t="s">
        <v>224</v>
      </c>
      <c r="E64" s="132"/>
      <c r="F64" s="132"/>
      <c r="G64" s="132"/>
      <c r="H64" s="132"/>
      <c r="I64" s="133"/>
      <c r="J64" s="134">
        <f>J200</f>
        <v>0</v>
      </c>
      <c r="K64" s="135"/>
    </row>
    <row r="65" spans="2:11" s="8" customFormat="1" ht="19.5" customHeight="1">
      <c r="B65" s="129"/>
      <c r="C65" s="130"/>
      <c r="D65" s="131" t="s">
        <v>225</v>
      </c>
      <c r="E65" s="132"/>
      <c r="F65" s="132"/>
      <c r="G65" s="132"/>
      <c r="H65" s="132"/>
      <c r="I65" s="133"/>
      <c r="J65" s="134">
        <f>J218</f>
        <v>0</v>
      </c>
      <c r="K65" s="135"/>
    </row>
    <row r="66" spans="2:11" s="8" customFormat="1" ht="19.5" customHeight="1">
      <c r="B66" s="129"/>
      <c r="C66" s="130"/>
      <c r="D66" s="131" t="s">
        <v>226</v>
      </c>
      <c r="E66" s="132"/>
      <c r="F66" s="132"/>
      <c r="G66" s="132"/>
      <c r="H66" s="132"/>
      <c r="I66" s="133"/>
      <c r="J66" s="134">
        <f>J232</f>
        <v>0</v>
      </c>
      <c r="K66" s="135"/>
    </row>
    <row r="67" spans="2:11" s="8" customFormat="1" ht="19.5" customHeight="1">
      <c r="B67" s="129"/>
      <c r="C67" s="130"/>
      <c r="D67" s="131" t="s">
        <v>227</v>
      </c>
      <c r="E67" s="132"/>
      <c r="F67" s="132"/>
      <c r="G67" s="132"/>
      <c r="H67" s="132"/>
      <c r="I67" s="133"/>
      <c r="J67" s="134">
        <f>J244</f>
        <v>0</v>
      </c>
      <c r="K67" s="135"/>
    </row>
    <row r="68" spans="2:11" s="8" customFormat="1" ht="19.5" customHeight="1">
      <c r="B68" s="129"/>
      <c r="C68" s="130"/>
      <c r="D68" s="131" t="s">
        <v>228</v>
      </c>
      <c r="E68" s="132"/>
      <c r="F68" s="132"/>
      <c r="G68" s="132"/>
      <c r="H68" s="132"/>
      <c r="I68" s="133"/>
      <c r="J68" s="134">
        <f>J250</f>
        <v>0</v>
      </c>
      <c r="K68" s="135"/>
    </row>
    <row r="69" spans="2:11" s="7" customFormat="1" ht="24.75" customHeight="1">
      <c r="B69" s="122"/>
      <c r="C69" s="123"/>
      <c r="D69" s="124" t="s">
        <v>229</v>
      </c>
      <c r="E69" s="125"/>
      <c r="F69" s="125"/>
      <c r="G69" s="125"/>
      <c r="H69" s="125"/>
      <c r="I69" s="126"/>
      <c r="J69" s="127">
        <f>J252</f>
        <v>0</v>
      </c>
      <c r="K69" s="128"/>
    </row>
    <row r="70" spans="2:11" s="8" customFormat="1" ht="19.5" customHeight="1">
      <c r="B70" s="129"/>
      <c r="C70" s="130"/>
      <c r="D70" s="131" t="s">
        <v>230</v>
      </c>
      <c r="E70" s="132"/>
      <c r="F70" s="132"/>
      <c r="G70" s="132"/>
      <c r="H70" s="132"/>
      <c r="I70" s="133"/>
      <c r="J70" s="134">
        <f>J253</f>
        <v>0</v>
      </c>
      <c r="K70" s="135"/>
    </row>
    <row r="71" spans="2:11" s="8" customFormat="1" ht="19.5" customHeight="1">
      <c r="B71" s="129"/>
      <c r="C71" s="130"/>
      <c r="D71" s="131" t="s">
        <v>231</v>
      </c>
      <c r="E71" s="132"/>
      <c r="F71" s="132"/>
      <c r="G71" s="132"/>
      <c r="H71" s="132"/>
      <c r="I71" s="133"/>
      <c r="J71" s="134">
        <f>J260</f>
        <v>0</v>
      </c>
      <c r="K71" s="135"/>
    </row>
    <row r="72" spans="2:11" s="8" customFormat="1" ht="19.5" customHeight="1">
      <c r="B72" s="129"/>
      <c r="C72" s="130"/>
      <c r="D72" s="131" t="s">
        <v>232</v>
      </c>
      <c r="E72" s="132"/>
      <c r="F72" s="132"/>
      <c r="G72" s="132"/>
      <c r="H72" s="132"/>
      <c r="I72" s="133"/>
      <c r="J72" s="134">
        <f>J269</f>
        <v>0</v>
      </c>
      <c r="K72" s="135"/>
    </row>
    <row r="73" spans="2:11" s="8" customFormat="1" ht="19.5" customHeight="1">
      <c r="B73" s="129"/>
      <c r="C73" s="130"/>
      <c r="D73" s="131" t="s">
        <v>233</v>
      </c>
      <c r="E73" s="132"/>
      <c r="F73" s="132"/>
      <c r="G73" s="132"/>
      <c r="H73" s="132"/>
      <c r="I73" s="133"/>
      <c r="J73" s="134">
        <f>J307</f>
        <v>0</v>
      </c>
      <c r="K73" s="135"/>
    </row>
    <row r="74" spans="2:11" s="8" customFormat="1" ht="19.5" customHeight="1">
      <c r="B74" s="129"/>
      <c r="C74" s="130"/>
      <c r="D74" s="131" t="s">
        <v>234</v>
      </c>
      <c r="E74" s="132"/>
      <c r="F74" s="132"/>
      <c r="G74" s="132"/>
      <c r="H74" s="132"/>
      <c r="I74" s="133"/>
      <c r="J74" s="134">
        <f>J315</f>
        <v>0</v>
      </c>
      <c r="K74" s="135"/>
    </row>
    <row r="75" spans="2:11" s="8" customFormat="1" ht="19.5" customHeight="1">
      <c r="B75" s="129"/>
      <c r="C75" s="130"/>
      <c r="D75" s="131" t="s">
        <v>235</v>
      </c>
      <c r="E75" s="132"/>
      <c r="F75" s="132"/>
      <c r="G75" s="132"/>
      <c r="H75" s="132"/>
      <c r="I75" s="133"/>
      <c r="J75" s="134">
        <f>J319</f>
        <v>0</v>
      </c>
      <c r="K75" s="135"/>
    </row>
    <row r="76" spans="2:11" s="1" customFormat="1" ht="21.75" customHeight="1">
      <c r="B76" s="32"/>
      <c r="C76" s="33"/>
      <c r="D76" s="33"/>
      <c r="E76" s="33"/>
      <c r="F76" s="33"/>
      <c r="G76" s="33"/>
      <c r="H76" s="33"/>
      <c r="I76" s="93"/>
      <c r="J76" s="33"/>
      <c r="K76" s="36"/>
    </row>
    <row r="77" spans="2:11" s="1" customFormat="1" ht="6.75" customHeight="1">
      <c r="B77" s="47"/>
      <c r="C77" s="48"/>
      <c r="D77" s="48"/>
      <c r="E77" s="48"/>
      <c r="F77" s="48"/>
      <c r="G77" s="48"/>
      <c r="H77" s="48"/>
      <c r="I77" s="114"/>
      <c r="J77" s="48"/>
      <c r="K77" s="49"/>
    </row>
    <row r="81" spans="2:12" s="1" customFormat="1" ht="6.75" customHeight="1">
      <c r="B81" s="50"/>
      <c r="C81" s="51"/>
      <c r="D81" s="51"/>
      <c r="E81" s="51"/>
      <c r="F81" s="51"/>
      <c r="G81" s="51"/>
      <c r="H81" s="51"/>
      <c r="I81" s="115"/>
      <c r="J81" s="51"/>
      <c r="K81" s="51"/>
      <c r="L81" s="32"/>
    </row>
    <row r="82" spans="2:12" s="1" customFormat="1" ht="36.75" customHeight="1">
      <c r="B82" s="32"/>
      <c r="C82" s="52" t="s">
        <v>105</v>
      </c>
      <c r="I82" s="136"/>
      <c r="L82" s="32"/>
    </row>
    <row r="83" spans="2:12" s="1" customFormat="1" ht="6.75" customHeight="1">
      <c r="B83" s="32"/>
      <c r="I83" s="136"/>
      <c r="L83" s="32"/>
    </row>
    <row r="84" spans="2:12" s="1" customFormat="1" ht="14.25" customHeight="1">
      <c r="B84" s="32"/>
      <c r="C84" s="54" t="s">
        <v>16</v>
      </c>
      <c r="I84" s="136"/>
      <c r="L84" s="32"/>
    </row>
    <row r="85" spans="2:12" s="1" customFormat="1" ht="22.5" customHeight="1">
      <c r="B85" s="32"/>
      <c r="E85" s="243" t="str">
        <f>E7</f>
        <v>Parčík Splavná - Dvě multifunkční hřiště</v>
      </c>
      <c r="F85" s="206"/>
      <c r="G85" s="206"/>
      <c r="H85" s="206"/>
      <c r="I85" s="136"/>
      <c r="L85" s="32"/>
    </row>
    <row r="86" spans="2:12" s="1" customFormat="1" ht="14.25" customHeight="1">
      <c r="B86" s="32"/>
      <c r="C86" s="54" t="s">
        <v>92</v>
      </c>
      <c r="I86" s="136"/>
      <c r="L86" s="32"/>
    </row>
    <row r="87" spans="2:12" s="1" customFormat="1" ht="23.25" customHeight="1">
      <c r="B87" s="32"/>
      <c r="E87" s="224" t="str">
        <f>E9</f>
        <v>158/01 - SO 01 - Stavební část</v>
      </c>
      <c r="F87" s="206"/>
      <c r="G87" s="206"/>
      <c r="H87" s="206"/>
      <c r="I87" s="136"/>
      <c r="L87" s="32"/>
    </row>
    <row r="88" spans="2:12" s="1" customFormat="1" ht="6.75" customHeight="1">
      <c r="B88" s="32"/>
      <c r="I88" s="136"/>
      <c r="L88" s="32"/>
    </row>
    <row r="89" spans="2:12" s="1" customFormat="1" ht="18" customHeight="1">
      <c r="B89" s="32"/>
      <c r="C89" s="54" t="s">
        <v>21</v>
      </c>
      <c r="F89" s="137" t="str">
        <f>F12</f>
        <v>Kyje</v>
      </c>
      <c r="I89" s="138" t="s">
        <v>23</v>
      </c>
      <c r="J89" s="58" t="str">
        <f>IF(J12="","",J12)</f>
        <v>25. 1. 2016</v>
      </c>
      <c r="L89" s="32"/>
    </row>
    <row r="90" spans="2:12" s="1" customFormat="1" ht="6.75" customHeight="1">
      <c r="B90" s="32"/>
      <c r="I90" s="136"/>
      <c r="L90" s="32"/>
    </row>
    <row r="91" spans="2:12" s="1" customFormat="1" ht="15">
      <c r="B91" s="32"/>
      <c r="C91" s="54" t="s">
        <v>25</v>
      </c>
      <c r="F91" s="137" t="str">
        <f>E15</f>
        <v>BBD, s.r.o., Rokycanova 30, Praha 3</v>
      </c>
      <c r="I91" s="138" t="s">
        <v>33</v>
      </c>
      <c r="J91" s="137" t="str">
        <f>E21</f>
        <v>BBD, s.r.o., Rokycanova 30, Praha 3</v>
      </c>
      <c r="L91" s="32"/>
    </row>
    <row r="92" spans="2:12" s="1" customFormat="1" ht="14.25" customHeight="1">
      <c r="B92" s="32"/>
      <c r="C92" s="54" t="s">
        <v>31</v>
      </c>
      <c r="F92" s="137">
        <f>IF(E18="","",E18)</f>
      </c>
      <c r="I92" s="136"/>
      <c r="L92" s="32"/>
    </row>
    <row r="93" spans="2:12" s="1" customFormat="1" ht="9.75" customHeight="1">
      <c r="B93" s="32"/>
      <c r="I93" s="136"/>
      <c r="L93" s="32"/>
    </row>
    <row r="94" spans="2:20" s="9" customFormat="1" ht="29.25" customHeight="1">
      <c r="B94" s="139"/>
      <c r="C94" s="140" t="s">
        <v>106</v>
      </c>
      <c r="D94" s="141" t="s">
        <v>56</v>
      </c>
      <c r="E94" s="141" t="s">
        <v>52</v>
      </c>
      <c r="F94" s="141" t="s">
        <v>107</v>
      </c>
      <c r="G94" s="141" t="s">
        <v>108</v>
      </c>
      <c r="H94" s="141" t="s">
        <v>109</v>
      </c>
      <c r="I94" s="142" t="s">
        <v>110</v>
      </c>
      <c r="J94" s="141" t="s">
        <v>96</v>
      </c>
      <c r="K94" s="143" t="s">
        <v>111</v>
      </c>
      <c r="L94" s="139"/>
      <c r="M94" s="65" t="s">
        <v>112</v>
      </c>
      <c r="N94" s="66" t="s">
        <v>41</v>
      </c>
      <c r="O94" s="66" t="s">
        <v>113</v>
      </c>
      <c r="P94" s="66" t="s">
        <v>114</v>
      </c>
      <c r="Q94" s="66" t="s">
        <v>115</v>
      </c>
      <c r="R94" s="66" t="s">
        <v>116</v>
      </c>
      <c r="S94" s="66" t="s">
        <v>117</v>
      </c>
      <c r="T94" s="67" t="s">
        <v>118</v>
      </c>
    </row>
    <row r="95" spans="2:63" s="1" customFormat="1" ht="29.25" customHeight="1">
      <c r="B95" s="32"/>
      <c r="C95" s="69" t="s">
        <v>97</v>
      </c>
      <c r="I95" s="136"/>
      <c r="J95" s="144">
        <f>BK95</f>
        <v>0</v>
      </c>
      <c r="L95" s="32"/>
      <c r="M95" s="68"/>
      <c r="N95" s="59"/>
      <c r="O95" s="59"/>
      <c r="P95" s="145">
        <f>P96+P252</f>
        <v>0</v>
      </c>
      <c r="Q95" s="59"/>
      <c r="R95" s="145">
        <f>R96+R252</f>
        <v>948.8602905799999</v>
      </c>
      <c r="S95" s="59"/>
      <c r="T95" s="146">
        <f>T96+T252</f>
        <v>39.684941099999996</v>
      </c>
      <c r="AT95" s="15" t="s">
        <v>70</v>
      </c>
      <c r="AU95" s="15" t="s">
        <v>98</v>
      </c>
      <c r="BK95" s="147">
        <f>BK96+BK252</f>
        <v>0</v>
      </c>
    </row>
    <row r="96" spans="2:63" s="10" customFormat="1" ht="36.75" customHeight="1">
      <c r="B96" s="148"/>
      <c r="D96" s="149" t="s">
        <v>70</v>
      </c>
      <c r="E96" s="150" t="s">
        <v>236</v>
      </c>
      <c r="F96" s="150" t="s">
        <v>237</v>
      </c>
      <c r="I96" s="151"/>
      <c r="J96" s="152">
        <f>BK96</f>
        <v>0</v>
      </c>
      <c r="L96" s="148"/>
      <c r="M96" s="153"/>
      <c r="N96" s="154"/>
      <c r="O96" s="154"/>
      <c r="P96" s="155">
        <f>P97+P140+P153+P175+P178+P197+P200+P218+P232+P244+P250</f>
        <v>0</v>
      </c>
      <c r="Q96" s="154"/>
      <c r="R96" s="155">
        <f>R97+R140+R153+R175+R178+R197+R200+R218+R232+R244+R250</f>
        <v>948.8087705799999</v>
      </c>
      <c r="S96" s="154"/>
      <c r="T96" s="156">
        <f>T97+T140+T153+T175+T178+T197+T200+T218+T232+T244+T250</f>
        <v>39.584941099999995</v>
      </c>
      <c r="AR96" s="149" t="s">
        <v>78</v>
      </c>
      <c r="AT96" s="157" t="s">
        <v>70</v>
      </c>
      <c r="AU96" s="157" t="s">
        <v>71</v>
      </c>
      <c r="AY96" s="149" t="s">
        <v>122</v>
      </c>
      <c r="BK96" s="158">
        <f>BK97+BK140+BK153+BK175+BK178+BK197+BK200+BK218+BK232+BK244+BK250</f>
        <v>0</v>
      </c>
    </row>
    <row r="97" spans="2:63" s="10" customFormat="1" ht="19.5" customHeight="1">
      <c r="B97" s="148"/>
      <c r="D97" s="159" t="s">
        <v>70</v>
      </c>
      <c r="E97" s="160" t="s">
        <v>78</v>
      </c>
      <c r="F97" s="160" t="s">
        <v>238</v>
      </c>
      <c r="I97" s="151"/>
      <c r="J97" s="161">
        <f>BK97</f>
        <v>0</v>
      </c>
      <c r="L97" s="148"/>
      <c r="M97" s="153"/>
      <c r="N97" s="154"/>
      <c r="O97" s="154"/>
      <c r="P97" s="155">
        <f>SUM(P98:P139)</f>
        <v>0</v>
      </c>
      <c r="Q97" s="154"/>
      <c r="R97" s="155">
        <f>SUM(R98:R139)</f>
        <v>0.015540000000000002</v>
      </c>
      <c r="S97" s="154"/>
      <c r="T97" s="156">
        <f>SUM(T98:T139)</f>
        <v>0</v>
      </c>
      <c r="AR97" s="149" t="s">
        <v>78</v>
      </c>
      <c r="AT97" s="157" t="s">
        <v>70</v>
      </c>
      <c r="AU97" s="157" t="s">
        <v>78</v>
      </c>
      <c r="AY97" s="149" t="s">
        <v>122</v>
      </c>
      <c r="BK97" s="158">
        <f>SUM(BK98:BK139)</f>
        <v>0</v>
      </c>
    </row>
    <row r="98" spans="2:65" s="1" customFormat="1" ht="31.5" customHeight="1">
      <c r="B98" s="162"/>
      <c r="C98" s="163" t="s">
        <v>78</v>
      </c>
      <c r="D98" s="163" t="s">
        <v>125</v>
      </c>
      <c r="E98" s="164" t="s">
        <v>239</v>
      </c>
      <c r="F98" s="165" t="s">
        <v>240</v>
      </c>
      <c r="G98" s="166" t="s">
        <v>241</v>
      </c>
      <c r="H98" s="167">
        <v>77.5</v>
      </c>
      <c r="I98" s="168"/>
      <c r="J98" s="169">
        <f>ROUND(I98*H98,2)</f>
        <v>0</v>
      </c>
      <c r="K98" s="165" t="s">
        <v>129</v>
      </c>
      <c r="L98" s="32"/>
      <c r="M98" s="170" t="s">
        <v>19</v>
      </c>
      <c r="N98" s="171" t="s">
        <v>42</v>
      </c>
      <c r="O98" s="33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5" t="s">
        <v>139</v>
      </c>
      <c r="AT98" s="15" t="s">
        <v>125</v>
      </c>
      <c r="AU98" s="15" t="s">
        <v>80</v>
      </c>
      <c r="AY98" s="15" t="s">
        <v>122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5" t="s">
        <v>78</v>
      </c>
      <c r="BK98" s="174">
        <f>ROUND(I98*H98,2)</f>
        <v>0</v>
      </c>
      <c r="BL98" s="15" t="s">
        <v>139</v>
      </c>
      <c r="BM98" s="15" t="s">
        <v>242</v>
      </c>
    </row>
    <row r="99" spans="2:51" s="11" customFormat="1" ht="22.5" customHeight="1">
      <c r="B99" s="180"/>
      <c r="D99" s="181" t="s">
        <v>243</v>
      </c>
      <c r="E99" s="182" t="s">
        <v>19</v>
      </c>
      <c r="F99" s="183" t="s">
        <v>244</v>
      </c>
      <c r="H99" s="184">
        <v>77.5</v>
      </c>
      <c r="I99" s="185"/>
      <c r="L99" s="180"/>
      <c r="M99" s="186"/>
      <c r="N99" s="187"/>
      <c r="O99" s="187"/>
      <c r="P99" s="187"/>
      <c r="Q99" s="187"/>
      <c r="R99" s="187"/>
      <c r="S99" s="187"/>
      <c r="T99" s="188"/>
      <c r="AT99" s="189" t="s">
        <v>243</v>
      </c>
      <c r="AU99" s="189" t="s">
        <v>80</v>
      </c>
      <c r="AV99" s="11" t="s">
        <v>80</v>
      </c>
      <c r="AW99" s="11" t="s">
        <v>34</v>
      </c>
      <c r="AX99" s="11" t="s">
        <v>78</v>
      </c>
      <c r="AY99" s="189" t="s">
        <v>122</v>
      </c>
    </row>
    <row r="100" spans="2:65" s="1" customFormat="1" ht="22.5" customHeight="1">
      <c r="B100" s="162"/>
      <c r="C100" s="163" t="s">
        <v>80</v>
      </c>
      <c r="D100" s="163" t="s">
        <v>125</v>
      </c>
      <c r="E100" s="164" t="s">
        <v>245</v>
      </c>
      <c r="F100" s="165" t="s">
        <v>246</v>
      </c>
      <c r="G100" s="166" t="s">
        <v>241</v>
      </c>
      <c r="H100" s="167">
        <v>77.5</v>
      </c>
      <c r="I100" s="168"/>
      <c r="J100" s="169">
        <f>ROUND(I100*H100,2)</f>
        <v>0</v>
      </c>
      <c r="K100" s="165" t="s">
        <v>129</v>
      </c>
      <c r="L100" s="32"/>
      <c r="M100" s="170" t="s">
        <v>19</v>
      </c>
      <c r="N100" s="171" t="s">
        <v>42</v>
      </c>
      <c r="O100" s="33"/>
      <c r="P100" s="172">
        <f>O100*H100</f>
        <v>0</v>
      </c>
      <c r="Q100" s="172">
        <v>0.00018</v>
      </c>
      <c r="R100" s="172">
        <f>Q100*H100</f>
        <v>0.01395</v>
      </c>
      <c r="S100" s="172">
        <v>0</v>
      </c>
      <c r="T100" s="173">
        <f>S100*H100</f>
        <v>0</v>
      </c>
      <c r="AR100" s="15" t="s">
        <v>139</v>
      </c>
      <c r="AT100" s="15" t="s">
        <v>125</v>
      </c>
      <c r="AU100" s="15" t="s">
        <v>80</v>
      </c>
      <c r="AY100" s="15" t="s">
        <v>122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5" t="s">
        <v>78</v>
      </c>
      <c r="BK100" s="174">
        <f>ROUND(I100*H100,2)</f>
        <v>0</v>
      </c>
      <c r="BL100" s="15" t="s">
        <v>139</v>
      </c>
      <c r="BM100" s="15" t="s">
        <v>247</v>
      </c>
    </row>
    <row r="101" spans="2:65" s="1" customFormat="1" ht="22.5" customHeight="1">
      <c r="B101" s="162"/>
      <c r="C101" s="163" t="s">
        <v>135</v>
      </c>
      <c r="D101" s="163" t="s">
        <v>125</v>
      </c>
      <c r="E101" s="164" t="s">
        <v>248</v>
      </c>
      <c r="F101" s="165" t="s">
        <v>249</v>
      </c>
      <c r="G101" s="166" t="s">
        <v>250</v>
      </c>
      <c r="H101" s="167">
        <v>3</v>
      </c>
      <c r="I101" s="168"/>
      <c r="J101" s="169">
        <f>ROUND(I101*H101,2)</f>
        <v>0</v>
      </c>
      <c r="K101" s="165" t="s">
        <v>129</v>
      </c>
      <c r="L101" s="32"/>
      <c r="M101" s="170" t="s">
        <v>19</v>
      </c>
      <c r="N101" s="171" t="s">
        <v>42</v>
      </c>
      <c r="O101" s="33"/>
      <c r="P101" s="172">
        <f>O101*H101</f>
        <v>0</v>
      </c>
      <c r="Q101" s="172">
        <v>0.00018</v>
      </c>
      <c r="R101" s="172">
        <f>Q101*H101</f>
        <v>0.00054</v>
      </c>
      <c r="S101" s="172">
        <v>0</v>
      </c>
      <c r="T101" s="173">
        <f>S101*H101</f>
        <v>0</v>
      </c>
      <c r="AR101" s="15" t="s">
        <v>139</v>
      </c>
      <c r="AT101" s="15" t="s">
        <v>125</v>
      </c>
      <c r="AU101" s="15" t="s">
        <v>80</v>
      </c>
      <c r="AY101" s="15" t="s">
        <v>122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5" t="s">
        <v>78</v>
      </c>
      <c r="BK101" s="174">
        <f>ROUND(I101*H101,2)</f>
        <v>0</v>
      </c>
      <c r="BL101" s="15" t="s">
        <v>139</v>
      </c>
      <c r="BM101" s="15" t="s">
        <v>251</v>
      </c>
    </row>
    <row r="102" spans="2:65" s="1" customFormat="1" ht="22.5" customHeight="1">
      <c r="B102" s="162"/>
      <c r="C102" s="163" t="s">
        <v>139</v>
      </c>
      <c r="D102" s="163" t="s">
        <v>125</v>
      </c>
      <c r="E102" s="164" t="s">
        <v>252</v>
      </c>
      <c r="F102" s="165" t="s">
        <v>253</v>
      </c>
      <c r="G102" s="166" t="s">
        <v>250</v>
      </c>
      <c r="H102" s="167">
        <v>3</v>
      </c>
      <c r="I102" s="168"/>
      <c r="J102" s="169">
        <f>ROUND(I102*H102,2)</f>
        <v>0</v>
      </c>
      <c r="K102" s="165" t="s">
        <v>129</v>
      </c>
      <c r="L102" s="32"/>
      <c r="M102" s="170" t="s">
        <v>19</v>
      </c>
      <c r="N102" s="171" t="s">
        <v>42</v>
      </c>
      <c r="O102" s="33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AR102" s="15" t="s">
        <v>139</v>
      </c>
      <c r="AT102" s="15" t="s">
        <v>125</v>
      </c>
      <c r="AU102" s="15" t="s">
        <v>80</v>
      </c>
      <c r="AY102" s="15" t="s">
        <v>122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5" t="s">
        <v>78</v>
      </c>
      <c r="BK102" s="174">
        <f>ROUND(I102*H102,2)</f>
        <v>0</v>
      </c>
      <c r="BL102" s="15" t="s">
        <v>139</v>
      </c>
      <c r="BM102" s="15" t="s">
        <v>254</v>
      </c>
    </row>
    <row r="103" spans="2:51" s="11" customFormat="1" ht="22.5" customHeight="1">
      <c r="B103" s="180"/>
      <c r="D103" s="181" t="s">
        <v>243</v>
      </c>
      <c r="E103" s="182" t="s">
        <v>19</v>
      </c>
      <c r="F103" s="183" t="s">
        <v>255</v>
      </c>
      <c r="H103" s="184">
        <v>3</v>
      </c>
      <c r="I103" s="185"/>
      <c r="L103" s="180"/>
      <c r="M103" s="186"/>
      <c r="N103" s="187"/>
      <c r="O103" s="187"/>
      <c r="P103" s="187"/>
      <c r="Q103" s="187"/>
      <c r="R103" s="187"/>
      <c r="S103" s="187"/>
      <c r="T103" s="188"/>
      <c r="AT103" s="189" t="s">
        <v>243</v>
      </c>
      <c r="AU103" s="189" t="s">
        <v>80</v>
      </c>
      <c r="AV103" s="11" t="s">
        <v>80</v>
      </c>
      <c r="AW103" s="11" t="s">
        <v>34</v>
      </c>
      <c r="AX103" s="11" t="s">
        <v>78</v>
      </c>
      <c r="AY103" s="189" t="s">
        <v>122</v>
      </c>
    </row>
    <row r="104" spans="2:65" s="1" customFormat="1" ht="22.5" customHeight="1">
      <c r="B104" s="162"/>
      <c r="C104" s="163" t="s">
        <v>121</v>
      </c>
      <c r="D104" s="163" t="s">
        <v>125</v>
      </c>
      <c r="E104" s="164" t="s">
        <v>256</v>
      </c>
      <c r="F104" s="165" t="s">
        <v>257</v>
      </c>
      <c r="G104" s="166" t="s">
        <v>250</v>
      </c>
      <c r="H104" s="167">
        <v>3</v>
      </c>
      <c r="I104" s="168"/>
      <c r="J104" s="169">
        <f>ROUND(I104*H104,2)</f>
        <v>0</v>
      </c>
      <c r="K104" s="165" t="s">
        <v>129</v>
      </c>
      <c r="L104" s="32"/>
      <c r="M104" s="170" t="s">
        <v>19</v>
      </c>
      <c r="N104" s="171" t="s">
        <v>42</v>
      </c>
      <c r="O104" s="33"/>
      <c r="P104" s="172">
        <f>O104*H104</f>
        <v>0</v>
      </c>
      <c r="Q104" s="172">
        <v>8E-05</v>
      </c>
      <c r="R104" s="172">
        <f>Q104*H104</f>
        <v>0.00024000000000000003</v>
      </c>
      <c r="S104" s="172">
        <v>0</v>
      </c>
      <c r="T104" s="173">
        <f>S104*H104</f>
        <v>0</v>
      </c>
      <c r="AR104" s="15" t="s">
        <v>139</v>
      </c>
      <c r="AT104" s="15" t="s">
        <v>125</v>
      </c>
      <c r="AU104" s="15" t="s">
        <v>80</v>
      </c>
      <c r="AY104" s="15" t="s">
        <v>122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5" t="s">
        <v>78</v>
      </c>
      <c r="BK104" s="174">
        <f>ROUND(I104*H104,2)</f>
        <v>0</v>
      </c>
      <c r="BL104" s="15" t="s">
        <v>139</v>
      </c>
      <c r="BM104" s="15" t="s">
        <v>258</v>
      </c>
    </row>
    <row r="105" spans="2:65" s="1" customFormat="1" ht="22.5" customHeight="1">
      <c r="B105" s="162"/>
      <c r="C105" s="163" t="s">
        <v>148</v>
      </c>
      <c r="D105" s="163" t="s">
        <v>125</v>
      </c>
      <c r="E105" s="164" t="s">
        <v>259</v>
      </c>
      <c r="F105" s="165" t="s">
        <v>260</v>
      </c>
      <c r="G105" s="166" t="s">
        <v>250</v>
      </c>
      <c r="H105" s="167">
        <v>3</v>
      </c>
      <c r="I105" s="168"/>
      <c r="J105" s="169">
        <f>ROUND(I105*H105,2)</f>
        <v>0</v>
      </c>
      <c r="K105" s="165" t="s">
        <v>129</v>
      </c>
      <c r="L105" s="32"/>
      <c r="M105" s="170" t="s">
        <v>19</v>
      </c>
      <c r="N105" s="171" t="s">
        <v>42</v>
      </c>
      <c r="O105" s="33"/>
      <c r="P105" s="172">
        <f>O105*H105</f>
        <v>0</v>
      </c>
      <c r="Q105" s="172">
        <v>0.00027</v>
      </c>
      <c r="R105" s="172">
        <f>Q105*H105</f>
        <v>0.00081</v>
      </c>
      <c r="S105" s="172">
        <v>0</v>
      </c>
      <c r="T105" s="173">
        <f>S105*H105</f>
        <v>0</v>
      </c>
      <c r="AR105" s="15" t="s">
        <v>139</v>
      </c>
      <c r="AT105" s="15" t="s">
        <v>125</v>
      </c>
      <c r="AU105" s="15" t="s">
        <v>80</v>
      </c>
      <c r="AY105" s="15" t="s">
        <v>122</v>
      </c>
      <c r="BE105" s="174">
        <f>IF(N105="základní",J105,0)</f>
        <v>0</v>
      </c>
      <c r="BF105" s="174">
        <f>IF(N105="snížená",J105,0)</f>
        <v>0</v>
      </c>
      <c r="BG105" s="174">
        <f>IF(N105="zákl. přenesená",J105,0)</f>
        <v>0</v>
      </c>
      <c r="BH105" s="174">
        <f>IF(N105="sníž. přenesená",J105,0)</f>
        <v>0</v>
      </c>
      <c r="BI105" s="174">
        <f>IF(N105="nulová",J105,0)</f>
        <v>0</v>
      </c>
      <c r="BJ105" s="15" t="s">
        <v>78</v>
      </c>
      <c r="BK105" s="174">
        <f>ROUND(I105*H105,2)</f>
        <v>0</v>
      </c>
      <c r="BL105" s="15" t="s">
        <v>139</v>
      </c>
      <c r="BM105" s="15" t="s">
        <v>261</v>
      </c>
    </row>
    <row r="106" spans="2:65" s="1" customFormat="1" ht="22.5" customHeight="1">
      <c r="B106" s="162"/>
      <c r="C106" s="163" t="s">
        <v>152</v>
      </c>
      <c r="D106" s="163" t="s">
        <v>125</v>
      </c>
      <c r="E106" s="164" t="s">
        <v>262</v>
      </c>
      <c r="F106" s="165" t="s">
        <v>263</v>
      </c>
      <c r="G106" s="166" t="s">
        <v>264</v>
      </c>
      <c r="H106" s="167">
        <v>231.9</v>
      </c>
      <c r="I106" s="168"/>
      <c r="J106" s="169">
        <f>ROUND(I106*H106,2)</f>
        <v>0</v>
      </c>
      <c r="K106" s="165" t="s">
        <v>129</v>
      </c>
      <c r="L106" s="32"/>
      <c r="M106" s="170" t="s">
        <v>19</v>
      </c>
      <c r="N106" s="171" t="s">
        <v>42</v>
      </c>
      <c r="O106" s="33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AR106" s="15" t="s">
        <v>139</v>
      </c>
      <c r="AT106" s="15" t="s">
        <v>125</v>
      </c>
      <c r="AU106" s="15" t="s">
        <v>80</v>
      </c>
      <c r="AY106" s="15" t="s">
        <v>122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5" t="s">
        <v>78</v>
      </c>
      <c r="BK106" s="174">
        <f>ROUND(I106*H106,2)</f>
        <v>0</v>
      </c>
      <c r="BL106" s="15" t="s">
        <v>139</v>
      </c>
      <c r="BM106" s="15" t="s">
        <v>265</v>
      </c>
    </row>
    <row r="107" spans="2:51" s="11" customFormat="1" ht="22.5" customHeight="1">
      <c r="B107" s="180"/>
      <c r="D107" s="190" t="s">
        <v>243</v>
      </c>
      <c r="E107" s="189" t="s">
        <v>19</v>
      </c>
      <c r="F107" s="191" t="s">
        <v>266</v>
      </c>
      <c r="H107" s="192">
        <v>178.85</v>
      </c>
      <c r="I107" s="185"/>
      <c r="L107" s="180"/>
      <c r="M107" s="186"/>
      <c r="N107" s="187"/>
      <c r="O107" s="187"/>
      <c r="P107" s="187"/>
      <c r="Q107" s="187"/>
      <c r="R107" s="187"/>
      <c r="S107" s="187"/>
      <c r="T107" s="188"/>
      <c r="AT107" s="189" t="s">
        <v>243</v>
      </c>
      <c r="AU107" s="189" t="s">
        <v>80</v>
      </c>
      <c r="AV107" s="11" t="s">
        <v>80</v>
      </c>
      <c r="AW107" s="11" t="s">
        <v>34</v>
      </c>
      <c r="AX107" s="11" t="s">
        <v>71</v>
      </c>
      <c r="AY107" s="189" t="s">
        <v>122</v>
      </c>
    </row>
    <row r="108" spans="2:51" s="11" customFormat="1" ht="22.5" customHeight="1">
      <c r="B108" s="180"/>
      <c r="D108" s="190" t="s">
        <v>243</v>
      </c>
      <c r="E108" s="189" t="s">
        <v>19</v>
      </c>
      <c r="F108" s="191" t="s">
        <v>267</v>
      </c>
      <c r="H108" s="192">
        <v>93.2</v>
      </c>
      <c r="I108" s="185"/>
      <c r="L108" s="180"/>
      <c r="M108" s="186"/>
      <c r="N108" s="187"/>
      <c r="O108" s="187"/>
      <c r="P108" s="187"/>
      <c r="Q108" s="187"/>
      <c r="R108" s="187"/>
      <c r="S108" s="187"/>
      <c r="T108" s="188"/>
      <c r="AT108" s="189" t="s">
        <v>243</v>
      </c>
      <c r="AU108" s="189" t="s">
        <v>80</v>
      </c>
      <c r="AV108" s="11" t="s">
        <v>80</v>
      </c>
      <c r="AW108" s="11" t="s">
        <v>34</v>
      </c>
      <c r="AX108" s="11" t="s">
        <v>71</v>
      </c>
      <c r="AY108" s="189" t="s">
        <v>122</v>
      </c>
    </row>
    <row r="109" spans="2:51" s="11" customFormat="1" ht="22.5" customHeight="1">
      <c r="B109" s="180"/>
      <c r="D109" s="181" t="s">
        <v>243</v>
      </c>
      <c r="E109" s="182" t="s">
        <v>19</v>
      </c>
      <c r="F109" s="183" t="s">
        <v>268</v>
      </c>
      <c r="H109" s="184">
        <v>-40.15</v>
      </c>
      <c r="I109" s="185"/>
      <c r="L109" s="180"/>
      <c r="M109" s="186"/>
      <c r="N109" s="187"/>
      <c r="O109" s="187"/>
      <c r="P109" s="187"/>
      <c r="Q109" s="187"/>
      <c r="R109" s="187"/>
      <c r="S109" s="187"/>
      <c r="T109" s="188"/>
      <c r="AT109" s="189" t="s">
        <v>243</v>
      </c>
      <c r="AU109" s="189" t="s">
        <v>80</v>
      </c>
      <c r="AV109" s="11" t="s">
        <v>80</v>
      </c>
      <c r="AW109" s="11" t="s">
        <v>34</v>
      </c>
      <c r="AX109" s="11" t="s">
        <v>71</v>
      </c>
      <c r="AY109" s="189" t="s">
        <v>122</v>
      </c>
    </row>
    <row r="110" spans="2:65" s="1" customFormat="1" ht="22.5" customHeight="1">
      <c r="B110" s="162"/>
      <c r="C110" s="163" t="s">
        <v>156</v>
      </c>
      <c r="D110" s="163" t="s">
        <v>125</v>
      </c>
      <c r="E110" s="164" t="s">
        <v>269</v>
      </c>
      <c r="F110" s="165" t="s">
        <v>270</v>
      </c>
      <c r="G110" s="166" t="s">
        <v>264</v>
      </c>
      <c r="H110" s="167">
        <v>102.67</v>
      </c>
      <c r="I110" s="168"/>
      <c r="J110" s="169">
        <f>ROUND(I110*H110,2)</f>
        <v>0</v>
      </c>
      <c r="K110" s="165" t="s">
        <v>129</v>
      </c>
      <c r="L110" s="32"/>
      <c r="M110" s="170" t="s">
        <v>19</v>
      </c>
      <c r="N110" s="171" t="s">
        <v>42</v>
      </c>
      <c r="O110" s="33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AR110" s="15" t="s">
        <v>139</v>
      </c>
      <c r="AT110" s="15" t="s">
        <v>125</v>
      </c>
      <c r="AU110" s="15" t="s">
        <v>80</v>
      </c>
      <c r="AY110" s="15" t="s">
        <v>122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5" t="s">
        <v>78</v>
      </c>
      <c r="BK110" s="174">
        <f>ROUND(I110*H110,2)</f>
        <v>0</v>
      </c>
      <c r="BL110" s="15" t="s">
        <v>139</v>
      </c>
      <c r="BM110" s="15" t="s">
        <v>271</v>
      </c>
    </row>
    <row r="111" spans="2:51" s="11" customFormat="1" ht="22.5" customHeight="1">
      <c r="B111" s="180"/>
      <c r="D111" s="190" t="s">
        <v>243</v>
      </c>
      <c r="E111" s="189" t="s">
        <v>19</v>
      </c>
      <c r="F111" s="191" t="s">
        <v>272</v>
      </c>
      <c r="H111" s="192">
        <v>40.15</v>
      </c>
      <c r="I111" s="185"/>
      <c r="L111" s="180"/>
      <c r="M111" s="186"/>
      <c r="N111" s="187"/>
      <c r="O111" s="187"/>
      <c r="P111" s="187"/>
      <c r="Q111" s="187"/>
      <c r="R111" s="187"/>
      <c r="S111" s="187"/>
      <c r="T111" s="188"/>
      <c r="AT111" s="189" t="s">
        <v>243</v>
      </c>
      <c r="AU111" s="189" t="s">
        <v>80</v>
      </c>
      <c r="AV111" s="11" t="s">
        <v>80</v>
      </c>
      <c r="AW111" s="11" t="s">
        <v>34</v>
      </c>
      <c r="AX111" s="11" t="s">
        <v>71</v>
      </c>
      <c r="AY111" s="189" t="s">
        <v>122</v>
      </c>
    </row>
    <row r="112" spans="2:51" s="11" customFormat="1" ht="22.5" customHeight="1">
      <c r="B112" s="180"/>
      <c r="D112" s="190" t="s">
        <v>243</v>
      </c>
      <c r="E112" s="189" t="s">
        <v>19</v>
      </c>
      <c r="F112" s="191" t="s">
        <v>273</v>
      </c>
      <c r="H112" s="192">
        <v>41.25</v>
      </c>
      <c r="I112" s="185"/>
      <c r="L112" s="180"/>
      <c r="M112" s="186"/>
      <c r="N112" s="187"/>
      <c r="O112" s="187"/>
      <c r="P112" s="187"/>
      <c r="Q112" s="187"/>
      <c r="R112" s="187"/>
      <c r="S112" s="187"/>
      <c r="T112" s="188"/>
      <c r="AT112" s="189" t="s">
        <v>243</v>
      </c>
      <c r="AU112" s="189" t="s">
        <v>80</v>
      </c>
      <c r="AV112" s="11" t="s">
        <v>80</v>
      </c>
      <c r="AW112" s="11" t="s">
        <v>34</v>
      </c>
      <c r="AX112" s="11" t="s">
        <v>71</v>
      </c>
      <c r="AY112" s="189" t="s">
        <v>122</v>
      </c>
    </row>
    <row r="113" spans="2:51" s="11" customFormat="1" ht="22.5" customHeight="1">
      <c r="B113" s="180"/>
      <c r="D113" s="181" t="s">
        <v>243</v>
      </c>
      <c r="E113" s="182" t="s">
        <v>19</v>
      </c>
      <c r="F113" s="183" t="s">
        <v>274</v>
      </c>
      <c r="H113" s="184">
        <v>21.27</v>
      </c>
      <c r="I113" s="185"/>
      <c r="L113" s="180"/>
      <c r="M113" s="186"/>
      <c r="N113" s="187"/>
      <c r="O113" s="187"/>
      <c r="P113" s="187"/>
      <c r="Q113" s="187"/>
      <c r="R113" s="187"/>
      <c r="S113" s="187"/>
      <c r="T113" s="188"/>
      <c r="AT113" s="189" t="s">
        <v>243</v>
      </c>
      <c r="AU113" s="189" t="s">
        <v>80</v>
      </c>
      <c r="AV113" s="11" t="s">
        <v>80</v>
      </c>
      <c r="AW113" s="11" t="s">
        <v>34</v>
      </c>
      <c r="AX113" s="11" t="s">
        <v>71</v>
      </c>
      <c r="AY113" s="189" t="s">
        <v>122</v>
      </c>
    </row>
    <row r="114" spans="2:65" s="1" customFormat="1" ht="22.5" customHeight="1">
      <c r="B114" s="162"/>
      <c r="C114" s="163" t="s">
        <v>163</v>
      </c>
      <c r="D114" s="163" t="s">
        <v>125</v>
      </c>
      <c r="E114" s="164" t="s">
        <v>275</v>
      </c>
      <c r="F114" s="165" t="s">
        <v>276</v>
      </c>
      <c r="G114" s="166" t="s">
        <v>264</v>
      </c>
      <c r="H114" s="167">
        <v>102.67</v>
      </c>
      <c r="I114" s="168"/>
      <c r="J114" s="169">
        <f>ROUND(I114*H114,2)</f>
        <v>0</v>
      </c>
      <c r="K114" s="165" t="s">
        <v>129</v>
      </c>
      <c r="L114" s="32"/>
      <c r="M114" s="170" t="s">
        <v>19</v>
      </c>
      <c r="N114" s="171" t="s">
        <v>42</v>
      </c>
      <c r="O114" s="33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5" t="s">
        <v>139</v>
      </c>
      <c r="AT114" s="15" t="s">
        <v>125</v>
      </c>
      <c r="AU114" s="15" t="s">
        <v>80</v>
      </c>
      <c r="AY114" s="15" t="s">
        <v>122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5" t="s">
        <v>78</v>
      </c>
      <c r="BK114" s="174">
        <f>ROUND(I114*H114,2)</f>
        <v>0</v>
      </c>
      <c r="BL114" s="15" t="s">
        <v>139</v>
      </c>
      <c r="BM114" s="15" t="s">
        <v>277</v>
      </c>
    </row>
    <row r="115" spans="2:65" s="1" customFormat="1" ht="31.5" customHeight="1">
      <c r="B115" s="162"/>
      <c r="C115" s="163" t="s">
        <v>167</v>
      </c>
      <c r="D115" s="163" t="s">
        <v>125</v>
      </c>
      <c r="E115" s="164" t="s">
        <v>278</v>
      </c>
      <c r="F115" s="165" t="s">
        <v>279</v>
      </c>
      <c r="G115" s="166" t="s">
        <v>264</v>
      </c>
      <c r="H115" s="167">
        <v>5.136</v>
      </c>
      <c r="I115" s="168"/>
      <c r="J115" s="169">
        <f>ROUND(I115*H115,2)</f>
        <v>0</v>
      </c>
      <c r="K115" s="165" t="s">
        <v>129</v>
      </c>
      <c r="L115" s="32"/>
      <c r="M115" s="170" t="s">
        <v>19</v>
      </c>
      <c r="N115" s="171" t="s">
        <v>42</v>
      </c>
      <c r="O115" s="33"/>
      <c r="P115" s="172">
        <f>O115*H115</f>
        <v>0</v>
      </c>
      <c r="Q115" s="172">
        <v>0</v>
      </c>
      <c r="R115" s="172">
        <f>Q115*H115</f>
        <v>0</v>
      </c>
      <c r="S115" s="172">
        <v>0</v>
      </c>
      <c r="T115" s="173">
        <f>S115*H115</f>
        <v>0</v>
      </c>
      <c r="AR115" s="15" t="s">
        <v>139</v>
      </c>
      <c r="AT115" s="15" t="s">
        <v>125</v>
      </c>
      <c r="AU115" s="15" t="s">
        <v>80</v>
      </c>
      <c r="AY115" s="15" t="s">
        <v>122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5" t="s">
        <v>78</v>
      </c>
      <c r="BK115" s="174">
        <f>ROUND(I115*H115,2)</f>
        <v>0</v>
      </c>
      <c r="BL115" s="15" t="s">
        <v>139</v>
      </c>
      <c r="BM115" s="15" t="s">
        <v>280</v>
      </c>
    </row>
    <row r="116" spans="2:51" s="11" customFormat="1" ht="22.5" customHeight="1">
      <c r="B116" s="180"/>
      <c r="D116" s="190" t="s">
        <v>243</v>
      </c>
      <c r="E116" s="189" t="s">
        <v>19</v>
      </c>
      <c r="F116" s="191" t="s">
        <v>281</v>
      </c>
      <c r="H116" s="192">
        <v>2.16</v>
      </c>
      <c r="I116" s="185"/>
      <c r="L116" s="180"/>
      <c r="M116" s="186"/>
      <c r="N116" s="187"/>
      <c r="O116" s="187"/>
      <c r="P116" s="187"/>
      <c r="Q116" s="187"/>
      <c r="R116" s="187"/>
      <c r="S116" s="187"/>
      <c r="T116" s="188"/>
      <c r="AT116" s="189" t="s">
        <v>243</v>
      </c>
      <c r="AU116" s="189" t="s">
        <v>80</v>
      </c>
      <c r="AV116" s="11" t="s">
        <v>80</v>
      </c>
      <c r="AW116" s="11" t="s">
        <v>34</v>
      </c>
      <c r="AX116" s="11" t="s">
        <v>71</v>
      </c>
      <c r="AY116" s="189" t="s">
        <v>122</v>
      </c>
    </row>
    <row r="117" spans="2:51" s="11" customFormat="1" ht="22.5" customHeight="1">
      <c r="B117" s="180"/>
      <c r="D117" s="190" t="s">
        <v>243</v>
      </c>
      <c r="E117" s="189" t="s">
        <v>19</v>
      </c>
      <c r="F117" s="191" t="s">
        <v>282</v>
      </c>
      <c r="H117" s="192">
        <v>2.16</v>
      </c>
      <c r="I117" s="185"/>
      <c r="L117" s="180"/>
      <c r="M117" s="186"/>
      <c r="N117" s="187"/>
      <c r="O117" s="187"/>
      <c r="P117" s="187"/>
      <c r="Q117" s="187"/>
      <c r="R117" s="187"/>
      <c r="S117" s="187"/>
      <c r="T117" s="188"/>
      <c r="AT117" s="189" t="s">
        <v>243</v>
      </c>
      <c r="AU117" s="189" t="s">
        <v>80</v>
      </c>
      <c r="AV117" s="11" t="s">
        <v>80</v>
      </c>
      <c r="AW117" s="11" t="s">
        <v>34</v>
      </c>
      <c r="AX117" s="11" t="s">
        <v>71</v>
      </c>
      <c r="AY117" s="189" t="s">
        <v>122</v>
      </c>
    </row>
    <row r="118" spans="2:51" s="11" customFormat="1" ht="22.5" customHeight="1">
      <c r="B118" s="180"/>
      <c r="D118" s="190" t="s">
        <v>243</v>
      </c>
      <c r="E118" s="189" t="s">
        <v>19</v>
      </c>
      <c r="F118" s="191" t="s">
        <v>283</v>
      </c>
      <c r="H118" s="192">
        <v>0.192</v>
      </c>
      <c r="I118" s="185"/>
      <c r="L118" s="180"/>
      <c r="M118" s="186"/>
      <c r="N118" s="187"/>
      <c r="O118" s="187"/>
      <c r="P118" s="187"/>
      <c r="Q118" s="187"/>
      <c r="R118" s="187"/>
      <c r="S118" s="187"/>
      <c r="T118" s="188"/>
      <c r="AT118" s="189" t="s">
        <v>243</v>
      </c>
      <c r="AU118" s="189" t="s">
        <v>80</v>
      </c>
      <c r="AV118" s="11" t="s">
        <v>80</v>
      </c>
      <c r="AW118" s="11" t="s">
        <v>34</v>
      </c>
      <c r="AX118" s="11" t="s">
        <v>71</v>
      </c>
      <c r="AY118" s="189" t="s">
        <v>122</v>
      </c>
    </row>
    <row r="119" spans="2:51" s="11" customFormat="1" ht="22.5" customHeight="1">
      <c r="B119" s="180"/>
      <c r="D119" s="190" t="s">
        <v>243</v>
      </c>
      <c r="E119" s="189" t="s">
        <v>19</v>
      </c>
      <c r="F119" s="191" t="s">
        <v>284</v>
      </c>
      <c r="H119" s="192">
        <v>0.192</v>
      </c>
      <c r="I119" s="185"/>
      <c r="L119" s="180"/>
      <c r="M119" s="186"/>
      <c r="N119" s="187"/>
      <c r="O119" s="187"/>
      <c r="P119" s="187"/>
      <c r="Q119" s="187"/>
      <c r="R119" s="187"/>
      <c r="S119" s="187"/>
      <c r="T119" s="188"/>
      <c r="AT119" s="189" t="s">
        <v>243</v>
      </c>
      <c r="AU119" s="189" t="s">
        <v>80</v>
      </c>
      <c r="AV119" s="11" t="s">
        <v>80</v>
      </c>
      <c r="AW119" s="11" t="s">
        <v>34</v>
      </c>
      <c r="AX119" s="11" t="s">
        <v>71</v>
      </c>
      <c r="AY119" s="189" t="s">
        <v>122</v>
      </c>
    </row>
    <row r="120" spans="2:51" s="11" customFormat="1" ht="22.5" customHeight="1">
      <c r="B120" s="180"/>
      <c r="D120" s="181" t="s">
        <v>243</v>
      </c>
      <c r="E120" s="182" t="s">
        <v>19</v>
      </c>
      <c r="F120" s="183" t="s">
        <v>285</v>
      </c>
      <c r="H120" s="184">
        <v>0.432</v>
      </c>
      <c r="I120" s="185"/>
      <c r="L120" s="180"/>
      <c r="M120" s="186"/>
      <c r="N120" s="187"/>
      <c r="O120" s="187"/>
      <c r="P120" s="187"/>
      <c r="Q120" s="187"/>
      <c r="R120" s="187"/>
      <c r="S120" s="187"/>
      <c r="T120" s="188"/>
      <c r="AT120" s="189" t="s">
        <v>243</v>
      </c>
      <c r="AU120" s="189" t="s">
        <v>80</v>
      </c>
      <c r="AV120" s="11" t="s">
        <v>80</v>
      </c>
      <c r="AW120" s="11" t="s">
        <v>34</v>
      </c>
      <c r="AX120" s="11" t="s">
        <v>71</v>
      </c>
      <c r="AY120" s="189" t="s">
        <v>122</v>
      </c>
    </row>
    <row r="121" spans="2:65" s="1" customFormat="1" ht="22.5" customHeight="1">
      <c r="B121" s="162"/>
      <c r="C121" s="163" t="s">
        <v>171</v>
      </c>
      <c r="D121" s="163" t="s">
        <v>125</v>
      </c>
      <c r="E121" s="164" t="s">
        <v>286</v>
      </c>
      <c r="F121" s="165" t="s">
        <v>287</v>
      </c>
      <c r="G121" s="166" t="s">
        <v>264</v>
      </c>
      <c r="H121" s="167">
        <v>5.136</v>
      </c>
      <c r="I121" s="168"/>
      <c r="J121" s="169">
        <f>ROUND(I121*H121,2)</f>
        <v>0</v>
      </c>
      <c r="K121" s="165" t="s">
        <v>129</v>
      </c>
      <c r="L121" s="32"/>
      <c r="M121" s="170" t="s">
        <v>19</v>
      </c>
      <c r="N121" s="171" t="s">
        <v>42</v>
      </c>
      <c r="O121" s="33"/>
      <c r="P121" s="172">
        <f>O121*H121</f>
        <v>0</v>
      </c>
      <c r="Q121" s="172">
        <v>0</v>
      </c>
      <c r="R121" s="172">
        <f>Q121*H121</f>
        <v>0</v>
      </c>
      <c r="S121" s="172">
        <v>0</v>
      </c>
      <c r="T121" s="173">
        <f>S121*H121</f>
        <v>0</v>
      </c>
      <c r="AR121" s="15" t="s">
        <v>139</v>
      </c>
      <c r="AT121" s="15" t="s">
        <v>125</v>
      </c>
      <c r="AU121" s="15" t="s">
        <v>80</v>
      </c>
      <c r="AY121" s="15" t="s">
        <v>122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5" t="s">
        <v>78</v>
      </c>
      <c r="BK121" s="174">
        <f>ROUND(I121*H121,2)</f>
        <v>0</v>
      </c>
      <c r="BL121" s="15" t="s">
        <v>139</v>
      </c>
      <c r="BM121" s="15" t="s">
        <v>288</v>
      </c>
    </row>
    <row r="122" spans="2:65" s="1" customFormat="1" ht="22.5" customHeight="1">
      <c r="B122" s="162"/>
      <c r="C122" s="163" t="s">
        <v>175</v>
      </c>
      <c r="D122" s="163" t="s">
        <v>125</v>
      </c>
      <c r="E122" s="164" t="s">
        <v>289</v>
      </c>
      <c r="F122" s="165" t="s">
        <v>290</v>
      </c>
      <c r="G122" s="166" t="s">
        <v>264</v>
      </c>
      <c r="H122" s="167">
        <v>333.2</v>
      </c>
      <c r="I122" s="168"/>
      <c r="J122" s="169">
        <f>ROUND(I122*H122,2)</f>
        <v>0</v>
      </c>
      <c r="K122" s="165" t="s">
        <v>129</v>
      </c>
      <c r="L122" s="32"/>
      <c r="M122" s="170" t="s">
        <v>19</v>
      </c>
      <c r="N122" s="171" t="s">
        <v>42</v>
      </c>
      <c r="O122" s="33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AR122" s="15" t="s">
        <v>139</v>
      </c>
      <c r="AT122" s="15" t="s">
        <v>125</v>
      </c>
      <c r="AU122" s="15" t="s">
        <v>80</v>
      </c>
      <c r="AY122" s="15" t="s">
        <v>122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5" t="s">
        <v>78</v>
      </c>
      <c r="BK122" s="174">
        <f>ROUND(I122*H122,2)</f>
        <v>0</v>
      </c>
      <c r="BL122" s="15" t="s">
        <v>139</v>
      </c>
      <c r="BM122" s="15" t="s">
        <v>291</v>
      </c>
    </row>
    <row r="123" spans="2:51" s="11" customFormat="1" ht="22.5" customHeight="1">
      <c r="B123" s="180"/>
      <c r="D123" s="190" t="s">
        <v>243</v>
      </c>
      <c r="E123" s="189" t="s">
        <v>19</v>
      </c>
      <c r="F123" s="191" t="s">
        <v>292</v>
      </c>
      <c r="H123" s="192">
        <v>93.2</v>
      </c>
      <c r="I123" s="185"/>
      <c r="L123" s="180"/>
      <c r="M123" s="186"/>
      <c r="N123" s="187"/>
      <c r="O123" s="187"/>
      <c r="P123" s="187"/>
      <c r="Q123" s="187"/>
      <c r="R123" s="187"/>
      <c r="S123" s="187"/>
      <c r="T123" s="188"/>
      <c r="AT123" s="189" t="s">
        <v>243</v>
      </c>
      <c r="AU123" s="189" t="s">
        <v>80</v>
      </c>
      <c r="AV123" s="11" t="s">
        <v>80</v>
      </c>
      <c r="AW123" s="11" t="s">
        <v>34</v>
      </c>
      <c r="AX123" s="11" t="s">
        <v>71</v>
      </c>
      <c r="AY123" s="189" t="s">
        <v>122</v>
      </c>
    </row>
    <row r="124" spans="2:51" s="11" customFormat="1" ht="22.5" customHeight="1">
      <c r="B124" s="180"/>
      <c r="D124" s="190" t="s">
        <v>243</v>
      </c>
      <c r="E124" s="189" t="s">
        <v>19</v>
      </c>
      <c r="F124" s="191" t="s">
        <v>293</v>
      </c>
      <c r="H124" s="192">
        <v>120</v>
      </c>
      <c r="I124" s="185"/>
      <c r="L124" s="180"/>
      <c r="M124" s="186"/>
      <c r="N124" s="187"/>
      <c r="O124" s="187"/>
      <c r="P124" s="187"/>
      <c r="Q124" s="187"/>
      <c r="R124" s="187"/>
      <c r="S124" s="187"/>
      <c r="T124" s="188"/>
      <c r="AT124" s="189" t="s">
        <v>243</v>
      </c>
      <c r="AU124" s="189" t="s">
        <v>80</v>
      </c>
      <c r="AV124" s="11" t="s">
        <v>80</v>
      </c>
      <c r="AW124" s="11" t="s">
        <v>34</v>
      </c>
      <c r="AX124" s="11" t="s">
        <v>71</v>
      </c>
      <c r="AY124" s="189" t="s">
        <v>122</v>
      </c>
    </row>
    <row r="125" spans="2:51" s="11" customFormat="1" ht="22.5" customHeight="1">
      <c r="B125" s="180"/>
      <c r="D125" s="181" t="s">
        <v>243</v>
      </c>
      <c r="E125" s="182" t="s">
        <v>19</v>
      </c>
      <c r="F125" s="183" t="s">
        <v>294</v>
      </c>
      <c r="H125" s="184">
        <v>120</v>
      </c>
      <c r="I125" s="185"/>
      <c r="L125" s="180"/>
      <c r="M125" s="186"/>
      <c r="N125" s="187"/>
      <c r="O125" s="187"/>
      <c r="P125" s="187"/>
      <c r="Q125" s="187"/>
      <c r="R125" s="187"/>
      <c r="S125" s="187"/>
      <c r="T125" s="188"/>
      <c r="AT125" s="189" t="s">
        <v>243</v>
      </c>
      <c r="AU125" s="189" t="s">
        <v>80</v>
      </c>
      <c r="AV125" s="11" t="s">
        <v>80</v>
      </c>
      <c r="AW125" s="11" t="s">
        <v>34</v>
      </c>
      <c r="AX125" s="11" t="s">
        <v>71</v>
      </c>
      <c r="AY125" s="189" t="s">
        <v>122</v>
      </c>
    </row>
    <row r="126" spans="2:65" s="1" customFormat="1" ht="22.5" customHeight="1">
      <c r="B126" s="162"/>
      <c r="C126" s="163" t="s">
        <v>179</v>
      </c>
      <c r="D126" s="163" t="s">
        <v>125</v>
      </c>
      <c r="E126" s="164" t="s">
        <v>295</v>
      </c>
      <c r="F126" s="165" t="s">
        <v>296</v>
      </c>
      <c r="G126" s="166" t="s">
        <v>264</v>
      </c>
      <c r="H126" s="167">
        <v>126.5</v>
      </c>
      <c r="I126" s="168"/>
      <c r="J126" s="169">
        <f>ROUND(I126*H126,2)</f>
        <v>0</v>
      </c>
      <c r="K126" s="165" t="s">
        <v>129</v>
      </c>
      <c r="L126" s="32"/>
      <c r="M126" s="170" t="s">
        <v>19</v>
      </c>
      <c r="N126" s="171" t="s">
        <v>42</v>
      </c>
      <c r="O126" s="33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AR126" s="15" t="s">
        <v>139</v>
      </c>
      <c r="AT126" s="15" t="s">
        <v>125</v>
      </c>
      <c r="AU126" s="15" t="s">
        <v>80</v>
      </c>
      <c r="AY126" s="15" t="s">
        <v>122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5" t="s">
        <v>78</v>
      </c>
      <c r="BK126" s="174">
        <f>ROUND(I126*H126,2)</f>
        <v>0</v>
      </c>
      <c r="BL126" s="15" t="s">
        <v>139</v>
      </c>
      <c r="BM126" s="15" t="s">
        <v>297</v>
      </c>
    </row>
    <row r="127" spans="2:51" s="11" customFormat="1" ht="22.5" customHeight="1">
      <c r="B127" s="180"/>
      <c r="D127" s="181" t="s">
        <v>243</v>
      </c>
      <c r="E127" s="182" t="s">
        <v>19</v>
      </c>
      <c r="F127" s="183" t="s">
        <v>298</v>
      </c>
      <c r="H127" s="184">
        <v>126.5</v>
      </c>
      <c r="I127" s="185"/>
      <c r="L127" s="180"/>
      <c r="M127" s="186"/>
      <c r="N127" s="187"/>
      <c r="O127" s="187"/>
      <c r="P127" s="187"/>
      <c r="Q127" s="187"/>
      <c r="R127" s="187"/>
      <c r="S127" s="187"/>
      <c r="T127" s="188"/>
      <c r="AT127" s="189" t="s">
        <v>243</v>
      </c>
      <c r="AU127" s="189" t="s">
        <v>80</v>
      </c>
      <c r="AV127" s="11" t="s">
        <v>80</v>
      </c>
      <c r="AW127" s="11" t="s">
        <v>34</v>
      </c>
      <c r="AX127" s="11" t="s">
        <v>71</v>
      </c>
      <c r="AY127" s="189" t="s">
        <v>122</v>
      </c>
    </row>
    <row r="128" spans="2:65" s="1" customFormat="1" ht="22.5" customHeight="1">
      <c r="B128" s="162"/>
      <c r="C128" s="163" t="s">
        <v>183</v>
      </c>
      <c r="D128" s="163" t="s">
        <v>125</v>
      </c>
      <c r="E128" s="164" t="s">
        <v>299</v>
      </c>
      <c r="F128" s="165" t="s">
        <v>300</v>
      </c>
      <c r="G128" s="166" t="s">
        <v>264</v>
      </c>
      <c r="H128" s="167">
        <v>213.2</v>
      </c>
      <c r="I128" s="168"/>
      <c r="J128" s="169">
        <f>ROUND(I128*H128,2)</f>
        <v>0</v>
      </c>
      <c r="K128" s="165" t="s">
        <v>129</v>
      </c>
      <c r="L128" s="32"/>
      <c r="M128" s="170" t="s">
        <v>19</v>
      </c>
      <c r="N128" s="171" t="s">
        <v>42</v>
      </c>
      <c r="O128" s="33"/>
      <c r="P128" s="172">
        <f>O128*H128</f>
        <v>0</v>
      </c>
      <c r="Q128" s="172">
        <v>0</v>
      </c>
      <c r="R128" s="172">
        <f>Q128*H128</f>
        <v>0</v>
      </c>
      <c r="S128" s="172">
        <v>0</v>
      </c>
      <c r="T128" s="173">
        <f>S128*H128</f>
        <v>0</v>
      </c>
      <c r="AR128" s="15" t="s">
        <v>139</v>
      </c>
      <c r="AT128" s="15" t="s">
        <v>125</v>
      </c>
      <c r="AU128" s="15" t="s">
        <v>80</v>
      </c>
      <c r="AY128" s="15" t="s">
        <v>122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5" t="s">
        <v>78</v>
      </c>
      <c r="BK128" s="174">
        <f>ROUND(I128*H128,2)</f>
        <v>0</v>
      </c>
      <c r="BL128" s="15" t="s">
        <v>139</v>
      </c>
      <c r="BM128" s="15" t="s">
        <v>301</v>
      </c>
    </row>
    <row r="129" spans="2:51" s="11" customFormat="1" ht="22.5" customHeight="1">
      <c r="B129" s="180"/>
      <c r="D129" s="190" t="s">
        <v>243</v>
      </c>
      <c r="E129" s="189" t="s">
        <v>19</v>
      </c>
      <c r="F129" s="191" t="s">
        <v>292</v>
      </c>
      <c r="H129" s="192">
        <v>93.2</v>
      </c>
      <c r="I129" s="185"/>
      <c r="L129" s="180"/>
      <c r="M129" s="186"/>
      <c r="N129" s="187"/>
      <c r="O129" s="187"/>
      <c r="P129" s="187"/>
      <c r="Q129" s="187"/>
      <c r="R129" s="187"/>
      <c r="S129" s="187"/>
      <c r="T129" s="188"/>
      <c r="AT129" s="189" t="s">
        <v>243</v>
      </c>
      <c r="AU129" s="189" t="s">
        <v>80</v>
      </c>
      <c r="AV129" s="11" t="s">
        <v>80</v>
      </c>
      <c r="AW129" s="11" t="s">
        <v>34</v>
      </c>
      <c r="AX129" s="11" t="s">
        <v>71</v>
      </c>
      <c r="AY129" s="189" t="s">
        <v>122</v>
      </c>
    </row>
    <row r="130" spans="2:51" s="11" customFormat="1" ht="22.5" customHeight="1">
      <c r="B130" s="180"/>
      <c r="D130" s="190" t="s">
        <v>243</v>
      </c>
      <c r="E130" s="189" t="s">
        <v>19</v>
      </c>
      <c r="F130" s="191" t="s">
        <v>302</v>
      </c>
      <c r="H130" s="192">
        <v>60</v>
      </c>
      <c r="I130" s="185"/>
      <c r="L130" s="180"/>
      <c r="M130" s="186"/>
      <c r="N130" s="187"/>
      <c r="O130" s="187"/>
      <c r="P130" s="187"/>
      <c r="Q130" s="187"/>
      <c r="R130" s="187"/>
      <c r="S130" s="187"/>
      <c r="T130" s="188"/>
      <c r="AT130" s="189" t="s">
        <v>243</v>
      </c>
      <c r="AU130" s="189" t="s">
        <v>80</v>
      </c>
      <c r="AV130" s="11" t="s">
        <v>80</v>
      </c>
      <c r="AW130" s="11" t="s">
        <v>34</v>
      </c>
      <c r="AX130" s="11" t="s">
        <v>71</v>
      </c>
      <c r="AY130" s="189" t="s">
        <v>122</v>
      </c>
    </row>
    <row r="131" spans="2:51" s="11" customFormat="1" ht="22.5" customHeight="1">
      <c r="B131" s="180"/>
      <c r="D131" s="181" t="s">
        <v>243</v>
      </c>
      <c r="E131" s="182" t="s">
        <v>19</v>
      </c>
      <c r="F131" s="183" t="s">
        <v>303</v>
      </c>
      <c r="H131" s="184">
        <v>60</v>
      </c>
      <c r="I131" s="185"/>
      <c r="L131" s="180"/>
      <c r="M131" s="186"/>
      <c r="N131" s="187"/>
      <c r="O131" s="187"/>
      <c r="P131" s="187"/>
      <c r="Q131" s="187"/>
      <c r="R131" s="187"/>
      <c r="S131" s="187"/>
      <c r="T131" s="188"/>
      <c r="AT131" s="189" t="s">
        <v>243</v>
      </c>
      <c r="AU131" s="189" t="s">
        <v>80</v>
      </c>
      <c r="AV131" s="11" t="s">
        <v>80</v>
      </c>
      <c r="AW131" s="11" t="s">
        <v>34</v>
      </c>
      <c r="AX131" s="11" t="s">
        <v>71</v>
      </c>
      <c r="AY131" s="189" t="s">
        <v>122</v>
      </c>
    </row>
    <row r="132" spans="2:65" s="1" customFormat="1" ht="22.5" customHeight="1">
      <c r="B132" s="162"/>
      <c r="C132" s="163" t="s">
        <v>8</v>
      </c>
      <c r="D132" s="163" t="s">
        <v>125</v>
      </c>
      <c r="E132" s="164" t="s">
        <v>304</v>
      </c>
      <c r="F132" s="165" t="s">
        <v>305</v>
      </c>
      <c r="G132" s="166" t="s">
        <v>264</v>
      </c>
      <c r="H132" s="167">
        <v>120</v>
      </c>
      <c r="I132" s="168"/>
      <c r="J132" s="169">
        <f>ROUND(I132*H132,2)</f>
        <v>0</v>
      </c>
      <c r="K132" s="165" t="s">
        <v>129</v>
      </c>
      <c r="L132" s="32"/>
      <c r="M132" s="170" t="s">
        <v>19</v>
      </c>
      <c r="N132" s="171" t="s">
        <v>42</v>
      </c>
      <c r="O132" s="33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5" t="s">
        <v>139</v>
      </c>
      <c r="AT132" s="15" t="s">
        <v>125</v>
      </c>
      <c r="AU132" s="15" t="s">
        <v>80</v>
      </c>
      <c r="AY132" s="15" t="s">
        <v>122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5" t="s">
        <v>78</v>
      </c>
      <c r="BK132" s="174">
        <f>ROUND(I132*H132,2)</f>
        <v>0</v>
      </c>
      <c r="BL132" s="15" t="s">
        <v>139</v>
      </c>
      <c r="BM132" s="15" t="s">
        <v>306</v>
      </c>
    </row>
    <row r="133" spans="2:51" s="11" customFormat="1" ht="22.5" customHeight="1">
      <c r="B133" s="180"/>
      <c r="D133" s="190" t="s">
        <v>243</v>
      </c>
      <c r="E133" s="189" t="s">
        <v>19</v>
      </c>
      <c r="F133" s="191" t="s">
        <v>302</v>
      </c>
      <c r="H133" s="192">
        <v>60</v>
      </c>
      <c r="I133" s="185"/>
      <c r="L133" s="180"/>
      <c r="M133" s="186"/>
      <c r="N133" s="187"/>
      <c r="O133" s="187"/>
      <c r="P133" s="187"/>
      <c r="Q133" s="187"/>
      <c r="R133" s="187"/>
      <c r="S133" s="187"/>
      <c r="T133" s="188"/>
      <c r="AT133" s="189" t="s">
        <v>243</v>
      </c>
      <c r="AU133" s="189" t="s">
        <v>80</v>
      </c>
      <c r="AV133" s="11" t="s">
        <v>80</v>
      </c>
      <c r="AW133" s="11" t="s">
        <v>34</v>
      </c>
      <c r="AX133" s="11" t="s">
        <v>71</v>
      </c>
      <c r="AY133" s="189" t="s">
        <v>122</v>
      </c>
    </row>
    <row r="134" spans="2:51" s="11" customFormat="1" ht="22.5" customHeight="1">
      <c r="B134" s="180"/>
      <c r="D134" s="181" t="s">
        <v>243</v>
      </c>
      <c r="E134" s="182" t="s">
        <v>19</v>
      </c>
      <c r="F134" s="183" t="s">
        <v>303</v>
      </c>
      <c r="H134" s="184">
        <v>60</v>
      </c>
      <c r="I134" s="185"/>
      <c r="L134" s="180"/>
      <c r="M134" s="186"/>
      <c r="N134" s="187"/>
      <c r="O134" s="187"/>
      <c r="P134" s="187"/>
      <c r="Q134" s="187"/>
      <c r="R134" s="187"/>
      <c r="S134" s="187"/>
      <c r="T134" s="188"/>
      <c r="AT134" s="189" t="s">
        <v>243</v>
      </c>
      <c r="AU134" s="189" t="s">
        <v>80</v>
      </c>
      <c r="AV134" s="11" t="s">
        <v>80</v>
      </c>
      <c r="AW134" s="11" t="s">
        <v>34</v>
      </c>
      <c r="AX134" s="11" t="s">
        <v>71</v>
      </c>
      <c r="AY134" s="189" t="s">
        <v>122</v>
      </c>
    </row>
    <row r="135" spans="2:65" s="1" customFormat="1" ht="22.5" customHeight="1">
      <c r="B135" s="162"/>
      <c r="C135" s="163" t="s">
        <v>192</v>
      </c>
      <c r="D135" s="163" t="s">
        <v>125</v>
      </c>
      <c r="E135" s="164" t="s">
        <v>307</v>
      </c>
      <c r="F135" s="165" t="s">
        <v>308</v>
      </c>
      <c r="G135" s="166" t="s">
        <v>264</v>
      </c>
      <c r="H135" s="167">
        <v>126.5</v>
      </c>
      <c r="I135" s="168"/>
      <c r="J135" s="169">
        <f>ROUND(I135*H135,2)</f>
        <v>0</v>
      </c>
      <c r="K135" s="165" t="s">
        <v>129</v>
      </c>
      <c r="L135" s="32"/>
      <c r="M135" s="170" t="s">
        <v>19</v>
      </c>
      <c r="N135" s="171" t="s">
        <v>42</v>
      </c>
      <c r="O135" s="33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5" t="s">
        <v>139</v>
      </c>
      <c r="AT135" s="15" t="s">
        <v>125</v>
      </c>
      <c r="AU135" s="15" t="s">
        <v>80</v>
      </c>
      <c r="AY135" s="15" t="s">
        <v>122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78</v>
      </c>
      <c r="BK135" s="174">
        <f>ROUND(I135*H135,2)</f>
        <v>0</v>
      </c>
      <c r="BL135" s="15" t="s">
        <v>139</v>
      </c>
      <c r="BM135" s="15" t="s">
        <v>309</v>
      </c>
    </row>
    <row r="136" spans="2:51" s="11" customFormat="1" ht="22.5" customHeight="1">
      <c r="B136" s="180"/>
      <c r="D136" s="181" t="s">
        <v>243</v>
      </c>
      <c r="E136" s="182" t="s">
        <v>19</v>
      </c>
      <c r="F136" s="183" t="s">
        <v>298</v>
      </c>
      <c r="H136" s="184">
        <v>126.5</v>
      </c>
      <c r="I136" s="185"/>
      <c r="L136" s="180"/>
      <c r="M136" s="186"/>
      <c r="N136" s="187"/>
      <c r="O136" s="187"/>
      <c r="P136" s="187"/>
      <c r="Q136" s="187"/>
      <c r="R136" s="187"/>
      <c r="S136" s="187"/>
      <c r="T136" s="188"/>
      <c r="AT136" s="189" t="s">
        <v>243</v>
      </c>
      <c r="AU136" s="189" t="s">
        <v>80</v>
      </c>
      <c r="AV136" s="11" t="s">
        <v>80</v>
      </c>
      <c r="AW136" s="11" t="s">
        <v>34</v>
      </c>
      <c r="AX136" s="11" t="s">
        <v>71</v>
      </c>
      <c r="AY136" s="189" t="s">
        <v>122</v>
      </c>
    </row>
    <row r="137" spans="2:65" s="1" customFormat="1" ht="22.5" customHeight="1">
      <c r="B137" s="162"/>
      <c r="C137" s="163" t="s">
        <v>196</v>
      </c>
      <c r="D137" s="163" t="s">
        <v>125</v>
      </c>
      <c r="E137" s="164" t="s">
        <v>310</v>
      </c>
      <c r="F137" s="165" t="s">
        <v>311</v>
      </c>
      <c r="G137" s="166" t="s">
        <v>312</v>
      </c>
      <c r="H137" s="167">
        <v>208.725</v>
      </c>
      <c r="I137" s="168"/>
      <c r="J137" s="169">
        <f>ROUND(I137*H137,2)</f>
        <v>0</v>
      </c>
      <c r="K137" s="165" t="s">
        <v>129</v>
      </c>
      <c r="L137" s="32"/>
      <c r="M137" s="170" t="s">
        <v>19</v>
      </c>
      <c r="N137" s="171" t="s">
        <v>42</v>
      </c>
      <c r="O137" s="33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AR137" s="15" t="s">
        <v>139</v>
      </c>
      <c r="AT137" s="15" t="s">
        <v>125</v>
      </c>
      <c r="AU137" s="15" t="s">
        <v>80</v>
      </c>
      <c r="AY137" s="15" t="s">
        <v>122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5" t="s">
        <v>78</v>
      </c>
      <c r="BK137" s="174">
        <f>ROUND(I137*H137,2)</f>
        <v>0</v>
      </c>
      <c r="BL137" s="15" t="s">
        <v>139</v>
      </c>
      <c r="BM137" s="15" t="s">
        <v>313</v>
      </c>
    </row>
    <row r="138" spans="2:51" s="11" customFormat="1" ht="22.5" customHeight="1">
      <c r="B138" s="180"/>
      <c r="D138" s="190" t="s">
        <v>243</v>
      </c>
      <c r="E138" s="189" t="s">
        <v>19</v>
      </c>
      <c r="F138" s="191" t="s">
        <v>298</v>
      </c>
      <c r="H138" s="192">
        <v>126.5</v>
      </c>
      <c r="I138" s="185"/>
      <c r="L138" s="180"/>
      <c r="M138" s="186"/>
      <c r="N138" s="187"/>
      <c r="O138" s="187"/>
      <c r="P138" s="187"/>
      <c r="Q138" s="187"/>
      <c r="R138" s="187"/>
      <c r="S138" s="187"/>
      <c r="T138" s="188"/>
      <c r="AT138" s="189" t="s">
        <v>243</v>
      </c>
      <c r="AU138" s="189" t="s">
        <v>80</v>
      </c>
      <c r="AV138" s="11" t="s">
        <v>80</v>
      </c>
      <c r="AW138" s="11" t="s">
        <v>34</v>
      </c>
      <c r="AX138" s="11" t="s">
        <v>71</v>
      </c>
      <c r="AY138" s="189" t="s">
        <v>122</v>
      </c>
    </row>
    <row r="139" spans="2:51" s="11" customFormat="1" ht="22.5" customHeight="1">
      <c r="B139" s="180"/>
      <c r="D139" s="190" t="s">
        <v>243</v>
      </c>
      <c r="F139" s="191" t="s">
        <v>314</v>
      </c>
      <c r="H139" s="192">
        <v>208.725</v>
      </c>
      <c r="I139" s="185"/>
      <c r="L139" s="180"/>
      <c r="M139" s="186"/>
      <c r="N139" s="187"/>
      <c r="O139" s="187"/>
      <c r="P139" s="187"/>
      <c r="Q139" s="187"/>
      <c r="R139" s="187"/>
      <c r="S139" s="187"/>
      <c r="T139" s="188"/>
      <c r="AT139" s="189" t="s">
        <v>243</v>
      </c>
      <c r="AU139" s="189" t="s">
        <v>80</v>
      </c>
      <c r="AV139" s="11" t="s">
        <v>80</v>
      </c>
      <c r="AW139" s="11" t="s">
        <v>4</v>
      </c>
      <c r="AX139" s="11" t="s">
        <v>78</v>
      </c>
      <c r="AY139" s="189" t="s">
        <v>122</v>
      </c>
    </row>
    <row r="140" spans="2:63" s="10" customFormat="1" ht="29.25" customHeight="1">
      <c r="B140" s="148"/>
      <c r="D140" s="159" t="s">
        <v>70</v>
      </c>
      <c r="E140" s="160" t="s">
        <v>202</v>
      </c>
      <c r="F140" s="160" t="s">
        <v>315</v>
      </c>
      <c r="I140" s="151"/>
      <c r="J140" s="161">
        <f>BK140</f>
        <v>0</v>
      </c>
      <c r="L140" s="148"/>
      <c r="M140" s="153"/>
      <c r="N140" s="154"/>
      <c r="O140" s="154"/>
      <c r="P140" s="155">
        <f>SUM(P141:P152)</f>
        <v>0</v>
      </c>
      <c r="Q140" s="154"/>
      <c r="R140" s="155">
        <f>SUM(R141:R152)</f>
        <v>0.11280000000000001</v>
      </c>
      <c r="S140" s="154"/>
      <c r="T140" s="156">
        <f>SUM(T141:T152)</f>
        <v>0</v>
      </c>
      <c r="AR140" s="149" t="s">
        <v>78</v>
      </c>
      <c r="AT140" s="157" t="s">
        <v>70</v>
      </c>
      <c r="AU140" s="157" t="s">
        <v>78</v>
      </c>
      <c r="AY140" s="149" t="s">
        <v>122</v>
      </c>
      <c r="BK140" s="158">
        <f>SUM(BK141:BK152)</f>
        <v>0</v>
      </c>
    </row>
    <row r="141" spans="2:65" s="1" customFormat="1" ht="22.5" customHeight="1">
      <c r="B141" s="162"/>
      <c r="C141" s="163" t="s">
        <v>202</v>
      </c>
      <c r="D141" s="163" t="s">
        <v>125</v>
      </c>
      <c r="E141" s="164" t="s">
        <v>316</v>
      </c>
      <c r="F141" s="165" t="s">
        <v>317</v>
      </c>
      <c r="G141" s="166" t="s">
        <v>241</v>
      </c>
      <c r="H141" s="167">
        <v>466</v>
      </c>
      <c r="I141" s="168"/>
      <c r="J141" s="169">
        <f>ROUND(I141*H141,2)</f>
        <v>0</v>
      </c>
      <c r="K141" s="165" t="s">
        <v>129</v>
      </c>
      <c r="L141" s="32"/>
      <c r="M141" s="170" t="s">
        <v>19</v>
      </c>
      <c r="N141" s="171" t="s">
        <v>42</v>
      </c>
      <c r="O141" s="33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AR141" s="15" t="s">
        <v>139</v>
      </c>
      <c r="AT141" s="15" t="s">
        <v>125</v>
      </c>
      <c r="AU141" s="15" t="s">
        <v>80</v>
      </c>
      <c r="AY141" s="15" t="s">
        <v>122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5" t="s">
        <v>78</v>
      </c>
      <c r="BK141" s="174">
        <f>ROUND(I141*H141,2)</f>
        <v>0</v>
      </c>
      <c r="BL141" s="15" t="s">
        <v>139</v>
      </c>
      <c r="BM141" s="15" t="s">
        <v>318</v>
      </c>
    </row>
    <row r="142" spans="2:65" s="1" customFormat="1" ht="22.5" customHeight="1">
      <c r="B142" s="162"/>
      <c r="C142" s="163" t="s">
        <v>212</v>
      </c>
      <c r="D142" s="163" t="s">
        <v>125</v>
      </c>
      <c r="E142" s="164" t="s">
        <v>319</v>
      </c>
      <c r="F142" s="165" t="s">
        <v>320</v>
      </c>
      <c r="G142" s="166" t="s">
        <v>241</v>
      </c>
      <c r="H142" s="167">
        <v>894.25</v>
      </c>
      <c r="I142" s="168"/>
      <c r="J142" s="169">
        <f>ROUND(I142*H142,2)</f>
        <v>0</v>
      </c>
      <c r="K142" s="165" t="s">
        <v>129</v>
      </c>
      <c r="L142" s="32"/>
      <c r="M142" s="170" t="s">
        <v>19</v>
      </c>
      <c r="N142" s="171" t="s">
        <v>42</v>
      </c>
      <c r="O142" s="33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5" t="s">
        <v>139</v>
      </c>
      <c r="AT142" s="15" t="s">
        <v>125</v>
      </c>
      <c r="AU142" s="15" t="s">
        <v>80</v>
      </c>
      <c r="AY142" s="15" t="s">
        <v>122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78</v>
      </c>
      <c r="BK142" s="174">
        <f>ROUND(I142*H142,2)</f>
        <v>0</v>
      </c>
      <c r="BL142" s="15" t="s">
        <v>139</v>
      </c>
      <c r="BM142" s="15" t="s">
        <v>321</v>
      </c>
    </row>
    <row r="143" spans="2:51" s="11" customFormat="1" ht="22.5" customHeight="1">
      <c r="B143" s="180"/>
      <c r="D143" s="190" t="s">
        <v>243</v>
      </c>
      <c r="E143" s="189" t="s">
        <v>19</v>
      </c>
      <c r="F143" s="191" t="s">
        <v>322</v>
      </c>
      <c r="H143" s="192">
        <v>381</v>
      </c>
      <c r="I143" s="185"/>
      <c r="L143" s="180"/>
      <c r="M143" s="186"/>
      <c r="N143" s="187"/>
      <c r="O143" s="187"/>
      <c r="P143" s="187"/>
      <c r="Q143" s="187"/>
      <c r="R143" s="187"/>
      <c r="S143" s="187"/>
      <c r="T143" s="188"/>
      <c r="AT143" s="189" t="s">
        <v>243</v>
      </c>
      <c r="AU143" s="189" t="s">
        <v>80</v>
      </c>
      <c r="AV143" s="11" t="s">
        <v>80</v>
      </c>
      <c r="AW143" s="11" t="s">
        <v>34</v>
      </c>
      <c r="AX143" s="11" t="s">
        <v>71</v>
      </c>
      <c r="AY143" s="189" t="s">
        <v>122</v>
      </c>
    </row>
    <row r="144" spans="2:51" s="11" customFormat="1" ht="22.5" customHeight="1">
      <c r="B144" s="180"/>
      <c r="D144" s="190" t="s">
        <v>243</v>
      </c>
      <c r="E144" s="189" t="s">
        <v>19</v>
      </c>
      <c r="F144" s="191" t="s">
        <v>323</v>
      </c>
      <c r="H144" s="192">
        <v>381</v>
      </c>
      <c r="I144" s="185"/>
      <c r="L144" s="180"/>
      <c r="M144" s="186"/>
      <c r="N144" s="187"/>
      <c r="O144" s="187"/>
      <c r="P144" s="187"/>
      <c r="Q144" s="187"/>
      <c r="R144" s="187"/>
      <c r="S144" s="187"/>
      <c r="T144" s="188"/>
      <c r="AT144" s="189" t="s">
        <v>243</v>
      </c>
      <c r="AU144" s="189" t="s">
        <v>80</v>
      </c>
      <c r="AV144" s="11" t="s">
        <v>80</v>
      </c>
      <c r="AW144" s="11" t="s">
        <v>34</v>
      </c>
      <c r="AX144" s="11" t="s">
        <v>71</v>
      </c>
      <c r="AY144" s="189" t="s">
        <v>122</v>
      </c>
    </row>
    <row r="145" spans="2:51" s="11" customFormat="1" ht="22.5" customHeight="1">
      <c r="B145" s="180"/>
      <c r="D145" s="190" t="s">
        <v>243</v>
      </c>
      <c r="E145" s="189" t="s">
        <v>19</v>
      </c>
      <c r="F145" s="191" t="s">
        <v>324</v>
      </c>
      <c r="H145" s="192">
        <v>71.5</v>
      </c>
      <c r="I145" s="185"/>
      <c r="L145" s="180"/>
      <c r="M145" s="186"/>
      <c r="N145" s="187"/>
      <c r="O145" s="187"/>
      <c r="P145" s="187"/>
      <c r="Q145" s="187"/>
      <c r="R145" s="187"/>
      <c r="S145" s="187"/>
      <c r="T145" s="188"/>
      <c r="AT145" s="189" t="s">
        <v>243</v>
      </c>
      <c r="AU145" s="189" t="s">
        <v>80</v>
      </c>
      <c r="AV145" s="11" t="s">
        <v>80</v>
      </c>
      <c r="AW145" s="11" t="s">
        <v>34</v>
      </c>
      <c r="AX145" s="11" t="s">
        <v>71</v>
      </c>
      <c r="AY145" s="189" t="s">
        <v>122</v>
      </c>
    </row>
    <row r="146" spans="2:51" s="11" customFormat="1" ht="22.5" customHeight="1">
      <c r="B146" s="180"/>
      <c r="D146" s="181" t="s">
        <v>243</v>
      </c>
      <c r="E146" s="182" t="s">
        <v>19</v>
      </c>
      <c r="F146" s="183" t="s">
        <v>325</v>
      </c>
      <c r="H146" s="184">
        <v>60.75</v>
      </c>
      <c r="I146" s="185"/>
      <c r="L146" s="180"/>
      <c r="M146" s="186"/>
      <c r="N146" s="187"/>
      <c r="O146" s="187"/>
      <c r="P146" s="187"/>
      <c r="Q146" s="187"/>
      <c r="R146" s="187"/>
      <c r="S146" s="187"/>
      <c r="T146" s="188"/>
      <c r="AT146" s="189" t="s">
        <v>243</v>
      </c>
      <c r="AU146" s="189" t="s">
        <v>80</v>
      </c>
      <c r="AV146" s="11" t="s">
        <v>80</v>
      </c>
      <c r="AW146" s="11" t="s">
        <v>34</v>
      </c>
      <c r="AX146" s="11" t="s">
        <v>71</v>
      </c>
      <c r="AY146" s="189" t="s">
        <v>122</v>
      </c>
    </row>
    <row r="147" spans="2:65" s="1" customFormat="1" ht="22.5" customHeight="1">
      <c r="B147" s="162"/>
      <c r="C147" s="163" t="s">
        <v>206</v>
      </c>
      <c r="D147" s="163" t="s">
        <v>125</v>
      </c>
      <c r="E147" s="164" t="s">
        <v>326</v>
      </c>
      <c r="F147" s="165" t="s">
        <v>327</v>
      </c>
      <c r="G147" s="166" t="s">
        <v>241</v>
      </c>
      <c r="H147" s="167">
        <v>466</v>
      </c>
      <c r="I147" s="168"/>
      <c r="J147" s="169">
        <f>ROUND(I147*H147,2)</f>
        <v>0</v>
      </c>
      <c r="K147" s="165" t="s">
        <v>129</v>
      </c>
      <c r="L147" s="32"/>
      <c r="M147" s="170" t="s">
        <v>19</v>
      </c>
      <c r="N147" s="171" t="s">
        <v>42</v>
      </c>
      <c r="O147" s="33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AR147" s="15" t="s">
        <v>139</v>
      </c>
      <c r="AT147" s="15" t="s">
        <v>125</v>
      </c>
      <c r="AU147" s="15" t="s">
        <v>80</v>
      </c>
      <c r="AY147" s="15" t="s">
        <v>122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5" t="s">
        <v>78</v>
      </c>
      <c r="BK147" s="174">
        <f>ROUND(I147*H147,2)</f>
        <v>0</v>
      </c>
      <c r="BL147" s="15" t="s">
        <v>139</v>
      </c>
      <c r="BM147" s="15" t="s">
        <v>328</v>
      </c>
    </row>
    <row r="148" spans="2:51" s="11" customFormat="1" ht="22.5" customHeight="1">
      <c r="B148" s="180"/>
      <c r="D148" s="181" t="s">
        <v>243</v>
      </c>
      <c r="E148" s="182" t="s">
        <v>19</v>
      </c>
      <c r="F148" s="183" t="s">
        <v>329</v>
      </c>
      <c r="H148" s="184">
        <v>466</v>
      </c>
      <c r="I148" s="185"/>
      <c r="L148" s="180"/>
      <c r="M148" s="186"/>
      <c r="N148" s="187"/>
      <c r="O148" s="187"/>
      <c r="P148" s="187"/>
      <c r="Q148" s="187"/>
      <c r="R148" s="187"/>
      <c r="S148" s="187"/>
      <c r="T148" s="188"/>
      <c r="AT148" s="189" t="s">
        <v>243</v>
      </c>
      <c r="AU148" s="189" t="s">
        <v>80</v>
      </c>
      <c r="AV148" s="11" t="s">
        <v>80</v>
      </c>
      <c r="AW148" s="11" t="s">
        <v>34</v>
      </c>
      <c r="AX148" s="11" t="s">
        <v>78</v>
      </c>
      <c r="AY148" s="189" t="s">
        <v>122</v>
      </c>
    </row>
    <row r="149" spans="2:65" s="1" customFormat="1" ht="22.5" customHeight="1">
      <c r="B149" s="162"/>
      <c r="C149" s="163" t="s">
        <v>7</v>
      </c>
      <c r="D149" s="163" t="s">
        <v>125</v>
      </c>
      <c r="E149" s="164" t="s">
        <v>330</v>
      </c>
      <c r="F149" s="165" t="s">
        <v>331</v>
      </c>
      <c r="G149" s="166" t="s">
        <v>241</v>
      </c>
      <c r="H149" s="167">
        <v>12</v>
      </c>
      <c r="I149" s="168"/>
      <c r="J149" s="169">
        <f>ROUND(I149*H149,2)</f>
        <v>0</v>
      </c>
      <c r="K149" s="165" t="s">
        <v>129</v>
      </c>
      <c r="L149" s="32"/>
      <c r="M149" s="170" t="s">
        <v>19</v>
      </c>
      <c r="N149" s="171" t="s">
        <v>42</v>
      </c>
      <c r="O149" s="33"/>
      <c r="P149" s="172">
        <f>O149*H149</f>
        <v>0</v>
      </c>
      <c r="Q149" s="172">
        <v>0.0094</v>
      </c>
      <c r="R149" s="172">
        <f>Q149*H149</f>
        <v>0.11280000000000001</v>
      </c>
      <c r="S149" s="172">
        <v>0</v>
      </c>
      <c r="T149" s="173">
        <f>S149*H149</f>
        <v>0</v>
      </c>
      <c r="AR149" s="15" t="s">
        <v>139</v>
      </c>
      <c r="AT149" s="15" t="s">
        <v>125</v>
      </c>
      <c r="AU149" s="15" t="s">
        <v>80</v>
      </c>
      <c r="AY149" s="15" t="s">
        <v>122</v>
      </c>
      <c r="BE149" s="174">
        <f>IF(N149="základní",J149,0)</f>
        <v>0</v>
      </c>
      <c r="BF149" s="174">
        <f>IF(N149="snížená",J149,0)</f>
        <v>0</v>
      </c>
      <c r="BG149" s="174">
        <f>IF(N149="zákl. přenesená",J149,0)</f>
        <v>0</v>
      </c>
      <c r="BH149" s="174">
        <f>IF(N149="sníž. přenesená",J149,0)</f>
        <v>0</v>
      </c>
      <c r="BI149" s="174">
        <f>IF(N149="nulová",J149,0)</f>
        <v>0</v>
      </c>
      <c r="BJ149" s="15" t="s">
        <v>78</v>
      </c>
      <c r="BK149" s="174">
        <f>ROUND(I149*H149,2)</f>
        <v>0</v>
      </c>
      <c r="BL149" s="15" t="s">
        <v>139</v>
      </c>
      <c r="BM149" s="15" t="s">
        <v>332</v>
      </c>
    </row>
    <row r="150" spans="2:51" s="11" customFormat="1" ht="22.5" customHeight="1">
      <c r="B150" s="180"/>
      <c r="D150" s="181" t="s">
        <v>243</v>
      </c>
      <c r="E150" s="182" t="s">
        <v>19</v>
      </c>
      <c r="F150" s="183" t="s">
        <v>333</v>
      </c>
      <c r="H150" s="184">
        <v>12</v>
      </c>
      <c r="I150" s="185"/>
      <c r="L150" s="180"/>
      <c r="M150" s="186"/>
      <c r="N150" s="187"/>
      <c r="O150" s="187"/>
      <c r="P150" s="187"/>
      <c r="Q150" s="187"/>
      <c r="R150" s="187"/>
      <c r="S150" s="187"/>
      <c r="T150" s="188"/>
      <c r="AT150" s="189" t="s">
        <v>243</v>
      </c>
      <c r="AU150" s="189" t="s">
        <v>80</v>
      </c>
      <c r="AV150" s="11" t="s">
        <v>80</v>
      </c>
      <c r="AW150" s="11" t="s">
        <v>34</v>
      </c>
      <c r="AX150" s="11" t="s">
        <v>78</v>
      </c>
      <c r="AY150" s="189" t="s">
        <v>122</v>
      </c>
    </row>
    <row r="151" spans="2:65" s="1" customFormat="1" ht="22.5" customHeight="1">
      <c r="B151" s="162"/>
      <c r="C151" s="163" t="s">
        <v>334</v>
      </c>
      <c r="D151" s="163" t="s">
        <v>125</v>
      </c>
      <c r="E151" s="164" t="s">
        <v>335</v>
      </c>
      <c r="F151" s="165" t="s">
        <v>336</v>
      </c>
      <c r="G151" s="166" t="s">
        <v>241</v>
      </c>
      <c r="H151" s="167">
        <v>12</v>
      </c>
      <c r="I151" s="168"/>
      <c r="J151" s="169">
        <f>ROUND(I151*H151,2)</f>
        <v>0</v>
      </c>
      <c r="K151" s="165" t="s">
        <v>129</v>
      </c>
      <c r="L151" s="32"/>
      <c r="M151" s="170" t="s">
        <v>19</v>
      </c>
      <c r="N151" s="171" t="s">
        <v>42</v>
      </c>
      <c r="O151" s="33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AR151" s="15" t="s">
        <v>139</v>
      </c>
      <c r="AT151" s="15" t="s">
        <v>125</v>
      </c>
      <c r="AU151" s="15" t="s">
        <v>80</v>
      </c>
      <c r="AY151" s="15" t="s">
        <v>122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5" t="s">
        <v>78</v>
      </c>
      <c r="BK151" s="174">
        <f>ROUND(I151*H151,2)</f>
        <v>0</v>
      </c>
      <c r="BL151" s="15" t="s">
        <v>139</v>
      </c>
      <c r="BM151" s="15" t="s">
        <v>337</v>
      </c>
    </row>
    <row r="152" spans="2:65" s="1" customFormat="1" ht="22.5" customHeight="1">
      <c r="B152" s="162"/>
      <c r="C152" s="163" t="s">
        <v>338</v>
      </c>
      <c r="D152" s="163" t="s">
        <v>125</v>
      </c>
      <c r="E152" s="164" t="s">
        <v>339</v>
      </c>
      <c r="F152" s="165" t="s">
        <v>340</v>
      </c>
      <c r="G152" s="166" t="s">
        <v>341</v>
      </c>
      <c r="H152" s="167">
        <v>1</v>
      </c>
      <c r="I152" s="168"/>
      <c r="J152" s="169">
        <f>ROUND(I152*H152,2)</f>
        <v>0</v>
      </c>
      <c r="K152" s="165" t="s">
        <v>19</v>
      </c>
      <c r="L152" s="32"/>
      <c r="M152" s="170" t="s">
        <v>19</v>
      </c>
      <c r="N152" s="171" t="s">
        <v>42</v>
      </c>
      <c r="O152" s="33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AR152" s="15" t="s">
        <v>139</v>
      </c>
      <c r="AT152" s="15" t="s">
        <v>125</v>
      </c>
      <c r="AU152" s="15" t="s">
        <v>80</v>
      </c>
      <c r="AY152" s="15" t="s">
        <v>122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5" t="s">
        <v>78</v>
      </c>
      <c r="BK152" s="174">
        <f>ROUND(I152*H152,2)</f>
        <v>0</v>
      </c>
      <c r="BL152" s="15" t="s">
        <v>139</v>
      </c>
      <c r="BM152" s="15" t="s">
        <v>342</v>
      </c>
    </row>
    <row r="153" spans="2:63" s="10" customFormat="1" ht="29.25" customHeight="1">
      <c r="B153" s="148"/>
      <c r="D153" s="159" t="s">
        <v>70</v>
      </c>
      <c r="E153" s="160" t="s">
        <v>80</v>
      </c>
      <c r="F153" s="160" t="s">
        <v>343</v>
      </c>
      <c r="I153" s="151"/>
      <c r="J153" s="161">
        <f>BK153</f>
        <v>0</v>
      </c>
      <c r="L153" s="148"/>
      <c r="M153" s="153"/>
      <c r="N153" s="154"/>
      <c r="O153" s="154"/>
      <c r="P153" s="155">
        <f>SUM(P154:P174)</f>
        <v>0</v>
      </c>
      <c r="Q153" s="154"/>
      <c r="R153" s="155">
        <f>SUM(R154:R174)</f>
        <v>205.31738792</v>
      </c>
      <c r="S153" s="154"/>
      <c r="T153" s="156">
        <f>SUM(T154:T174)</f>
        <v>0</v>
      </c>
      <c r="AR153" s="149" t="s">
        <v>78</v>
      </c>
      <c r="AT153" s="157" t="s">
        <v>70</v>
      </c>
      <c r="AU153" s="157" t="s">
        <v>78</v>
      </c>
      <c r="AY153" s="149" t="s">
        <v>122</v>
      </c>
      <c r="BK153" s="158">
        <f>SUM(BK154:BK174)</f>
        <v>0</v>
      </c>
    </row>
    <row r="154" spans="2:65" s="1" customFormat="1" ht="22.5" customHeight="1">
      <c r="B154" s="162"/>
      <c r="C154" s="163" t="s">
        <v>344</v>
      </c>
      <c r="D154" s="163" t="s">
        <v>125</v>
      </c>
      <c r="E154" s="164" t="s">
        <v>345</v>
      </c>
      <c r="F154" s="165" t="s">
        <v>346</v>
      </c>
      <c r="G154" s="166" t="s">
        <v>264</v>
      </c>
      <c r="H154" s="167">
        <v>75.6</v>
      </c>
      <c r="I154" s="168"/>
      <c r="J154" s="169">
        <f>ROUND(I154*H154,2)</f>
        <v>0</v>
      </c>
      <c r="K154" s="165" t="s">
        <v>129</v>
      </c>
      <c r="L154" s="32"/>
      <c r="M154" s="170" t="s">
        <v>19</v>
      </c>
      <c r="N154" s="171" t="s">
        <v>42</v>
      </c>
      <c r="O154" s="33"/>
      <c r="P154" s="172">
        <f>O154*H154</f>
        <v>0</v>
      </c>
      <c r="Q154" s="172">
        <v>2.45329</v>
      </c>
      <c r="R154" s="172">
        <f>Q154*H154</f>
        <v>185.46872399999998</v>
      </c>
      <c r="S154" s="172">
        <v>0</v>
      </c>
      <c r="T154" s="173">
        <f>S154*H154</f>
        <v>0</v>
      </c>
      <c r="AR154" s="15" t="s">
        <v>139</v>
      </c>
      <c r="AT154" s="15" t="s">
        <v>125</v>
      </c>
      <c r="AU154" s="15" t="s">
        <v>80</v>
      </c>
      <c r="AY154" s="15" t="s">
        <v>122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5" t="s">
        <v>78</v>
      </c>
      <c r="BK154" s="174">
        <f>ROUND(I154*H154,2)</f>
        <v>0</v>
      </c>
      <c r="BL154" s="15" t="s">
        <v>139</v>
      </c>
      <c r="BM154" s="15" t="s">
        <v>347</v>
      </c>
    </row>
    <row r="155" spans="2:51" s="11" customFormat="1" ht="22.5" customHeight="1">
      <c r="B155" s="180"/>
      <c r="D155" s="181" t="s">
        <v>243</v>
      </c>
      <c r="E155" s="182" t="s">
        <v>19</v>
      </c>
      <c r="F155" s="183" t="s">
        <v>348</v>
      </c>
      <c r="H155" s="184">
        <v>75.6</v>
      </c>
      <c r="I155" s="185"/>
      <c r="L155" s="180"/>
      <c r="M155" s="186"/>
      <c r="N155" s="187"/>
      <c r="O155" s="187"/>
      <c r="P155" s="187"/>
      <c r="Q155" s="187"/>
      <c r="R155" s="187"/>
      <c r="S155" s="187"/>
      <c r="T155" s="188"/>
      <c r="AT155" s="189" t="s">
        <v>243</v>
      </c>
      <c r="AU155" s="189" t="s">
        <v>80</v>
      </c>
      <c r="AV155" s="11" t="s">
        <v>80</v>
      </c>
      <c r="AW155" s="11" t="s">
        <v>34</v>
      </c>
      <c r="AX155" s="11" t="s">
        <v>78</v>
      </c>
      <c r="AY155" s="189" t="s">
        <v>122</v>
      </c>
    </row>
    <row r="156" spans="2:65" s="1" customFormat="1" ht="22.5" customHeight="1">
      <c r="B156" s="162"/>
      <c r="C156" s="163" t="s">
        <v>349</v>
      </c>
      <c r="D156" s="163" t="s">
        <v>125</v>
      </c>
      <c r="E156" s="164" t="s">
        <v>350</v>
      </c>
      <c r="F156" s="165" t="s">
        <v>351</v>
      </c>
      <c r="G156" s="166" t="s">
        <v>312</v>
      </c>
      <c r="H156" s="167">
        <v>6.868</v>
      </c>
      <c r="I156" s="168"/>
      <c r="J156" s="169">
        <f>ROUND(I156*H156,2)</f>
        <v>0</v>
      </c>
      <c r="K156" s="165" t="s">
        <v>129</v>
      </c>
      <c r="L156" s="32"/>
      <c r="M156" s="170" t="s">
        <v>19</v>
      </c>
      <c r="N156" s="171" t="s">
        <v>42</v>
      </c>
      <c r="O156" s="33"/>
      <c r="P156" s="172">
        <f>O156*H156</f>
        <v>0</v>
      </c>
      <c r="Q156" s="172">
        <v>1.05306</v>
      </c>
      <c r="R156" s="172">
        <f>Q156*H156</f>
        <v>7.232416080000001</v>
      </c>
      <c r="S156" s="172">
        <v>0</v>
      </c>
      <c r="T156" s="173">
        <f>S156*H156</f>
        <v>0</v>
      </c>
      <c r="AR156" s="15" t="s">
        <v>139</v>
      </c>
      <c r="AT156" s="15" t="s">
        <v>125</v>
      </c>
      <c r="AU156" s="15" t="s">
        <v>80</v>
      </c>
      <c r="AY156" s="15" t="s">
        <v>122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5" t="s">
        <v>78</v>
      </c>
      <c r="BK156" s="174">
        <f>ROUND(I156*H156,2)</f>
        <v>0</v>
      </c>
      <c r="BL156" s="15" t="s">
        <v>139</v>
      </c>
      <c r="BM156" s="15" t="s">
        <v>352</v>
      </c>
    </row>
    <row r="157" spans="2:51" s="11" customFormat="1" ht="22.5" customHeight="1">
      <c r="B157" s="180"/>
      <c r="D157" s="190" t="s">
        <v>243</v>
      </c>
      <c r="E157" s="189" t="s">
        <v>19</v>
      </c>
      <c r="F157" s="191" t="s">
        <v>353</v>
      </c>
      <c r="H157" s="192">
        <v>5.972</v>
      </c>
      <c r="I157" s="185"/>
      <c r="L157" s="180"/>
      <c r="M157" s="186"/>
      <c r="N157" s="187"/>
      <c r="O157" s="187"/>
      <c r="P157" s="187"/>
      <c r="Q157" s="187"/>
      <c r="R157" s="187"/>
      <c r="S157" s="187"/>
      <c r="T157" s="188"/>
      <c r="AT157" s="189" t="s">
        <v>243</v>
      </c>
      <c r="AU157" s="189" t="s">
        <v>80</v>
      </c>
      <c r="AV157" s="11" t="s">
        <v>80</v>
      </c>
      <c r="AW157" s="11" t="s">
        <v>34</v>
      </c>
      <c r="AX157" s="11" t="s">
        <v>78</v>
      </c>
      <c r="AY157" s="189" t="s">
        <v>122</v>
      </c>
    </row>
    <row r="158" spans="2:51" s="11" customFormat="1" ht="22.5" customHeight="1">
      <c r="B158" s="180"/>
      <c r="D158" s="181" t="s">
        <v>243</v>
      </c>
      <c r="F158" s="183" t="s">
        <v>354</v>
      </c>
      <c r="H158" s="184">
        <v>6.868</v>
      </c>
      <c r="I158" s="185"/>
      <c r="L158" s="180"/>
      <c r="M158" s="186"/>
      <c r="N158" s="187"/>
      <c r="O158" s="187"/>
      <c r="P158" s="187"/>
      <c r="Q158" s="187"/>
      <c r="R158" s="187"/>
      <c r="S158" s="187"/>
      <c r="T158" s="188"/>
      <c r="AT158" s="189" t="s">
        <v>243</v>
      </c>
      <c r="AU158" s="189" t="s">
        <v>80</v>
      </c>
      <c r="AV158" s="11" t="s">
        <v>80</v>
      </c>
      <c r="AW158" s="11" t="s">
        <v>4</v>
      </c>
      <c r="AX158" s="11" t="s">
        <v>78</v>
      </c>
      <c r="AY158" s="189" t="s">
        <v>122</v>
      </c>
    </row>
    <row r="159" spans="2:65" s="1" customFormat="1" ht="22.5" customHeight="1">
      <c r="B159" s="162"/>
      <c r="C159" s="163" t="s">
        <v>355</v>
      </c>
      <c r="D159" s="163" t="s">
        <v>125</v>
      </c>
      <c r="E159" s="164" t="s">
        <v>356</v>
      </c>
      <c r="F159" s="165" t="s">
        <v>357</v>
      </c>
      <c r="G159" s="166" t="s">
        <v>264</v>
      </c>
      <c r="H159" s="167">
        <v>5.136</v>
      </c>
      <c r="I159" s="168"/>
      <c r="J159" s="169">
        <f>ROUND(I159*H159,2)</f>
        <v>0</v>
      </c>
      <c r="K159" s="165" t="s">
        <v>129</v>
      </c>
      <c r="L159" s="32"/>
      <c r="M159" s="170" t="s">
        <v>19</v>
      </c>
      <c r="N159" s="171" t="s">
        <v>42</v>
      </c>
      <c r="O159" s="33"/>
      <c r="P159" s="172">
        <f>O159*H159</f>
        <v>0</v>
      </c>
      <c r="Q159" s="172">
        <v>2.45329</v>
      </c>
      <c r="R159" s="172">
        <f>Q159*H159</f>
        <v>12.60009744</v>
      </c>
      <c r="S159" s="172">
        <v>0</v>
      </c>
      <c r="T159" s="173">
        <f>S159*H159</f>
        <v>0</v>
      </c>
      <c r="AR159" s="15" t="s">
        <v>139</v>
      </c>
      <c r="AT159" s="15" t="s">
        <v>125</v>
      </c>
      <c r="AU159" s="15" t="s">
        <v>80</v>
      </c>
      <c r="AY159" s="15" t="s">
        <v>122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5" t="s">
        <v>78</v>
      </c>
      <c r="BK159" s="174">
        <f>ROUND(I159*H159,2)</f>
        <v>0</v>
      </c>
      <c r="BL159" s="15" t="s">
        <v>139</v>
      </c>
      <c r="BM159" s="15" t="s">
        <v>358</v>
      </c>
    </row>
    <row r="160" spans="2:51" s="11" customFormat="1" ht="22.5" customHeight="1">
      <c r="B160" s="180"/>
      <c r="D160" s="190" t="s">
        <v>243</v>
      </c>
      <c r="E160" s="189" t="s">
        <v>19</v>
      </c>
      <c r="F160" s="191" t="s">
        <v>281</v>
      </c>
      <c r="H160" s="192">
        <v>2.16</v>
      </c>
      <c r="I160" s="185"/>
      <c r="L160" s="180"/>
      <c r="M160" s="186"/>
      <c r="N160" s="187"/>
      <c r="O160" s="187"/>
      <c r="P160" s="187"/>
      <c r="Q160" s="187"/>
      <c r="R160" s="187"/>
      <c r="S160" s="187"/>
      <c r="T160" s="188"/>
      <c r="AT160" s="189" t="s">
        <v>243</v>
      </c>
      <c r="AU160" s="189" t="s">
        <v>80</v>
      </c>
      <c r="AV160" s="11" t="s">
        <v>80</v>
      </c>
      <c r="AW160" s="11" t="s">
        <v>34</v>
      </c>
      <c r="AX160" s="11" t="s">
        <v>71</v>
      </c>
      <c r="AY160" s="189" t="s">
        <v>122</v>
      </c>
    </row>
    <row r="161" spans="2:51" s="11" customFormat="1" ht="22.5" customHeight="1">
      <c r="B161" s="180"/>
      <c r="D161" s="190" t="s">
        <v>243</v>
      </c>
      <c r="E161" s="189" t="s">
        <v>19</v>
      </c>
      <c r="F161" s="191" t="s">
        <v>282</v>
      </c>
      <c r="H161" s="192">
        <v>2.16</v>
      </c>
      <c r="I161" s="185"/>
      <c r="L161" s="180"/>
      <c r="M161" s="186"/>
      <c r="N161" s="187"/>
      <c r="O161" s="187"/>
      <c r="P161" s="187"/>
      <c r="Q161" s="187"/>
      <c r="R161" s="187"/>
      <c r="S161" s="187"/>
      <c r="T161" s="188"/>
      <c r="AT161" s="189" t="s">
        <v>243</v>
      </c>
      <c r="AU161" s="189" t="s">
        <v>80</v>
      </c>
      <c r="AV161" s="11" t="s">
        <v>80</v>
      </c>
      <c r="AW161" s="11" t="s">
        <v>34</v>
      </c>
      <c r="AX161" s="11" t="s">
        <v>71</v>
      </c>
      <c r="AY161" s="189" t="s">
        <v>122</v>
      </c>
    </row>
    <row r="162" spans="2:51" s="11" customFormat="1" ht="22.5" customHeight="1">
      <c r="B162" s="180"/>
      <c r="D162" s="190" t="s">
        <v>243</v>
      </c>
      <c r="E162" s="189" t="s">
        <v>19</v>
      </c>
      <c r="F162" s="191" t="s">
        <v>283</v>
      </c>
      <c r="H162" s="192">
        <v>0.192</v>
      </c>
      <c r="I162" s="185"/>
      <c r="L162" s="180"/>
      <c r="M162" s="186"/>
      <c r="N162" s="187"/>
      <c r="O162" s="187"/>
      <c r="P162" s="187"/>
      <c r="Q162" s="187"/>
      <c r="R162" s="187"/>
      <c r="S162" s="187"/>
      <c r="T162" s="188"/>
      <c r="AT162" s="189" t="s">
        <v>243</v>
      </c>
      <c r="AU162" s="189" t="s">
        <v>80</v>
      </c>
      <c r="AV162" s="11" t="s">
        <v>80</v>
      </c>
      <c r="AW162" s="11" t="s">
        <v>34</v>
      </c>
      <c r="AX162" s="11" t="s">
        <v>71</v>
      </c>
      <c r="AY162" s="189" t="s">
        <v>122</v>
      </c>
    </row>
    <row r="163" spans="2:51" s="11" customFormat="1" ht="22.5" customHeight="1">
      <c r="B163" s="180"/>
      <c r="D163" s="190" t="s">
        <v>243</v>
      </c>
      <c r="E163" s="189" t="s">
        <v>19</v>
      </c>
      <c r="F163" s="191" t="s">
        <v>284</v>
      </c>
      <c r="H163" s="192">
        <v>0.192</v>
      </c>
      <c r="I163" s="185"/>
      <c r="L163" s="180"/>
      <c r="M163" s="186"/>
      <c r="N163" s="187"/>
      <c r="O163" s="187"/>
      <c r="P163" s="187"/>
      <c r="Q163" s="187"/>
      <c r="R163" s="187"/>
      <c r="S163" s="187"/>
      <c r="T163" s="188"/>
      <c r="AT163" s="189" t="s">
        <v>243</v>
      </c>
      <c r="AU163" s="189" t="s">
        <v>80</v>
      </c>
      <c r="AV163" s="11" t="s">
        <v>80</v>
      </c>
      <c r="AW163" s="11" t="s">
        <v>34</v>
      </c>
      <c r="AX163" s="11" t="s">
        <v>71</v>
      </c>
      <c r="AY163" s="189" t="s">
        <v>122</v>
      </c>
    </row>
    <row r="164" spans="2:51" s="11" customFormat="1" ht="22.5" customHeight="1">
      <c r="B164" s="180"/>
      <c r="D164" s="181" t="s">
        <v>243</v>
      </c>
      <c r="E164" s="182" t="s">
        <v>19</v>
      </c>
      <c r="F164" s="183" t="s">
        <v>285</v>
      </c>
      <c r="H164" s="184">
        <v>0.432</v>
      </c>
      <c r="I164" s="185"/>
      <c r="L164" s="180"/>
      <c r="M164" s="186"/>
      <c r="N164" s="187"/>
      <c r="O164" s="187"/>
      <c r="P164" s="187"/>
      <c r="Q164" s="187"/>
      <c r="R164" s="187"/>
      <c r="S164" s="187"/>
      <c r="T164" s="188"/>
      <c r="AT164" s="189" t="s">
        <v>243</v>
      </c>
      <c r="AU164" s="189" t="s">
        <v>80</v>
      </c>
      <c r="AV164" s="11" t="s">
        <v>80</v>
      </c>
      <c r="AW164" s="11" t="s">
        <v>34</v>
      </c>
      <c r="AX164" s="11" t="s">
        <v>71</v>
      </c>
      <c r="AY164" s="189" t="s">
        <v>122</v>
      </c>
    </row>
    <row r="165" spans="2:65" s="1" customFormat="1" ht="22.5" customHeight="1">
      <c r="B165" s="162"/>
      <c r="C165" s="163" t="s">
        <v>359</v>
      </c>
      <c r="D165" s="163" t="s">
        <v>125</v>
      </c>
      <c r="E165" s="164" t="s">
        <v>360</v>
      </c>
      <c r="F165" s="165" t="s">
        <v>361</v>
      </c>
      <c r="G165" s="166" t="s">
        <v>241</v>
      </c>
      <c r="H165" s="167">
        <v>15.68</v>
      </c>
      <c r="I165" s="168"/>
      <c r="J165" s="169">
        <f>ROUND(I165*H165,2)</f>
        <v>0</v>
      </c>
      <c r="K165" s="165" t="s">
        <v>129</v>
      </c>
      <c r="L165" s="32"/>
      <c r="M165" s="170" t="s">
        <v>19</v>
      </c>
      <c r="N165" s="171" t="s">
        <v>42</v>
      </c>
      <c r="O165" s="33"/>
      <c r="P165" s="172">
        <f>O165*H165</f>
        <v>0</v>
      </c>
      <c r="Q165" s="172">
        <v>0.00103</v>
      </c>
      <c r="R165" s="172">
        <f>Q165*H165</f>
        <v>0.016150400000000002</v>
      </c>
      <c r="S165" s="172">
        <v>0</v>
      </c>
      <c r="T165" s="173">
        <f>S165*H165</f>
        <v>0</v>
      </c>
      <c r="AR165" s="15" t="s">
        <v>139</v>
      </c>
      <c r="AT165" s="15" t="s">
        <v>125</v>
      </c>
      <c r="AU165" s="15" t="s">
        <v>80</v>
      </c>
      <c r="AY165" s="15" t="s">
        <v>122</v>
      </c>
      <c r="BE165" s="174">
        <f>IF(N165="základní",J165,0)</f>
        <v>0</v>
      </c>
      <c r="BF165" s="174">
        <f>IF(N165="snížená",J165,0)</f>
        <v>0</v>
      </c>
      <c r="BG165" s="174">
        <f>IF(N165="zákl. přenesená",J165,0)</f>
        <v>0</v>
      </c>
      <c r="BH165" s="174">
        <f>IF(N165="sníž. přenesená",J165,0)</f>
        <v>0</v>
      </c>
      <c r="BI165" s="174">
        <f>IF(N165="nulová",J165,0)</f>
        <v>0</v>
      </c>
      <c r="BJ165" s="15" t="s">
        <v>78</v>
      </c>
      <c r="BK165" s="174">
        <f>ROUND(I165*H165,2)</f>
        <v>0</v>
      </c>
      <c r="BL165" s="15" t="s">
        <v>139</v>
      </c>
      <c r="BM165" s="15" t="s">
        <v>362</v>
      </c>
    </row>
    <row r="166" spans="2:51" s="11" customFormat="1" ht="22.5" customHeight="1">
      <c r="B166" s="180"/>
      <c r="D166" s="190" t="s">
        <v>243</v>
      </c>
      <c r="E166" s="189" t="s">
        <v>19</v>
      </c>
      <c r="F166" s="191" t="s">
        <v>363</v>
      </c>
      <c r="H166" s="192">
        <v>7.2</v>
      </c>
      <c r="I166" s="185"/>
      <c r="L166" s="180"/>
      <c r="M166" s="186"/>
      <c r="N166" s="187"/>
      <c r="O166" s="187"/>
      <c r="P166" s="187"/>
      <c r="Q166" s="187"/>
      <c r="R166" s="187"/>
      <c r="S166" s="187"/>
      <c r="T166" s="188"/>
      <c r="AT166" s="189" t="s">
        <v>243</v>
      </c>
      <c r="AU166" s="189" t="s">
        <v>80</v>
      </c>
      <c r="AV166" s="11" t="s">
        <v>80</v>
      </c>
      <c r="AW166" s="11" t="s">
        <v>34</v>
      </c>
      <c r="AX166" s="11" t="s">
        <v>71</v>
      </c>
      <c r="AY166" s="189" t="s">
        <v>122</v>
      </c>
    </row>
    <row r="167" spans="2:51" s="11" customFormat="1" ht="22.5" customHeight="1">
      <c r="B167" s="180"/>
      <c r="D167" s="190" t="s">
        <v>243</v>
      </c>
      <c r="E167" s="189" t="s">
        <v>19</v>
      </c>
      <c r="F167" s="191" t="s">
        <v>364</v>
      </c>
      <c r="H167" s="192">
        <v>7.2</v>
      </c>
      <c r="I167" s="185"/>
      <c r="L167" s="180"/>
      <c r="M167" s="186"/>
      <c r="N167" s="187"/>
      <c r="O167" s="187"/>
      <c r="P167" s="187"/>
      <c r="Q167" s="187"/>
      <c r="R167" s="187"/>
      <c r="S167" s="187"/>
      <c r="T167" s="188"/>
      <c r="AT167" s="189" t="s">
        <v>243</v>
      </c>
      <c r="AU167" s="189" t="s">
        <v>80</v>
      </c>
      <c r="AV167" s="11" t="s">
        <v>80</v>
      </c>
      <c r="AW167" s="11" t="s">
        <v>34</v>
      </c>
      <c r="AX167" s="11" t="s">
        <v>71</v>
      </c>
      <c r="AY167" s="189" t="s">
        <v>122</v>
      </c>
    </row>
    <row r="168" spans="2:51" s="11" customFormat="1" ht="22.5" customHeight="1">
      <c r="B168" s="180"/>
      <c r="D168" s="190" t="s">
        <v>243</v>
      </c>
      <c r="E168" s="189" t="s">
        <v>19</v>
      </c>
      <c r="F168" s="191" t="s">
        <v>365</v>
      </c>
      <c r="H168" s="192">
        <v>0.64</v>
      </c>
      <c r="I168" s="185"/>
      <c r="L168" s="180"/>
      <c r="M168" s="186"/>
      <c r="N168" s="187"/>
      <c r="O168" s="187"/>
      <c r="P168" s="187"/>
      <c r="Q168" s="187"/>
      <c r="R168" s="187"/>
      <c r="S168" s="187"/>
      <c r="T168" s="188"/>
      <c r="AT168" s="189" t="s">
        <v>243</v>
      </c>
      <c r="AU168" s="189" t="s">
        <v>80</v>
      </c>
      <c r="AV168" s="11" t="s">
        <v>80</v>
      </c>
      <c r="AW168" s="11" t="s">
        <v>34</v>
      </c>
      <c r="AX168" s="11" t="s">
        <v>71</v>
      </c>
      <c r="AY168" s="189" t="s">
        <v>122</v>
      </c>
    </row>
    <row r="169" spans="2:51" s="11" customFormat="1" ht="22.5" customHeight="1">
      <c r="B169" s="180"/>
      <c r="D169" s="181" t="s">
        <v>243</v>
      </c>
      <c r="E169" s="182" t="s">
        <v>19</v>
      </c>
      <c r="F169" s="183" t="s">
        <v>366</v>
      </c>
      <c r="H169" s="184">
        <v>0.64</v>
      </c>
      <c r="I169" s="185"/>
      <c r="L169" s="180"/>
      <c r="M169" s="186"/>
      <c r="N169" s="187"/>
      <c r="O169" s="187"/>
      <c r="P169" s="187"/>
      <c r="Q169" s="187"/>
      <c r="R169" s="187"/>
      <c r="S169" s="187"/>
      <c r="T169" s="188"/>
      <c r="AT169" s="189" t="s">
        <v>243</v>
      </c>
      <c r="AU169" s="189" t="s">
        <v>80</v>
      </c>
      <c r="AV169" s="11" t="s">
        <v>80</v>
      </c>
      <c r="AW169" s="11" t="s">
        <v>34</v>
      </c>
      <c r="AX169" s="11" t="s">
        <v>71</v>
      </c>
      <c r="AY169" s="189" t="s">
        <v>122</v>
      </c>
    </row>
    <row r="170" spans="2:65" s="1" customFormat="1" ht="22.5" customHeight="1">
      <c r="B170" s="162"/>
      <c r="C170" s="163" t="s">
        <v>367</v>
      </c>
      <c r="D170" s="163" t="s">
        <v>125</v>
      </c>
      <c r="E170" s="164" t="s">
        <v>368</v>
      </c>
      <c r="F170" s="165" t="s">
        <v>369</v>
      </c>
      <c r="G170" s="166" t="s">
        <v>241</v>
      </c>
      <c r="H170" s="167">
        <v>15.68</v>
      </c>
      <c r="I170" s="168"/>
      <c r="J170" s="169">
        <f>ROUND(I170*H170,2)</f>
        <v>0</v>
      </c>
      <c r="K170" s="165" t="s">
        <v>129</v>
      </c>
      <c r="L170" s="32"/>
      <c r="M170" s="170" t="s">
        <v>19</v>
      </c>
      <c r="N170" s="171" t="s">
        <v>42</v>
      </c>
      <c r="O170" s="33"/>
      <c r="P170" s="172">
        <f>O170*H170</f>
        <v>0</v>
      </c>
      <c r="Q170" s="172">
        <v>0</v>
      </c>
      <c r="R170" s="172">
        <f>Q170*H170</f>
        <v>0</v>
      </c>
      <c r="S170" s="172">
        <v>0</v>
      </c>
      <c r="T170" s="173">
        <f>S170*H170</f>
        <v>0</v>
      </c>
      <c r="AR170" s="15" t="s">
        <v>139</v>
      </c>
      <c r="AT170" s="15" t="s">
        <v>125</v>
      </c>
      <c r="AU170" s="15" t="s">
        <v>80</v>
      </c>
      <c r="AY170" s="15" t="s">
        <v>122</v>
      </c>
      <c r="BE170" s="174">
        <f>IF(N170="základní",J170,0)</f>
        <v>0</v>
      </c>
      <c r="BF170" s="174">
        <f>IF(N170="snížená",J170,0)</f>
        <v>0</v>
      </c>
      <c r="BG170" s="174">
        <f>IF(N170="zákl. přenesená",J170,0)</f>
        <v>0</v>
      </c>
      <c r="BH170" s="174">
        <f>IF(N170="sníž. přenesená",J170,0)</f>
        <v>0</v>
      </c>
      <c r="BI170" s="174">
        <f>IF(N170="nulová",J170,0)</f>
        <v>0</v>
      </c>
      <c r="BJ170" s="15" t="s">
        <v>78</v>
      </c>
      <c r="BK170" s="174">
        <f>ROUND(I170*H170,2)</f>
        <v>0</v>
      </c>
      <c r="BL170" s="15" t="s">
        <v>139</v>
      </c>
      <c r="BM170" s="15" t="s">
        <v>370</v>
      </c>
    </row>
    <row r="171" spans="2:65" s="1" customFormat="1" ht="22.5" customHeight="1">
      <c r="B171" s="162"/>
      <c r="C171" s="163" t="s">
        <v>371</v>
      </c>
      <c r="D171" s="163" t="s">
        <v>125</v>
      </c>
      <c r="E171" s="164" t="s">
        <v>372</v>
      </c>
      <c r="F171" s="165" t="s">
        <v>373</v>
      </c>
      <c r="G171" s="166" t="s">
        <v>241</v>
      </c>
      <c r="H171" s="167">
        <v>378</v>
      </c>
      <c r="I171" s="168"/>
      <c r="J171" s="169">
        <f>ROUND(I171*H171,2)</f>
        <v>0</v>
      </c>
      <c r="K171" s="165" t="s">
        <v>19</v>
      </c>
      <c r="L171" s="32"/>
      <c r="M171" s="170" t="s">
        <v>19</v>
      </c>
      <c r="N171" s="171" t="s">
        <v>42</v>
      </c>
      <c r="O171" s="33"/>
      <c r="P171" s="172">
        <f>O171*H171</f>
        <v>0</v>
      </c>
      <c r="Q171" s="172">
        <v>0</v>
      </c>
      <c r="R171" s="172">
        <f>Q171*H171</f>
        <v>0</v>
      </c>
      <c r="S171" s="172">
        <v>0</v>
      </c>
      <c r="T171" s="173">
        <f>S171*H171</f>
        <v>0</v>
      </c>
      <c r="AR171" s="15" t="s">
        <v>139</v>
      </c>
      <c r="AT171" s="15" t="s">
        <v>125</v>
      </c>
      <c r="AU171" s="15" t="s">
        <v>80</v>
      </c>
      <c r="AY171" s="15" t="s">
        <v>122</v>
      </c>
      <c r="BE171" s="174">
        <f>IF(N171="základní",J171,0)</f>
        <v>0</v>
      </c>
      <c r="BF171" s="174">
        <f>IF(N171="snížená",J171,0)</f>
        <v>0</v>
      </c>
      <c r="BG171" s="174">
        <f>IF(N171="zákl. přenesená",J171,0)</f>
        <v>0</v>
      </c>
      <c r="BH171" s="174">
        <f>IF(N171="sníž. přenesená",J171,0)</f>
        <v>0</v>
      </c>
      <c r="BI171" s="174">
        <f>IF(N171="nulová",J171,0)</f>
        <v>0</v>
      </c>
      <c r="BJ171" s="15" t="s">
        <v>78</v>
      </c>
      <c r="BK171" s="174">
        <f>ROUND(I171*H171,2)</f>
        <v>0</v>
      </c>
      <c r="BL171" s="15" t="s">
        <v>139</v>
      </c>
      <c r="BM171" s="15" t="s">
        <v>374</v>
      </c>
    </row>
    <row r="172" spans="2:65" s="1" customFormat="1" ht="22.5" customHeight="1">
      <c r="B172" s="162"/>
      <c r="C172" s="163" t="s">
        <v>375</v>
      </c>
      <c r="D172" s="163" t="s">
        <v>125</v>
      </c>
      <c r="E172" s="164" t="s">
        <v>376</v>
      </c>
      <c r="F172" s="165" t="s">
        <v>377</v>
      </c>
      <c r="G172" s="166" t="s">
        <v>378</v>
      </c>
      <c r="H172" s="167">
        <v>15</v>
      </c>
      <c r="I172" s="168"/>
      <c r="J172" s="169">
        <f>ROUND(I172*H172,2)</f>
        <v>0</v>
      </c>
      <c r="K172" s="165" t="s">
        <v>19</v>
      </c>
      <c r="L172" s="32"/>
      <c r="M172" s="170" t="s">
        <v>19</v>
      </c>
      <c r="N172" s="171" t="s">
        <v>42</v>
      </c>
      <c r="O172" s="33"/>
      <c r="P172" s="172">
        <f>O172*H172</f>
        <v>0</v>
      </c>
      <c r="Q172" s="172">
        <v>0</v>
      </c>
      <c r="R172" s="172">
        <f>Q172*H172</f>
        <v>0</v>
      </c>
      <c r="S172" s="172">
        <v>0</v>
      </c>
      <c r="T172" s="173">
        <f>S172*H172</f>
        <v>0</v>
      </c>
      <c r="AR172" s="15" t="s">
        <v>139</v>
      </c>
      <c r="AT172" s="15" t="s">
        <v>125</v>
      </c>
      <c r="AU172" s="15" t="s">
        <v>80</v>
      </c>
      <c r="AY172" s="15" t="s">
        <v>122</v>
      </c>
      <c r="BE172" s="174">
        <f>IF(N172="základní",J172,0)</f>
        <v>0</v>
      </c>
      <c r="BF172" s="174">
        <f>IF(N172="snížená",J172,0)</f>
        <v>0</v>
      </c>
      <c r="BG172" s="174">
        <f>IF(N172="zákl. přenesená",J172,0)</f>
        <v>0</v>
      </c>
      <c r="BH172" s="174">
        <f>IF(N172="sníž. přenesená",J172,0)</f>
        <v>0</v>
      </c>
      <c r="BI172" s="174">
        <f>IF(N172="nulová",J172,0)</f>
        <v>0</v>
      </c>
      <c r="BJ172" s="15" t="s">
        <v>78</v>
      </c>
      <c r="BK172" s="174">
        <f>ROUND(I172*H172,2)</f>
        <v>0</v>
      </c>
      <c r="BL172" s="15" t="s">
        <v>139</v>
      </c>
      <c r="BM172" s="15" t="s">
        <v>379</v>
      </c>
    </row>
    <row r="173" spans="2:65" s="1" customFormat="1" ht="22.5" customHeight="1">
      <c r="B173" s="162"/>
      <c r="C173" s="163" t="s">
        <v>380</v>
      </c>
      <c r="D173" s="163" t="s">
        <v>125</v>
      </c>
      <c r="E173" s="164" t="s">
        <v>381</v>
      </c>
      <c r="F173" s="165" t="s">
        <v>382</v>
      </c>
      <c r="G173" s="166" t="s">
        <v>250</v>
      </c>
      <c r="H173" s="167">
        <v>60</v>
      </c>
      <c r="I173" s="168"/>
      <c r="J173" s="169">
        <f>ROUND(I173*H173,2)</f>
        <v>0</v>
      </c>
      <c r="K173" s="165" t="s">
        <v>19</v>
      </c>
      <c r="L173" s="32"/>
      <c r="M173" s="170" t="s">
        <v>19</v>
      </c>
      <c r="N173" s="171" t="s">
        <v>42</v>
      </c>
      <c r="O173" s="33"/>
      <c r="P173" s="172">
        <f>O173*H173</f>
        <v>0</v>
      </c>
      <c r="Q173" s="172">
        <v>0</v>
      </c>
      <c r="R173" s="172">
        <f>Q173*H173</f>
        <v>0</v>
      </c>
      <c r="S173" s="172">
        <v>0</v>
      </c>
      <c r="T173" s="173">
        <f>S173*H173</f>
        <v>0</v>
      </c>
      <c r="AR173" s="15" t="s">
        <v>139</v>
      </c>
      <c r="AT173" s="15" t="s">
        <v>125</v>
      </c>
      <c r="AU173" s="15" t="s">
        <v>80</v>
      </c>
      <c r="AY173" s="15" t="s">
        <v>122</v>
      </c>
      <c r="BE173" s="174">
        <f>IF(N173="základní",J173,0)</f>
        <v>0</v>
      </c>
      <c r="BF173" s="174">
        <f>IF(N173="snížená",J173,0)</f>
        <v>0</v>
      </c>
      <c r="BG173" s="174">
        <f>IF(N173="zákl. přenesená",J173,0)</f>
        <v>0</v>
      </c>
      <c r="BH173" s="174">
        <f>IF(N173="sníž. přenesená",J173,0)</f>
        <v>0</v>
      </c>
      <c r="BI173" s="174">
        <f>IF(N173="nulová",J173,0)</f>
        <v>0</v>
      </c>
      <c r="BJ173" s="15" t="s">
        <v>78</v>
      </c>
      <c r="BK173" s="174">
        <f>ROUND(I173*H173,2)</f>
        <v>0</v>
      </c>
      <c r="BL173" s="15" t="s">
        <v>139</v>
      </c>
      <c r="BM173" s="15" t="s">
        <v>383</v>
      </c>
    </row>
    <row r="174" spans="2:65" s="1" customFormat="1" ht="31.5" customHeight="1">
      <c r="B174" s="162"/>
      <c r="C174" s="163" t="s">
        <v>384</v>
      </c>
      <c r="D174" s="163" t="s">
        <v>125</v>
      </c>
      <c r="E174" s="164" t="s">
        <v>385</v>
      </c>
      <c r="F174" s="165" t="s">
        <v>386</v>
      </c>
      <c r="G174" s="166" t="s">
        <v>250</v>
      </c>
      <c r="H174" s="167">
        <v>4</v>
      </c>
      <c r="I174" s="168"/>
      <c r="J174" s="169">
        <f>ROUND(I174*H174,2)</f>
        <v>0</v>
      </c>
      <c r="K174" s="165" t="s">
        <v>19</v>
      </c>
      <c r="L174" s="32"/>
      <c r="M174" s="170" t="s">
        <v>19</v>
      </c>
      <c r="N174" s="171" t="s">
        <v>42</v>
      </c>
      <c r="O174" s="33"/>
      <c r="P174" s="172">
        <f>O174*H174</f>
        <v>0</v>
      </c>
      <c r="Q174" s="172">
        <v>0</v>
      </c>
      <c r="R174" s="172">
        <f>Q174*H174</f>
        <v>0</v>
      </c>
      <c r="S174" s="172">
        <v>0</v>
      </c>
      <c r="T174" s="173">
        <f>S174*H174</f>
        <v>0</v>
      </c>
      <c r="AR174" s="15" t="s">
        <v>139</v>
      </c>
      <c r="AT174" s="15" t="s">
        <v>125</v>
      </c>
      <c r="AU174" s="15" t="s">
        <v>80</v>
      </c>
      <c r="AY174" s="15" t="s">
        <v>122</v>
      </c>
      <c r="BE174" s="174">
        <f>IF(N174="základní",J174,0)</f>
        <v>0</v>
      </c>
      <c r="BF174" s="174">
        <f>IF(N174="snížená",J174,0)</f>
        <v>0</v>
      </c>
      <c r="BG174" s="174">
        <f>IF(N174="zákl. přenesená",J174,0)</f>
        <v>0</v>
      </c>
      <c r="BH174" s="174">
        <f>IF(N174="sníž. přenesená",J174,0)</f>
        <v>0</v>
      </c>
      <c r="BI174" s="174">
        <f>IF(N174="nulová",J174,0)</f>
        <v>0</v>
      </c>
      <c r="BJ174" s="15" t="s">
        <v>78</v>
      </c>
      <c r="BK174" s="174">
        <f>ROUND(I174*H174,2)</f>
        <v>0</v>
      </c>
      <c r="BL174" s="15" t="s">
        <v>139</v>
      </c>
      <c r="BM174" s="15" t="s">
        <v>387</v>
      </c>
    </row>
    <row r="175" spans="2:63" s="10" customFormat="1" ht="29.25" customHeight="1">
      <c r="B175" s="148"/>
      <c r="D175" s="159" t="s">
        <v>70</v>
      </c>
      <c r="E175" s="160" t="s">
        <v>135</v>
      </c>
      <c r="F175" s="160" t="s">
        <v>388</v>
      </c>
      <c r="I175" s="151"/>
      <c r="J175" s="161">
        <f>BK175</f>
        <v>0</v>
      </c>
      <c r="L175" s="148"/>
      <c r="M175" s="153"/>
      <c r="N175" s="154"/>
      <c r="O175" s="154"/>
      <c r="P175" s="155">
        <f>SUM(P176:P177)</f>
        <v>0</v>
      </c>
      <c r="Q175" s="154"/>
      <c r="R175" s="155">
        <f>SUM(R176:R177)</f>
        <v>66.6425</v>
      </c>
      <c r="S175" s="154"/>
      <c r="T175" s="156">
        <f>SUM(T176:T177)</f>
        <v>0</v>
      </c>
      <c r="AR175" s="149" t="s">
        <v>78</v>
      </c>
      <c r="AT175" s="157" t="s">
        <v>70</v>
      </c>
      <c r="AU175" s="157" t="s">
        <v>78</v>
      </c>
      <c r="AY175" s="149" t="s">
        <v>122</v>
      </c>
      <c r="BK175" s="158">
        <f>SUM(BK176:BK177)</f>
        <v>0</v>
      </c>
    </row>
    <row r="176" spans="2:65" s="1" customFormat="1" ht="22.5" customHeight="1">
      <c r="B176" s="162"/>
      <c r="C176" s="163" t="s">
        <v>389</v>
      </c>
      <c r="D176" s="163" t="s">
        <v>125</v>
      </c>
      <c r="E176" s="164" t="s">
        <v>390</v>
      </c>
      <c r="F176" s="165" t="s">
        <v>391</v>
      </c>
      <c r="G176" s="166" t="s">
        <v>264</v>
      </c>
      <c r="H176" s="167">
        <v>30.5</v>
      </c>
      <c r="I176" s="168"/>
      <c r="J176" s="169">
        <f>ROUND(I176*H176,2)</f>
        <v>0</v>
      </c>
      <c r="K176" s="165" t="s">
        <v>129</v>
      </c>
      <c r="L176" s="32"/>
      <c r="M176" s="170" t="s">
        <v>19</v>
      </c>
      <c r="N176" s="171" t="s">
        <v>42</v>
      </c>
      <c r="O176" s="33"/>
      <c r="P176" s="172">
        <f>O176*H176</f>
        <v>0</v>
      </c>
      <c r="Q176" s="172">
        <v>2.185</v>
      </c>
      <c r="R176" s="172">
        <f>Q176*H176</f>
        <v>66.6425</v>
      </c>
      <c r="S176" s="172">
        <v>0</v>
      </c>
      <c r="T176" s="173">
        <f>S176*H176</f>
        <v>0</v>
      </c>
      <c r="AR176" s="15" t="s">
        <v>139</v>
      </c>
      <c r="AT176" s="15" t="s">
        <v>125</v>
      </c>
      <c r="AU176" s="15" t="s">
        <v>80</v>
      </c>
      <c r="AY176" s="15" t="s">
        <v>122</v>
      </c>
      <c r="BE176" s="174">
        <f>IF(N176="základní",J176,0)</f>
        <v>0</v>
      </c>
      <c r="BF176" s="174">
        <f>IF(N176="snížená",J176,0)</f>
        <v>0</v>
      </c>
      <c r="BG176" s="174">
        <f>IF(N176="zákl. přenesená",J176,0)</f>
        <v>0</v>
      </c>
      <c r="BH176" s="174">
        <f>IF(N176="sníž. přenesená",J176,0)</f>
        <v>0</v>
      </c>
      <c r="BI176" s="174">
        <f>IF(N176="nulová",J176,0)</f>
        <v>0</v>
      </c>
      <c r="BJ176" s="15" t="s">
        <v>78</v>
      </c>
      <c r="BK176" s="174">
        <f>ROUND(I176*H176,2)</f>
        <v>0</v>
      </c>
      <c r="BL176" s="15" t="s">
        <v>139</v>
      </c>
      <c r="BM176" s="15" t="s">
        <v>392</v>
      </c>
    </row>
    <row r="177" spans="2:51" s="11" customFormat="1" ht="31.5" customHeight="1">
      <c r="B177" s="180"/>
      <c r="D177" s="190" t="s">
        <v>243</v>
      </c>
      <c r="E177" s="189" t="s">
        <v>19</v>
      </c>
      <c r="F177" s="191" t="s">
        <v>393</v>
      </c>
      <c r="H177" s="192">
        <v>30.5</v>
      </c>
      <c r="I177" s="185"/>
      <c r="L177" s="180"/>
      <c r="M177" s="186"/>
      <c r="N177" s="187"/>
      <c r="O177" s="187"/>
      <c r="P177" s="187"/>
      <c r="Q177" s="187"/>
      <c r="R177" s="187"/>
      <c r="S177" s="187"/>
      <c r="T177" s="188"/>
      <c r="AT177" s="189" t="s">
        <v>243</v>
      </c>
      <c r="AU177" s="189" t="s">
        <v>80</v>
      </c>
      <c r="AV177" s="11" t="s">
        <v>80</v>
      </c>
      <c r="AW177" s="11" t="s">
        <v>34</v>
      </c>
      <c r="AX177" s="11" t="s">
        <v>78</v>
      </c>
      <c r="AY177" s="189" t="s">
        <v>122</v>
      </c>
    </row>
    <row r="178" spans="2:63" s="10" customFormat="1" ht="29.25" customHeight="1">
      <c r="B178" s="148"/>
      <c r="D178" s="159" t="s">
        <v>70</v>
      </c>
      <c r="E178" s="160" t="s">
        <v>121</v>
      </c>
      <c r="F178" s="160" t="s">
        <v>394</v>
      </c>
      <c r="I178" s="151"/>
      <c r="J178" s="161">
        <f>BK178</f>
        <v>0</v>
      </c>
      <c r="L178" s="148"/>
      <c r="M178" s="153"/>
      <c r="N178" s="154"/>
      <c r="O178" s="154"/>
      <c r="P178" s="155">
        <f>SUM(P179:P196)</f>
        <v>0</v>
      </c>
      <c r="Q178" s="154"/>
      <c r="R178" s="155">
        <f>SUM(R179:R196)</f>
        <v>531.6630644999998</v>
      </c>
      <c r="S178" s="154"/>
      <c r="T178" s="156">
        <f>SUM(T179:T196)</f>
        <v>0</v>
      </c>
      <c r="AR178" s="149" t="s">
        <v>78</v>
      </c>
      <c r="AT178" s="157" t="s">
        <v>70</v>
      </c>
      <c r="AU178" s="157" t="s">
        <v>78</v>
      </c>
      <c r="AY178" s="149" t="s">
        <v>122</v>
      </c>
      <c r="BK178" s="158">
        <f>SUM(BK179:BK196)</f>
        <v>0</v>
      </c>
    </row>
    <row r="179" spans="2:65" s="1" customFormat="1" ht="22.5" customHeight="1">
      <c r="B179" s="162"/>
      <c r="C179" s="163" t="s">
        <v>395</v>
      </c>
      <c r="D179" s="163" t="s">
        <v>125</v>
      </c>
      <c r="E179" s="164" t="s">
        <v>396</v>
      </c>
      <c r="F179" s="165" t="s">
        <v>397</v>
      </c>
      <c r="G179" s="166" t="s">
        <v>241</v>
      </c>
      <c r="H179" s="167">
        <v>381</v>
      </c>
      <c r="I179" s="168"/>
      <c r="J179" s="169">
        <f>ROUND(I179*H179,2)</f>
        <v>0</v>
      </c>
      <c r="K179" s="165" t="s">
        <v>129</v>
      </c>
      <c r="L179" s="32"/>
      <c r="M179" s="170" t="s">
        <v>19</v>
      </c>
      <c r="N179" s="171" t="s">
        <v>42</v>
      </c>
      <c r="O179" s="33"/>
      <c r="P179" s="172">
        <f>O179*H179</f>
        <v>0</v>
      </c>
      <c r="Q179" s="172">
        <v>0.34839</v>
      </c>
      <c r="R179" s="172">
        <f>Q179*H179</f>
        <v>132.73658999999998</v>
      </c>
      <c r="S179" s="172">
        <v>0</v>
      </c>
      <c r="T179" s="173">
        <f>S179*H179</f>
        <v>0</v>
      </c>
      <c r="AR179" s="15" t="s">
        <v>139</v>
      </c>
      <c r="AT179" s="15" t="s">
        <v>125</v>
      </c>
      <c r="AU179" s="15" t="s">
        <v>80</v>
      </c>
      <c r="AY179" s="15" t="s">
        <v>122</v>
      </c>
      <c r="BE179" s="174">
        <f>IF(N179="základní",J179,0)</f>
        <v>0</v>
      </c>
      <c r="BF179" s="174">
        <f>IF(N179="snížená",J179,0)</f>
        <v>0</v>
      </c>
      <c r="BG179" s="174">
        <f>IF(N179="zákl. přenesená",J179,0)</f>
        <v>0</v>
      </c>
      <c r="BH179" s="174">
        <f>IF(N179="sníž. přenesená",J179,0)</f>
        <v>0</v>
      </c>
      <c r="BI179" s="174">
        <f>IF(N179="nulová",J179,0)</f>
        <v>0</v>
      </c>
      <c r="BJ179" s="15" t="s">
        <v>78</v>
      </c>
      <c r="BK179" s="174">
        <f>ROUND(I179*H179,2)</f>
        <v>0</v>
      </c>
      <c r="BL179" s="15" t="s">
        <v>139</v>
      </c>
      <c r="BM179" s="15" t="s">
        <v>398</v>
      </c>
    </row>
    <row r="180" spans="2:51" s="11" customFormat="1" ht="22.5" customHeight="1">
      <c r="B180" s="180"/>
      <c r="D180" s="181" t="s">
        <v>243</v>
      </c>
      <c r="E180" s="182" t="s">
        <v>19</v>
      </c>
      <c r="F180" s="183" t="s">
        <v>399</v>
      </c>
      <c r="H180" s="184">
        <v>381</v>
      </c>
      <c r="I180" s="185"/>
      <c r="L180" s="180"/>
      <c r="M180" s="186"/>
      <c r="N180" s="187"/>
      <c r="O180" s="187"/>
      <c r="P180" s="187"/>
      <c r="Q180" s="187"/>
      <c r="R180" s="187"/>
      <c r="S180" s="187"/>
      <c r="T180" s="188"/>
      <c r="AT180" s="189" t="s">
        <v>243</v>
      </c>
      <c r="AU180" s="189" t="s">
        <v>80</v>
      </c>
      <c r="AV180" s="11" t="s">
        <v>80</v>
      </c>
      <c r="AW180" s="11" t="s">
        <v>34</v>
      </c>
      <c r="AX180" s="11" t="s">
        <v>78</v>
      </c>
      <c r="AY180" s="189" t="s">
        <v>122</v>
      </c>
    </row>
    <row r="181" spans="2:65" s="1" customFormat="1" ht="22.5" customHeight="1">
      <c r="B181" s="162"/>
      <c r="C181" s="163" t="s">
        <v>400</v>
      </c>
      <c r="D181" s="163" t="s">
        <v>125</v>
      </c>
      <c r="E181" s="164" t="s">
        <v>401</v>
      </c>
      <c r="F181" s="165" t="s">
        <v>402</v>
      </c>
      <c r="G181" s="166" t="s">
        <v>241</v>
      </c>
      <c r="H181" s="167">
        <v>762</v>
      </c>
      <c r="I181" s="168"/>
      <c r="J181" s="169">
        <f>ROUND(I181*H181,2)</f>
        <v>0</v>
      </c>
      <c r="K181" s="165" t="s">
        <v>129</v>
      </c>
      <c r="L181" s="32"/>
      <c r="M181" s="170" t="s">
        <v>19</v>
      </c>
      <c r="N181" s="171" t="s">
        <v>42</v>
      </c>
      <c r="O181" s="33"/>
      <c r="P181" s="172">
        <f>O181*H181</f>
        <v>0</v>
      </c>
      <c r="Q181" s="172">
        <v>0.38625</v>
      </c>
      <c r="R181" s="172">
        <f>Q181*H181</f>
        <v>294.3225</v>
      </c>
      <c r="S181" s="172">
        <v>0</v>
      </c>
      <c r="T181" s="173">
        <f>S181*H181</f>
        <v>0</v>
      </c>
      <c r="AR181" s="15" t="s">
        <v>139</v>
      </c>
      <c r="AT181" s="15" t="s">
        <v>125</v>
      </c>
      <c r="AU181" s="15" t="s">
        <v>80</v>
      </c>
      <c r="AY181" s="15" t="s">
        <v>122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5" t="s">
        <v>78</v>
      </c>
      <c r="BK181" s="174">
        <f>ROUND(I181*H181,2)</f>
        <v>0</v>
      </c>
      <c r="BL181" s="15" t="s">
        <v>139</v>
      </c>
      <c r="BM181" s="15" t="s">
        <v>403</v>
      </c>
    </row>
    <row r="182" spans="2:51" s="11" customFormat="1" ht="22.5" customHeight="1">
      <c r="B182" s="180"/>
      <c r="D182" s="181" t="s">
        <v>243</v>
      </c>
      <c r="E182" s="182" t="s">
        <v>19</v>
      </c>
      <c r="F182" s="183" t="s">
        <v>404</v>
      </c>
      <c r="H182" s="184">
        <v>762</v>
      </c>
      <c r="I182" s="185"/>
      <c r="L182" s="180"/>
      <c r="M182" s="186"/>
      <c r="N182" s="187"/>
      <c r="O182" s="187"/>
      <c r="P182" s="187"/>
      <c r="Q182" s="187"/>
      <c r="R182" s="187"/>
      <c r="S182" s="187"/>
      <c r="T182" s="188"/>
      <c r="AT182" s="189" t="s">
        <v>243</v>
      </c>
      <c r="AU182" s="189" t="s">
        <v>80</v>
      </c>
      <c r="AV182" s="11" t="s">
        <v>80</v>
      </c>
      <c r="AW182" s="11" t="s">
        <v>34</v>
      </c>
      <c r="AX182" s="11" t="s">
        <v>78</v>
      </c>
      <c r="AY182" s="189" t="s">
        <v>122</v>
      </c>
    </row>
    <row r="183" spans="2:65" s="1" customFormat="1" ht="22.5" customHeight="1">
      <c r="B183" s="162"/>
      <c r="C183" s="163" t="s">
        <v>405</v>
      </c>
      <c r="D183" s="163" t="s">
        <v>125</v>
      </c>
      <c r="E183" s="164" t="s">
        <v>406</v>
      </c>
      <c r="F183" s="165" t="s">
        <v>407</v>
      </c>
      <c r="G183" s="166" t="s">
        <v>241</v>
      </c>
      <c r="H183" s="167">
        <v>381</v>
      </c>
      <c r="I183" s="168"/>
      <c r="J183" s="169">
        <f>ROUND(I183*H183,2)</f>
        <v>0</v>
      </c>
      <c r="K183" s="165" t="s">
        <v>129</v>
      </c>
      <c r="L183" s="32"/>
      <c r="M183" s="170" t="s">
        <v>19</v>
      </c>
      <c r="N183" s="171" t="s">
        <v>42</v>
      </c>
      <c r="O183" s="33"/>
      <c r="P183" s="172">
        <f>O183*H183</f>
        <v>0</v>
      </c>
      <c r="Q183" s="172">
        <v>0.08003</v>
      </c>
      <c r="R183" s="172">
        <f>Q183*H183</f>
        <v>30.49143</v>
      </c>
      <c r="S183" s="172">
        <v>0</v>
      </c>
      <c r="T183" s="173">
        <f>S183*H183</f>
        <v>0</v>
      </c>
      <c r="AR183" s="15" t="s">
        <v>139</v>
      </c>
      <c r="AT183" s="15" t="s">
        <v>125</v>
      </c>
      <c r="AU183" s="15" t="s">
        <v>80</v>
      </c>
      <c r="AY183" s="15" t="s">
        <v>122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5" t="s">
        <v>78</v>
      </c>
      <c r="BK183" s="174">
        <f>ROUND(I183*H183,2)</f>
        <v>0</v>
      </c>
      <c r="BL183" s="15" t="s">
        <v>139</v>
      </c>
      <c r="BM183" s="15" t="s">
        <v>408</v>
      </c>
    </row>
    <row r="184" spans="2:51" s="11" customFormat="1" ht="22.5" customHeight="1">
      <c r="B184" s="180"/>
      <c r="D184" s="181" t="s">
        <v>243</v>
      </c>
      <c r="E184" s="182" t="s">
        <v>19</v>
      </c>
      <c r="F184" s="183" t="s">
        <v>409</v>
      </c>
      <c r="H184" s="184">
        <v>381</v>
      </c>
      <c r="I184" s="185"/>
      <c r="L184" s="180"/>
      <c r="M184" s="186"/>
      <c r="N184" s="187"/>
      <c r="O184" s="187"/>
      <c r="P184" s="187"/>
      <c r="Q184" s="187"/>
      <c r="R184" s="187"/>
      <c r="S184" s="187"/>
      <c r="T184" s="188"/>
      <c r="AT184" s="189" t="s">
        <v>243</v>
      </c>
      <c r="AU184" s="189" t="s">
        <v>80</v>
      </c>
      <c r="AV184" s="11" t="s">
        <v>80</v>
      </c>
      <c r="AW184" s="11" t="s">
        <v>34</v>
      </c>
      <c r="AX184" s="11" t="s">
        <v>78</v>
      </c>
      <c r="AY184" s="189" t="s">
        <v>122</v>
      </c>
    </row>
    <row r="185" spans="2:65" s="1" customFormat="1" ht="22.5" customHeight="1">
      <c r="B185" s="162"/>
      <c r="C185" s="163" t="s">
        <v>410</v>
      </c>
      <c r="D185" s="163" t="s">
        <v>125</v>
      </c>
      <c r="E185" s="164" t="s">
        <v>411</v>
      </c>
      <c r="F185" s="165" t="s">
        <v>412</v>
      </c>
      <c r="G185" s="166" t="s">
        <v>241</v>
      </c>
      <c r="H185" s="167">
        <v>60.75</v>
      </c>
      <c r="I185" s="168"/>
      <c r="J185" s="169">
        <f>ROUND(I185*H185,2)</f>
        <v>0</v>
      </c>
      <c r="K185" s="165" t="s">
        <v>129</v>
      </c>
      <c r="L185" s="32"/>
      <c r="M185" s="170" t="s">
        <v>19</v>
      </c>
      <c r="N185" s="171" t="s">
        <v>42</v>
      </c>
      <c r="O185" s="33"/>
      <c r="P185" s="172">
        <f>O185*H185</f>
        <v>0</v>
      </c>
      <c r="Q185" s="172">
        <v>0.27994</v>
      </c>
      <c r="R185" s="172">
        <f>Q185*H185</f>
        <v>17.006355000000003</v>
      </c>
      <c r="S185" s="172">
        <v>0</v>
      </c>
      <c r="T185" s="173">
        <f>S185*H185</f>
        <v>0</v>
      </c>
      <c r="AR185" s="15" t="s">
        <v>139</v>
      </c>
      <c r="AT185" s="15" t="s">
        <v>125</v>
      </c>
      <c r="AU185" s="15" t="s">
        <v>80</v>
      </c>
      <c r="AY185" s="15" t="s">
        <v>122</v>
      </c>
      <c r="BE185" s="174">
        <f>IF(N185="základní",J185,0)</f>
        <v>0</v>
      </c>
      <c r="BF185" s="174">
        <f>IF(N185="snížená",J185,0)</f>
        <v>0</v>
      </c>
      <c r="BG185" s="174">
        <f>IF(N185="zákl. přenesená",J185,0)</f>
        <v>0</v>
      </c>
      <c r="BH185" s="174">
        <f>IF(N185="sníž. přenesená",J185,0)</f>
        <v>0</v>
      </c>
      <c r="BI185" s="174">
        <f>IF(N185="nulová",J185,0)</f>
        <v>0</v>
      </c>
      <c r="BJ185" s="15" t="s">
        <v>78</v>
      </c>
      <c r="BK185" s="174">
        <f>ROUND(I185*H185,2)</f>
        <v>0</v>
      </c>
      <c r="BL185" s="15" t="s">
        <v>139</v>
      </c>
      <c r="BM185" s="15" t="s">
        <v>413</v>
      </c>
    </row>
    <row r="186" spans="2:51" s="11" customFormat="1" ht="22.5" customHeight="1">
      <c r="B186" s="180"/>
      <c r="D186" s="181" t="s">
        <v>243</v>
      </c>
      <c r="E186" s="182" t="s">
        <v>19</v>
      </c>
      <c r="F186" s="183" t="s">
        <v>325</v>
      </c>
      <c r="H186" s="184">
        <v>60.75</v>
      </c>
      <c r="I186" s="185"/>
      <c r="L186" s="180"/>
      <c r="M186" s="186"/>
      <c r="N186" s="187"/>
      <c r="O186" s="187"/>
      <c r="P186" s="187"/>
      <c r="Q186" s="187"/>
      <c r="R186" s="187"/>
      <c r="S186" s="187"/>
      <c r="T186" s="188"/>
      <c r="AT186" s="189" t="s">
        <v>243</v>
      </c>
      <c r="AU186" s="189" t="s">
        <v>80</v>
      </c>
      <c r="AV186" s="11" t="s">
        <v>80</v>
      </c>
      <c r="AW186" s="11" t="s">
        <v>34</v>
      </c>
      <c r="AX186" s="11" t="s">
        <v>78</v>
      </c>
      <c r="AY186" s="189" t="s">
        <v>122</v>
      </c>
    </row>
    <row r="187" spans="2:65" s="1" customFormat="1" ht="22.5" customHeight="1">
      <c r="B187" s="162"/>
      <c r="C187" s="163" t="s">
        <v>414</v>
      </c>
      <c r="D187" s="163" t="s">
        <v>125</v>
      </c>
      <c r="E187" s="164" t="s">
        <v>415</v>
      </c>
      <c r="F187" s="165" t="s">
        <v>416</v>
      </c>
      <c r="G187" s="166" t="s">
        <v>241</v>
      </c>
      <c r="H187" s="167">
        <v>42.7</v>
      </c>
      <c r="I187" s="168"/>
      <c r="J187" s="169">
        <f>ROUND(I187*H187,2)</f>
        <v>0</v>
      </c>
      <c r="K187" s="165" t="s">
        <v>129</v>
      </c>
      <c r="L187" s="32"/>
      <c r="M187" s="170" t="s">
        <v>19</v>
      </c>
      <c r="N187" s="171" t="s">
        <v>42</v>
      </c>
      <c r="O187" s="33"/>
      <c r="P187" s="172">
        <f>O187*H187</f>
        <v>0</v>
      </c>
      <c r="Q187" s="172">
        <v>0.63857</v>
      </c>
      <c r="R187" s="172">
        <f>Q187*H187</f>
        <v>27.266939</v>
      </c>
      <c r="S187" s="172">
        <v>0</v>
      </c>
      <c r="T187" s="173">
        <f>S187*H187</f>
        <v>0</v>
      </c>
      <c r="AR187" s="15" t="s">
        <v>139</v>
      </c>
      <c r="AT187" s="15" t="s">
        <v>125</v>
      </c>
      <c r="AU187" s="15" t="s">
        <v>80</v>
      </c>
      <c r="AY187" s="15" t="s">
        <v>122</v>
      </c>
      <c r="BE187" s="174">
        <f>IF(N187="základní",J187,0)</f>
        <v>0</v>
      </c>
      <c r="BF187" s="174">
        <f>IF(N187="snížená",J187,0)</f>
        <v>0</v>
      </c>
      <c r="BG187" s="174">
        <f>IF(N187="zákl. přenesená",J187,0)</f>
        <v>0</v>
      </c>
      <c r="BH187" s="174">
        <f>IF(N187="sníž. přenesená",J187,0)</f>
        <v>0</v>
      </c>
      <c r="BI187" s="174">
        <f>IF(N187="nulová",J187,0)</f>
        <v>0</v>
      </c>
      <c r="BJ187" s="15" t="s">
        <v>78</v>
      </c>
      <c r="BK187" s="174">
        <f>ROUND(I187*H187,2)</f>
        <v>0</v>
      </c>
      <c r="BL187" s="15" t="s">
        <v>139</v>
      </c>
      <c r="BM187" s="15" t="s">
        <v>417</v>
      </c>
    </row>
    <row r="188" spans="2:51" s="11" customFormat="1" ht="22.5" customHeight="1">
      <c r="B188" s="180"/>
      <c r="D188" s="181" t="s">
        <v>243</v>
      </c>
      <c r="E188" s="182" t="s">
        <v>19</v>
      </c>
      <c r="F188" s="183" t="s">
        <v>418</v>
      </c>
      <c r="H188" s="184">
        <v>42.7</v>
      </c>
      <c r="I188" s="185"/>
      <c r="L188" s="180"/>
      <c r="M188" s="186"/>
      <c r="N188" s="187"/>
      <c r="O188" s="187"/>
      <c r="P188" s="187"/>
      <c r="Q188" s="187"/>
      <c r="R188" s="187"/>
      <c r="S188" s="187"/>
      <c r="T188" s="188"/>
      <c r="AT188" s="189" t="s">
        <v>243</v>
      </c>
      <c r="AU188" s="189" t="s">
        <v>80</v>
      </c>
      <c r="AV188" s="11" t="s">
        <v>80</v>
      </c>
      <c r="AW188" s="11" t="s">
        <v>34</v>
      </c>
      <c r="AX188" s="11" t="s">
        <v>78</v>
      </c>
      <c r="AY188" s="189" t="s">
        <v>122</v>
      </c>
    </row>
    <row r="189" spans="2:65" s="1" customFormat="1" ht="22.5" customHeight="1">
      <c r="B189" s="162"/>
      <c r="C189" s="163" t="s">
        <v>419</v>
      </c>
      <c r="D189" s="163" t="s">
        <v>125</v>
      </c>
      <c r="E189" s="164" t="s">
        <v>420</v>
      </c>
      <c r="F189" s="165" t="s">
        <v>421</v>
      </c>
      <c r="G189" s="166" t="s">
        <v>241</v>
      </c>
      <c r="H189" s="167">
        <v>40.5</v>
      </c>
      <c r="I189" s="168"/>
      <c r="J189" s="169">
        <f>ROUND(I189*H189,2)</f>
        <v>0</v>
      </c>
      <c r="K189" s="165" t="s">
        <v>129</v>
      </c>
      <c r="L189" s="32"/>
      <c r="M189" s="170" t="s">
        <v>19</v>
      </c>
      <c r="N189" s="171" t="s">
        <v>42</v>
      </c>
      <c r="O189" s="33"/>
      <c r="P189" s="172">
        <f>O189*H189</f>
        <v>0</v>
      </c>
      <c r="Q189" s="172">
        <v>0.408</v>
      </c>
      <c r="R189" s="172">
        <f>Q189*H189</f>
        <v>16.523999999999997</v>
      </c>
      <c r="S189" s="172">
        <v>0</v>
      </c>
      <c r="T189" s="173">
        <f>S189*H189</f>
        <v>0</v>
      </c>
      <c r="AR189" s="15" t="s">
        <v>139</v>
      </c>
      <c r="AT189" s="15" t="s">
        <v>125</v>
      </c>
      <c r="AU189" s="15" t="s">
        <v>80</v>
      </c>
      <c r="AY189" s="15" t="s">
        <v>122</v>
      </c>
      <c r="BE189" s="174">
        <f>IF(N189="základní",J189,0)</f>
        <v>0</v>
      </c>
      <c r="BF189" s="174">
        <f>IF(N189="snížená",J189,0)</f>
        <v>0</v>
      </c>
      <c r="BG189" s="174">
        <f>IF(N189="zákl. přenesená",J189,0)</f>
        <v>0</v>
      </c>
      <c r="BH189" s="174">
        <f>IF(N189="sníž. přenesená",J189,0)</f>
        <v>0</v>
      </c>
      <c r="BI189" s="174">
        <f>IF(N189="nulová",J189,0)</f>
        <v>0</v>
      </c>
      <c r="BJ189" s="15" t="s">
        <v>78</v>
      </c>
      <c r="BK189" s="174">
        <f>ROUND(I189*H189,2)</f>
        <v>0</v>
      </c>
      <c r="BL189" s="15" t="s">
        <v>139</v>
      </c>
      <c r="BM189" s="15" t="s">
        <v>422</v>
      </c>
    </row>
    <row r="190" spans="2:51" s="11" customFormat="1" ht="22.5" customHeight="1">
      <c r="B190" s="180"/>
      <c r="D190" s="181" t="s">
        <v>243</v>
      </c>
      <c r="E190" s="182" t="s">
        <v>19</v>
      </c>
      <c r="F190" s="183" t="s">
        <v>423</v>
      </c>
      <c r="H190" s="184">
        <v>40.5</v>
      </c>
      <c r="I190" s="185"/>
      <c r="L190" s="180"/>
      <c r="M190" s="186"/>
      <c r="N190" s="187"/>
      <c r="O190" s="187"/>
      <c r="P190" s="187"/>
      <c r="Q190" s="187"/>
      <c r="R190" s="187"/>
      <c r="S190" s="187"/>
      <c r="T190" s="188"/>
      <c r="AT190" s="189" t="s">
        <v>243</v>
      </c>
      <c r="AU190" s="189" t="s">
        <v>80</v>
      </c>
      <c r="AV190" s="11" t="s">
        <v>80</v>
      </c>
      <c r="AW190" s="11" t="s">
        <v>34</v>
      </c>
      <c r="AX190" s="11" t="s">
        <v>78</v>
      </c>
      <c r="AY190" s="189" t="s">
        <v>122</v>
      </c>
    </row>
    <row r="191" spans="2:65" s="1" customFormat="1" ht="22.5" customHeight="1">
      <c r="B191" s="162"/>
      <c r="C191" s="163" t="s">
        <v>424</v>
      </c>
      <c r="D191" s="163" t="s">
        <v>125</v>
      </c>
      <c r="E191" s="164" t="s">
        <v>425</v>
      </c>
      <c r="F191" s="165" t="s">
        <v>426</v>
      </c>
      <c r="G191" s="166" t="s">
        <v>241</v>
      </c>
      <c r="H191" s="167">
        <v>60.75</v>
      </c>
      <c r="I191" s="168"/>
      <c r="J191" s="169">
        <f>ROUND(I191*H191,2)</f>
        <v>0</v>
      </c>
      <c r="K191" s="165" t="s">
        <v>129</v>
      </c>
      <c r="L191" s="32"/>
      <c r="M191" s="170" t="s">
        <v>19</v>
      </c>
      <c r="N191" s="171" t="s">
        <v>42</v>
      </c>
      <c r="O191" s="33"/>
      <c r="P191" s="172">
        <f>O191*H191</f>
        <v>0</v>
      </c>
      <c r="Q191" s="172">
        <v>0.08425</v>
      </c>
      <c r="R191" s="172">
        <f>Q191*H191</f>
        <v>5.1181875</v>
      </c>
      <c r="S191" s="172">
        <v>0</v>
      </c>
      <c r="T191" s="173">
        <f>S191*H191</f>
        <v>0</v>
      </c>
      <c r="AR191" s="15" t="s">
        <v>139</v>
      </c>
      <c r="AT191" s="15" t="s">
        <v>125</v>
      </c>
      <c r="AU191" s="15" t="s">
        <v>80</v>
      </c>
      <c r="AY191" s="15" t="s">
        <v>122</v>
      </c>
      <c r="BE191" s="174">
        <f>IF(N191="základní",J191,0)</f>
        <v>0</v>
      </c>
      <c r="BF191" s="174">
        <f>IF(N191="snížená",J191,0)</f>
        <v>0</v>
      </c>
      <c r="BG191" s="174">
        <f>IF(N191="zákl. přenesená",J191,0)</f>
        <v>0</v>
      </c>
      <c r="BH191" s="174">
        <f>IF(N191="sníž. přenesená",J191,0)</f>
        <v>0</v>
      </c>
      <c r="BI191" s="174">
        <f>IF(N191="nulová",J191,0)</f>
        <v>0</v>
      </c>
      <c r="BJ191" s="15" t="s">
        <v>78</v>
      </c>
      <c r="BK191" s="174">
        <f>ROUND(I191*H191,2)</f>
        <v>0</v>
      </c>
      <c r="BL191" s="15" t="s">
        <v>139</v>
      </c>
      <c r="BM191" s="15" t="s">
        <v>427</v>
      </c>
    </row>
    <row r="192" spans="2:65" s="1" customFormat="1" ht="22.5" customHeight="1">
      <c r="B192" s="162"/>
      <c r="C192" s="193" t="s">
        <v>428</v>
      </c>
      <c r="D192" s="193" t="s">
        <v>429</v>
      </c>
      <c r="E192" s="194" t="s">
        <v>430</v>
      </c>
      <c r="F192" s="195" t="s">
        <v>431</v>
      </c>
      <c r="G192" s="196" t="s">
        <v>241</v>
      </c>
      <c r="H192" s="197">
        <v>62.573</v>
      </c>
      <c r="I192" s="198"/>
      <c r="J192" s="199">
        <f>ROUND(I192*H192,2)</f>
        <v>0</v>
      </c>
      <c r="K192" s="195" t="s">
        <v>129</v>
      </c>
      <c r="L192" s="200"/>
      <c r="M192" s="201" t="s">
        <v>19</v>
      </c>
      <c r="N192" s="202" t="s">
        <v>42</v>
      </c>
      <c r="O192" s="33"/>
      <c r="P192" s="172">
        <f>O192*H192</f>
        <v>0</v>
      </c>
      <c r="Q192" s="172">
        <v>0.131</v>
      </c>
      <c r="R192" s="172">
        <f>Q192*H192</f>
        <v>8.197063</v>
      </c>
      <c r="S192" s="172">
        <v>0</v>
      </c>
      <c r="T192" s="173">
        <f>S192*H192</f>
        <v>0</v>
      </c>
      <c r="AR192" s="15" t="s">
        <v>156</v>
      </c>
      <c r="AT192" s="15" t="s">
        <v>429</v>
      </c>
      <c r="AU192" s="15" t="s">
        <v>80</v>
      </c>
      <c r="AY192" s="15" t="s">
        <v>122</v>
      </c>
      <c r="BE192" s="174">
        <f>IF(N192="základní",J192,0)</f>
        <v>0</v>
      </c>
      <c r="BF192" s="174">
        <f>IF(N192="snížená",J192,0)</f>
        <v>0</v>
      </c>
      <c r="BG192" s="174">
        <f>IF(N192="zákl. přenesená",J192,0)</f>
        <v>0</v>
      </c>
      <c r="BH192" s="174">
        <f>IF(N192="sníž. přenesená",J192,0)</f>
        <v>0</v>
      </c>
      <c r="BI192" s="174">
        <f>IF(N192="nulová",J192,0)</f>
        <v>0</v>
      </c>
      <c r="BJ192" s="15" t="s">
        <v>78</v>
      </c>
      <c r="BK192" s="174">
        <f>ROUND(I192*H192,2)</f>
        <v>0</v>
      </c>
      <c r="BL192" s="15" t="s">
        <v>139</v>
      </c>
      <c r="BM192" s="15" t="s">
        <v>432</v>
      </c>
    </row>
    <row r="193" spans="2:51" s="11" customFormat="1" ht="22.5" customHeight="1">
      <c r="B193" s="180"/>
      <c r="D193" s="181" t="s">
        <v>243</v>
      </c>
      <c r="F193" s="183" t="s">
        <v>433</v>
      </c>
      <c r="H193" s="184">
        <v>62.573</v>
      </c>
      <c r="I193" s="185"/>
      <c r="L193" s="180"/>
      <c r="M193" s="186"/>
      <c r="N193" s="187"/>
      <c r="O193" s="187"/>
      <c r="P193" s="187"/>
      <c r="Q193" s="187"/>
      <c r="R193" s="187"/>
      <c r="S193" s="187"/>
      <c r="T193" s="188"/>
      <c r="AT193" s="189" t="s">
        <v>243</v>
      </c>
      <c r="AU193" s="189" t="s">
        <v>80</v>
      </c>
      <c r="AV193" s="11" t="s">
        <v>80</v>
      </c>
      <c r="AW193" s="11" t="s">
        <v>4</v>
      </c>
      <c r="AX193" s="11" t="s">
        <v>78</v>
      </c>
      <c r="AY193" s="189" t="s">
        <v>122</v>
      </c>
    </row>
    <row r="194" spans="2:65" s="1" customFormat="1" ht="22.5" customHeight="1">
      <c r="B194" s="162"/>
      <c r="C194" s="163" t="s">
        <v>434</v>
      </c>
      <c r="D194" s="163" t="s">
        <v>125</v>
      </c>
      <c r="E194" s="164" t="s">
        <v>435</v>
      </c>
      <c r="F194" s="165" t="s">
        <v>436</v>
      </c>
      <c r="G194" s="166" t="s">
        <v>378</v>
      </c>
      <c r="H194" s="167">
        <v>3.5</v>
      </c>
      <c r="I194" s="168"/>
      <c r="J194" s="169">
        <f>ROUND(I194*H194,2)</f>
        <v>0</v>
      </c>
      <c r="K194" s="165" t="s">
        <v>19</v>
      </c>
      <c r="L194" s="32"/>
      <c r="M194" s="170" t="s">
        <v>19</v>
      </c>
      <c r="N194" s="171" t="s">
        <v>42</v>
      </c>
      <c r="O194" s="33"/>
      <c r="P194" s="172">
        <f>O194*H194</f>
        <v>0</v>
      </c>
      <c r="Q194" s="172">
        <v>0</v>
      </c>
      <c r="R194" s="172">
        <f>Q194*H194</f>
        <v>0</v>
      </c>
      <c r="S194" s="172">
        <v>0</v>
      </c>
      <c r="T194" s="173">
        <f>S194*H194</f>
        <v>0</v>
      </c>
      <c r="AR194" s="15" t="s">
        <v>139</v>
      </c>
      <c r="AT194" s="15" t="s">
        <v>125</v>
      </c>
      <c r="AU194" s="15" t="s">
        <v>80</v>
      </c>
      <c r="AY194" s="15" t="s">
        <v>122</v>
      </c>
      <c r="BE194" s="174">
        <f>IF(N194="základní",J194,0)</f>
        <v>0</v>
      </c>
      <c r="BF194" s="174">
        <f>IF(N194="snížená",J194,0)</f>
        <v>0</v>
      </c>
      <c r="BG194" s="174">
        <f>IF(N194="zákl. přenesená",J194,0)</f>
        <v>0</v>
      </c>
      <c r="BH194" s="174">
        <f>IF(N194="sníž. přenesená",J194,0)</f>
        <v>0</v>
      </c>
      <c r="BI194" s="174">
        <f>IF(N194="nulová",J194,0)</f>
        <v>0</v>
      </c>
      <c r="BJ194" s="15" t="s">
        <v>78</v>
      </c>
      <c r="BK194" s="174">
        <f>ROUND(I194*H194,2)</f>
        <v>0</v>
      </c>
      <c r="BL194" s="15" t="s">
        <v>139</v>
      </c>
      <c r="BM194" s="15" t="s">
        <v>437</v>
      </c>
    </row>
    <row r="195" spans="2:65" s="1" customFormat="1" ht="22.5" customHeight="1">
      <c r="B195" s="162"/>
      <c r="C195" s="163" t="s">
        <v>438</v>
      </c>
      <c r="D195" s="163" t="s">
        <v>125</v>
      </c>
      <c r="E195" s="164" t="s">
        <v>439</v>
      </c>
      <c r="F195" s="165" t="s">
        <v>440</v>
      </c>
      <c r="G195" s="166" t="s">
        <v>378</v>
      </c>
      <c r="H195" s="167">
        <v>6</v>
      </c>
      <c r="I195" s="168"/>
      <c r="J195" s="169">
        <f>ROUND(I195*H195,2)</f>
        <v>0</v>
      </c>
      <c r="K195" s="165" t="s">
        <v>19</v>
      </c>
      <c r="L195" s="32"/>
      <c r="M195" s="170" t="s">
        <v>19</v>
      </c>
      <c r="N195" s="171" t="s">
        <v>42</v>
      </c>
      <c r="O195" s="33"/>
      <c r="P195" s="172">
        <f>O195*H195</f>
        <v>0</v>
      </c>
      <c r="Q195" s="172">
        <v>0</v>
      </c>
      <c r="R195" s="172">
        <f>Q195*H195</f>
        <v>0</v>
      </c>
      <c r="S195" s="172">
        <v>0</v>
      </c>
      <c r="T195" s="173">
        <f>S195*H195</f>
        <v>0</v>
      </c>
      <c r="AR195" s="15" t="s">
        <v>139</v>
      </c>
      <c r="AT195" s="15" t="s">
        <v>125</v>
      </c>
      <c r="AU195" s="15" t="s">
        <v>80</v>
      </c>
      <c r="AY195" s="15" t="s">
        <v>122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5" t="s">
        <v>78</v>
      </c>
      <c r="BK195" s="174">
        <f>ROUND(I195*H195,2)</f>
        <v>0</v>
      </c>
      <c r="BL195" s="15" t="s">
        <v>139</v>
      </c>
      <c r="BM195" s="15" t="s">
        <v>441</v>
      </c>
    </row>
    <row r="196" spans="2:65" s="1" customFormat="1" ht="31.5" customHeight="1">
      <c r="B196" s="162"/>
      <c r="C196" s="163" t="s">
        <v>442</v>
      </c>
      <c r="D196" s="163" t="s">
        <v>125</v>
      </c>
      <c r="E196" s="164" t="s">
        <v>443</v>
      </c>
      <c r="F196" s="165" t="s">
        <v>444</v>
      </c>
      <c r="G196" s="166" t="s">
        <v>312</v>
      </c>
      <c r="H196" s="167">
        <v>531.663</v>
      </c>
      <c r="I196" s="168"/>
      <c r="J196" s="169">
        <f>ROUND(I196*H196,2)</f>
        <v>0</v>
      </c>
      <c r="K196" s="165" t="s">
        <v>129</v>
      </c>
      <c r="L196" s="32"/>
      <c r="M196" s="170" t="s">
        <v>19</v>
      </c>
      <c r="N196" s="171" t="s">
        <v>42</v>
      </c>
      <c r="O196" s="33"/>
      <c r="P196" s="172">
        <f>O196*H196</f>
        <v>0</v>
      </c>
      <c r="Q196" s="172">
        <v>0</v>
      </c>
      <c r="R196" s="172">
        <f>Q196*H196</f>
        <v>0</v>
      </c>
      <c r="S196" s="172">
        <v>0</v>
      </c>
      <c r="T196" s="173">
        <f>S196*H196</f>
        <v>0</v>
      </c>
      <c r="AR196" s="15" t="s">
        <v>139</v>
      </c>
      <c r="AT196" s="15" t="s">
        <v>125</v>
      </c>
      <c r="AU196" s="15" t="s">
        <v>80</v>
      </c>
      <c r="AY196" s="15" t="s">
        <v>122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5" t="s">
        <v>78</v>
      </c>
      <c r="BK196" s="174">
        <f>ROUND(I196*H196,2)</f>
        <v>0</v>
      </c>
      <c r="BL196" s="15" t="s">
        <v>139</v>
      </c>
      <c r="BM196" s="15" t="s">
        <v>445</v>
      </c>
    </row>
    <row r="197" spans="2:63" s="10" customFormat="1" ht="29.25" customHeight="1">
      <c r="B197" s="148"/>
      <c r="D197" s="159" t="s">
        <v>70</v>
      </c>
      <c r="E197" s="160" t="s">
        <v>446</v>
      </c>
      <c r="F197" s="160" t="s">
        <v>447</v>
      </c>
      <c r="I197" s="151"/>
      <c r="J197" s="161">
        <f>BK197</f>
        <v>0</v>
      </c>
      <c r="L197" s="148"/>
      <c r="M197" s="153"/>
      <c r="N197" s="154"/>
      <c r="O197" s="154"/>
      <c r="P197" s="155">
        <f>SUM(P198:P199)</f>
        <v>0</v>
      </c>
      <c r="Q197" s="154"/>
      <c r="R197" s="155">
        <f>SUM(R198:R199)</f>
        <v>42.983277</v>
      </c>
      <c r="S197" s="154"/>
      <c r="T197" s="156">
        <f>SUM(T198:T199)</f>
        <v>0</v>
      </c>
      <c r="AR197" s="149" t="s">
        <v>78</v>
      </c>
      <c r="AT197" s="157" t="s">
        <v>70</v>
      </c>
      <c r="AU197" s="157" t="s">
        <v>78</v>
      </c>
      <c r="AY197" s="149" t="s">
        <v>122</v>
      </c>
      <c r="BK197" s="158">
        <f>SUM(BK198:BK199)</f>
        <v>0</v>
      </c>
    </row>
    <row r="198" spans="2:65" s="1" customFormat="1" ht="31.5" customHeight="1">
      <c r="B198" s="162"/>
      <c r="C198" s="163" t="s">
        <v>448</v>
      </c>
      <c r="D198" s="163" t="s">
        <v>125</v>
      </c>
      <c r="E198" s="164" t="s">
        <v>449</v>
      </c>
      <c r="F198" s="165" t="s">
        <v>450</v>
      </c>
      <c r="G198" s="166" t="s">
        <v>264</v>
      </c>
      <c r="H198" s="167">
        <v>19.05</v>
      </c>
      <c r="I198" s="168"/>
      <c r="J198" s="169">
        <f>ROUND(I198*H198,2)</f>
        <v>0</v>
      </c>
      <c r="K198" s="165" t="s">
        <v>129</v>
      </c>
      <c r="L198" s="32"/>
      <c r="M198" s="170" t="s">
        <v>19</v>
      </c>
      <c r="N198" s="171" t="s">
        <v>42</v>
      </c>
      <c r="O198" s="33"/>
      <c r="P198" s="172">
        <f>O198*H198</f>
        <v>0</v>
      </c>
      <c r="Q198" s="172">
        <v>2.25634</v>
      </c>
      <c r="R198" s="172">
        <f>Q198*H198</f>
        <v>42.983277</v>
      </c>
      <c r="S198" s="172">
        <v>0</v>
      </c>
      <c r="T198" s="173">
        <f>S198*H198</f>
        <v>0</v>
      </c>
      <c r="AR198" s="15" t="s">
        <v>139</v>
      </c>
      <c r="AT198" s="15" t="s">
        <v>125</v>
      </c>
      <c r="AU198" s="15" t="s">
        <v>80</v>
      </c>
      <c r="AY198" s="15" t="s">
        <v>122</v>
      </c>
      <c r="BE198" s="174">
        <f>IF(N198="základní",J198,0)</f>
        <v>0</v>
      </c>
      <c r="BF198" s="174">
        <f>IF(N198="snížená",J198,0)</f>
        <v>0</v>
      </c>
      <c r="BG198" s="174">
        <f>IF(N198="zákl. přenesená",J198,0)</f>
        <v>0</v>
      </c>
      <c r="BH198" s="174">
        <f>IF(N198="sníž. přenesená",J198,0)</f>
        <v>0</v>
      </c>
      <c r="BI198" s="174">
        <f>IF(N198="nulová",J198,0)</f>
        <v>0</v>
      </c>
      <c r="BJ198" s="15" t="s">
        <v>78</v>
      </c>
      <c r="BK198" s="174">
        <f>ROUND(I198*H198,2)</f>
        <v>0</v>
      </c>
      <c r="BL198" s="15" t="s">
        <v>139</v>
      </c>
      <c r="BM198" s="15" t="s">
        <v>451</v>
      </c>
    </row>
    <row r="199" spans="2:51" s="11" customFormat="1" ht="22.5" customHeight="1">
      <c r="B199" s="180"/>
      <c r="D199" s="190" t="s">
        <v>243</v>
      </c>
      <c r="E199" s="189" t="s">
        <v>19</v>
      </c>
      <c r="F199" s="191" t="s">
        <v>452</v>
      </c>
      <c r="H199" s="192">
        <v>19.05</v>
      </c>
      <c r="I199" s="185"/>
      <c r="L199" s="180"/>
      <c r="M199" s="186"/>
      <c r="N199" s="187"/>
      <c r="O199" s="187"/>
      <c r="P199" s="187"/>
      <c r="Q199" s="187"/>
      <c r="R199" s="187"/>
      <c r="S199" s="187"/>
      <c r="T199" s="188"/>
      <c r="AT199" s="189" t="s">
        <v>243</v>
      </c>
      <c r="AU199" s="189" t="s">
        <v>80</v>
      </c>
      <c r="AV199" s="11" t="s">
        <v>80</v>
      </c>
      <c r="AW199" s="11" t="s">
        <v>34</v>
      </c>
      <c r="AX199" s="11" t="s">
        <v>78</v>
      </c>
      <c r="AY199" s="189" t="s">
        <v>122</v>
      </c>
    </row>
    <row r="200" spans="2:63" s="10" customFormat="1" ht="29.25" customHeight="1">
      <c r="B200" s="148"/>
      <c r="D200" s="159" t="s">
        <v>70</v>
      </c>
      <c r="E200" s="160" t="s">
        <v>156</v>
      </c>
      <c r="F200" s="160" t="s">
        <v>453</v>
      </c>
      <c r="I200" s="151"/>
      <c r="J200" s="161">
        <f>BK200</f>
        <v>0</v>
      </c>
      <c r="L200" s="148"/>
      <c r="M200" s="153"/>
      <c r="N200" s="154"/>
      <c r="O200" s="154"/>
      <c r="P200" s="155">
        <f>SUM(P201:P217)</f>
        <v>0</v>
      </c>
      <c r="Q200" s="154"/>
      <c r="R200" s="155">
        <f>SUM(R201:R217)</f>
        <v>63.031774</v>
      </c>
      <c r="S200" s="154"/>
      <c r="T200" s="156">
        <f>SUM(T201:T217)</f>
        <v>0</v>
      </c>
      <c r="AR200" s="149" t="s">
        <v>78</v>
      </c>
      <c r="AT200" s="157" t="s">
        <v>70</v>
      </c>
      <c r="AU200" s="157" t="s">
        <v>78</v>
      </c>
      <c r="AY200" s="149" t="s">
        <v>122</v>
      </c>
      <c r="BK200" s="158">
        <f>SUM(BK201:BK217)</f>
        <v>0</v>
      </c>
    </row>
    <row r="201" spans="2:65" s="1" customFormat="1" ht="22.5" customHeight="1">
      <c r="B201" s="162"/>
      <c r="C201" s="163" t="s">
        <v>454</v>
      </c>
      <c r="D201" s="163" t="s">
        <v>125</v>
      </c>
      <c r="E201" s="164" t="s">
        <v>455</v>
      </c>
      <c r="F201" s="165" t="s">
        <v>456</v>
      </c>
      <c r="G201" s="166" t="s">
        <v>264</v>
      </c>
      <c r="H201" s="167">
        <v>53.66</v>
      </c>
      <c r="I201" s="168"/>
      <c r="J201" s="169">
        <f>ROUND(I201*H201,2)</f>
        <v>0</v>
      </c>
      <c r="K201" s="165" t="s">
        <v>129</v>
      </c>
      <c r="L201" s="32"/>
      <c r="M201" s="170" t="s">
        <v>19</v>
      </c>
      <c r="N201" s="171" t="s">
        <v>42</v>
      </c>
      <c r="O201" s="33"/>
      <c r="P201" s="172">
        <f>O201*H201</f>
        <v>0</v>
      </c>
      <c r="Q201" s="172">
        <v>0</v>
      </c>
      <c r="R201" s="172">
        <f>Q201*H201</f>
        <v>0</v>
      </c>
      <c r="S201" s="172">
        <v>0</v>
      </c>
      <c r="T201" s="173">
        <f>S201*H201</f>
        <v>0</v>
      </c>
      <c r="AR201" s="15" t="s">
        <v>139</v>
      </c>
      <c r="AT201" s="15" t="s">
        <v>125</v>
      </c>
      <c r="AU201" s="15" t="s">
        <v>80</v>
      </c>
      <c r="AY201" s="15" t="s">
        <v>122</v>
      </c>
      <c r="BE201" s="174">
        <f>IF(N201="základní",J201,0)</f>
        <v>0</v>
      </c>
      <c r="BF201" s="174">
        <f>IF(N201="snížená",J201,0)</f>
        <v>0</v>
      </c>
      <c r="BG201" s="174">
        <f>IF(N201="zákl. přenesená",J201,0)</f>
        <v>0</v>
      </c>
      <c r="BH201" s="174">
        <f>IF(N201="sníž. přenesená",J201,0)</f>
        <v>0</v>
      </c>
      <c r="BI201" s="174">
        <f>IF(N201="nulová",J201,0)</f>
        <v>0</v>
      </c>
      <c r="BJ201" s="15" t="s">
        <v>78</v>
      </c>
      <c r="BK201" s="174">
        <f>ROUND(I201*H201,2)</f>
        <v>0</v>
      </c>
      <c r="BL201" s="15" t="s">
        <v>139</v>
      </c>
      <c r="BM201" s="15" t="s">
        <v>457</v>
      </c>
    </row>
    <row r="202" spans="2:51" s="11" customFormat="1" ht="22.5" customHeight="1">
      <c r="B202" s="180"/>
      <c r="D202" s="190" t="s">
        <v>243</v>
      </c>
      <c r="E202" s="189" t="s">
        <v>19</v>
      </c>
      <c r="F202" s="191" t="s">
        <v>458</v>
      </c>
      <c r="H202" s="192">
        <v>9.8</v>
      </c>
      <c r="I202" s="185"/>
      <c r="L202" s="180"/>
      <c r="M202" s="186"/>
      <c r="N202" s="187"/>
      <c r="O202" s="187"/>
      <c r="P202" s="187"/>
      <c r="Q202" s="187"/>
      <c r="R202" s="187"/>
      <c r="S202" s="187"/>
      <c r="T202" s="188"/>
      <c r="AT202" s="189" t="s">
        <v>243</v>
      </c>
      <c r="AU202" s="189" t="s">
        <v>80</v>
      </c>
      <c r="AV202" s="11" t="s">
        <v>80</v>
      </c>
      <c r="AW202" s="11" t="s">
        <v>34</v>
      </c>
      <c r="AX202" s="11" t="s">
        <v>71</v>
      </c>
      <c r="AY202" s="189" t="s">
        <v>122</v>
      </c>
    </row>
    <row r="203" spans="2:51" s="11" customFormat="1" ht="22.5" customHeight="1">
      <c r="B203" s="180"/>
      <c r="D203" s="190" t="s">
        <v>243</v>
      </c>
      <c r="E203" s="189" t="s">
        <v>19</v>
      </c>
      <c r="F203" s="191" t="s">
        <v>459</v>
      </c>
      <c r="H203" s="192">
        <v>38.76</v>
      </c>
      <c r="I203" s="185"/>
      <c r="L203" s="180"/>
      <c r="M203" s="186"/>
      <c r="N203" s="187"/>
      <c r="O203" s="187"/>
      <c r="P203" s="187"/>
      <c r="Q203" s="187"/>
      <c r="R203" s="187"/>
      <c r="S203" s="187"/>
      <c r="T203" s="188"/>
      <c r="AT203" s="189" t="s">
        <v>243</v>
      </c>
      <c r="AU203" s="189" t="s">
        <v>80</v>
      </c>
      <c r="AV203" s="11" t="s">
        <v>80</v>
      </c>
      <c r="AW203" s="11" t="s">
        <v>34</v>
      </c>
      <c r="AX203" s="11" t="s">
        <v>71</v>
      </c>
      <c r="AY203" s="189" t="s">
        <v>122</v>
      </c>
    </row>
    <row r="204" spans="2:51" s="11" customFormat="1" ht="22.5" customHeight="1">
      <c r="B204" s="180"/>
      <c r="D204" s="181" t="s">
        <v>243</v>
      </c>
      <c r="E204" s="182" t="s">
        <v>19</v>
      </c>
      <c r="F204" s="183" t="s">
        <v>460</v>
      </c>
      <c r="H204" s="184">
        <v>5.1</v>
      </c>
      <c r="I204" s="185"/>
      <c r="L204" s="180"/>
      <c r="M204" s="186"/>
      <c r="N204" s="187"/>
      <c r="O204" s="187"/>
      <c r="P204" s="187"/>
      <c r="Q204" s="187"/>
      <c r="R204" s="187"/>
      <c r="S204" s="187"/>
      <c r="T204" s="188"/>
      <c r="AT204" s="189" t="s">
        <v>243</v>
      </c>
      <c r="AU204" s="189" t="s">
        <v>80</v>
      </c>
      <c r="AV204" s="11" t="s">
        <v>80</v>
      </c>
      <c r="AW204" s="11" t="s">
        <v>34</v>
      </c>
      <c r="AX204" s="11" t="s">
        <v>71</v>
      </c>
      <c r="AY204" s="189" t="s">
        <v>122</v>
      </c>
    </row>
    <row r="205" spans="2:65" s="1" customFormat="1" ht="22.5" customHeight="1">
      <c r="B205" s="162"/>
      <c r="C205" s="163" t="s">
        <v>461</v>
      </c>
      <c r="D205" s="163" t="s">
        <v>125</v>
      </c>
      <c r="E205" s="164" t="s">
        <v>462</v>
      </c>
      <c r="F205" s="165" t="s">
        <v>463</v>
      </c>
      <c r="G205" s="166" t="s">
        <v>264</v>
      </c>
      <c r="H205" s="167">
        <v>53.66</v>
      </c>
      <c r="I205" s="168"/>
      <c r="J205" s="169">
        <f>ROUND(I205*H205,2)</f>
        <v>0</v>
      </c>
      <c r="K205" s="165" t="s">
        <v>129</v>
      </c>
      <c r="L205" s="32"/>
      <c r="M205" s="170" t="s">
        <v>19</v>
      </c>
      <c r="N205" s="171" t="s">
        <v>42</v>
      </c>
      <c r="O205" s="33"/>
      <c r="P205" s="172">
        <f>O205*H205</f>
        <v>0</v>
      </c>
      <c r="Q205" s="172">
        <v>0</v>
      </c>
      <c r="R205" s="172">
        <f>Q205*H205</f>
        <v>0</v>
      </c>
      <c r="S205" s="172">
        <v>0</v>
      </c>
      <c r="T205" s="173">
        <f>S205*H205</f>
        <v>0</v>
      </c>
      <c r="AR205" s="15" t="s">
        <v>139</v>
      </c>
      <c r="AT205" s="15" t="s">
        <v>125</v>
      </c>
      <c r="AU205" s="15" t="s">
        <v>80</v>
      </c>
      <c r="AY205" s="15" t="s">
        <v>122</v>
      </c>
      <c r="BE205" s="174">
        <f>IF(N205="základní",J205,0)</f>
        <v>0</v>
      </c>
      <c r="BF205" s="174">
        <f>IF(N205="snížená",J205,0)</f>
        <v>0</v>
      </c>
      <c r="BG205" s="174">
        <f>IF(N205="zákl. přenesená",J205,0)</f>
        <v>0</v>
      </c>
      <c r="BH205" s="174">
        <f>IF(N205="sníž. přenesená",J205,0)</f>
        <v>0</v>
      </c>
      <c r="BI205" s="174">
        <f>IF(N205="nulová",J205,0)</f>
        <v>0</v>
      </c>
      <c r="BJ205" s="15" t="s">
        <v>78</v>
      </c>
      <c r="BK205" s="174">
        <f>ROUND(I205*H205,2)</f>
        <v>0</v>
      </c>
      <c r="BL205" s="15" t="s">
        <v>139</v>
      </c>
      <c r="BM205" s="15" t="s">
        <v>464</v>
      </c>
    </row>
    <row r="206" spans="2:65" s="1" customFormat="1" ht="22.5" customHeight="1">
      <c r="B206" s="162"/>
      <c r="C206" s="163" t="s">
        <v>465</v>
      </c>
      <c r="D206" s="163" t="s">
        <v>125</v>
      </c>
      <c r="E206" s="164" t="s">
        <v>295</v>
      </c>
      <c r="F206" s="165" t="s">
        <v>296</v>
      </c>
      <c r="G206" s="166" t="s">
        <v>264</v>
      </c>
      <c r="H206" s="167">
        <v>34.28</v>
      </c>
      <c r="I206" s="168"/>
      <c r="J206" s="169">
        <f>ROUND(I206*H206,2)</f>
        <v>0</v>
      </c>
      <c r="K206" s="165" t="s">
        <v>129</v>
      </c>
      <c r="L206" s="32"/>
      <c r="M206" s="170" t="s">
        <v>19</v>
      </c>
      <c r="N206" s="171" t="s">
        <v>42</v>
      </c>
      <c r="O206" s="33"/>
      <c r="P206" s="172">
        <f>O206*H206</f>
        <v>0</v>
      </c>
      <c r="Q206" s="172">
        <v>0</v>
      </c>
      <c r="R206" s="172">
        <f>Q206*H206</f>
        <v>0</v>
      </c>
      <c r="S206" s="172">
        <v>0</v>
      </c>
      <c r="T206" s="173">
        <f>S206*H206</f>
        <v>0</v>
      </c>
      <c r="AR206" s="15" t="s">
        <v>139</v>
      </c>
      <c r="AT206" s="15" t="s">
        <v>125</v>
      </c>
      <c r="AU206" s="15" t="s">
        <v>80</v>
      </c>
      <c r="AY206" s="15" t="s">
        <v>122</v>
      </c>
      <c r="BE206" s="174">
        <f>IF(N206="základní",J206,0)</f>
        <v>0</v>
      </c>
      <c r="BF206" s="174">
        <f>IF(N206="snížená",J206,0)</f>
        <v>0</v>
      </c>
      <c r="BG206" s="174">
        <f>IF(N206="zákl. přenesená",J206,0)</f>
        <v>0</v>
      </c>
      <c r="BH206" s="174">
        <f>IF(N206="sníž. přenesená",J206,0)</f>
        <v>0</v>
      </c>
      <c r="BI206" s="174">
        <f>IF(N206="nulová",J206,0)</f>
        <v>0</v>
      </c>
      <c r="BJ206" s="15" t="s">
        <v>78</v>
      </c>
      <c r="BK206" s="174">
        <f>ROUND(I206*H206,2)</f>
        <v>0</v>
      </c>
      <c r="BL206" s="15" t="s">
        <v>139</v>
      </c>
      <c r="BM206" s="15" t="s">
        <v>466</v>
      </c>
    </row>
    <row r="207" spans="2:51" s="11" customFormat="1" ht="22.5" customHeight="1">
      <c r="B207" s="180"/>
      <c r="D207" s="181" t="s">
        <v>243</v>
      </c>
      <c r="E207" s="182" t="s">
        <v>19</v>
      </c>
      <c r="F207" s="183" t="s">
        <v>467</v>
      </c>
      <c r="H207" s="184">
        <v>34.28</v>
      </c>
      <c r="I207" s="185"/>
      <c r="L207" s="180"/>
      <c r="M207" s="186"/>
      <c r="N207" s="187"/>
      <c r="O207" s="187"/>
      <c r="P207" s="187"/>
      <c r="Q207" s="187"/>
      <c r="R207" s="187"/>
      <c r="S207" s="187"/>
      <c r="T207" s="188"/>
      <c r="AT207" s="189" t="s">
        <v>243</v>
      </c>
      <c r="AU207" s="189" t="s">
        <v>80</v>
      </c>
      <c r="AV207" s="11" t="s">
        <v>80</v>
      </c>
      <c r="AW207" s="11" t="s">
        <v>34</v>
      </c>
      <c r="AX207" s="11" t="s">
        <v>78</v>
      </c>
      <c r="AY207" s="189" t="s">
        <v>122</v>
      </c>
    </row>
    <row r="208" spans="2:65" s="1" customFormat="1" ht="22.5" customHeight="1">
      <c r="B208" s="162"/>
      <c r="C208" s="163" t="s">
        <v>468</v>
      </c>
      <c r="D208" s="163" t="s">
        <v>125</v>
      </c>
      <c r="E208" s="164" t="s">
        <v>307</v>
      </c>
      <c r="F208" s="165" t="s">
        <v>308</v>
      </c>
      <c r="G208" s="166" t="s">
        <v>264</v>
      </c>
      <c r="H208" s="167">
        <v>34.28</v>
      </c>
      <c r="I208" s="168"/>
      <c r="J208" s="169">
        <f>ROUND(I208*H208,2)</f>
        <v>0</v>
      </c>
      <c r="K208" s="165" t="s">
        <v>129</v>
      </c>
      <c r="L208" s="32"/>
      <c r="M208" s="170" t="s">
        <v>19</v>
      </c>
      <c r="N208" s="171" t="s">
        <v>42</v>
      </c>
      <c r="O208" s="33"/>
      <c r="P208" s="172">
        <f>O208*H208</f>
        <v>0</v>
      </c>
      <c r="Q208" s="172">
        <v>0</v>
      </c>
      <c r="R208" s="172">
        <f>Q208*H208</f>
        <v>0</v>
      </c>
      <c r="S208" s="172">
        <v>0</v>
      </c>
      <c r="T208" s="173">
        <f>S208*H208</f>
        <v>0</v>
      </c>
      <c r="AR208" s="15" t="s">
        <v>139</v>
      </c>
      <c r="AT208" s="15" t="s">
        <v>125</v>
      </c>
      <c r="AU208" s="15" t="s">
        <v>80</v>
      </c>
      <c r="AY208" s="15" t="s">
        <v>122</v>
      </c>
      <c r="BE208" s="174">
        <f>IF(N208="základní",J208,0)</f>
        <v>0</v>
      </c>
      <c r="BF208" s="174">
        <f>IF(N208="snížená",J208,0)</f>
        <v>0</v>
      </c>
      <c r="BG208" s="174">
        <f>IF(N208="zákl. přenesená",J208,0)</f>
        <v>0</v>
      </c>
      <c r="BH208" s="174">
        <f>IF(N208="sníž. přenesená",J208,0)</f>
        <v>0</v>
      </c>
      <c r="BI208" s="174">
        <f>IF(N208="nulová",J208,0)</f>
        <v>0</v>
      </c>
      <c r="BJ208" s="15" t="s">
        <v>78</v>
      </c>
      <c r="BK208" s="174">
        <f>ROUND(I208*H208,2)</f>
        <v>0</v>
      </c>
      <c r="BL208" s="15" t="s">
        <v>139</v>
      </c>
      <c r="BM208" s="15" t="s">
        <v>469</v>
      </c>
    </row>
    <row r="209" spans="2:65" s="1" customFormat="1" ht="22.5" customHeight="1">
      <c r="B209" s="162"/>
      <c r="C209" s="163" t="s">
        <v>470</v>
      </c>
      <c r="D209" s="163" t="s">
        <v>125</v>
      </c>
      <c r="E209" s="164" t="s">
        <v>310</v>
      </c>
      <c r="F209" s="165" t="s">
        <v>311</v>
      </c>
      <c r="G209" s="166" t="s">
        <v>312</v>
      </c>
      <c r="H209" s="167">
        <v>56.562</v>
      </c>
      <c r="I209" s="168"/>
      <c r="J209" s="169">
        <f>ROUND(I209*H209,2)</f>
        <v>0</v>
      </c>
      <c r="K209" s="165" t="s">
        <v>129</v>
      </c>
      <c r="L209" s="32"/>
      <c r="M209" s="170" t="s">
        <v>19</v>
      </c>
      <c r="N209" s="171" t="s">
        <v>42</v>
      </c>
      <c r="O209" s="33"/>
      <c r="P209" s="172">
        <f>O209*H209</f>
        <v>0</v>
      </c>
      <c r="Q209" s="172">
        <v>0</v>
      </c>
      <c r="R209" s="172">
        <f>Q209*H209</f>
        <v>0</v>
      </c>
      <c r="S209" s="172">
        <v>0</v>
      </c>
      <c r="T209" s="173">
        <f>S209*H209</f>
        <v>0</v>
      </c>
      <c r="AR209" s="15" t="s">
        <v>139</v>
      </c>
      <c r="AT209" s="15" t="s">
        <v>125</v>
      </c>
      <c r="AU209" s="15" t="s">
        <v>80</v>
      </c>
      <c r="AY209" s="15" t="s">
        <v>122</v>
      </c>
      <c r="BE209" s="174">
        <f>IF(N209="základní",J209,0)</f>
        <v>0</v>
      </c>
      <c r="BF209" s="174">
        <f>IF(N209="snížená",J209,0)</f>
        <v>0</v>
      </c>
      <c r="BG209" s="174">
        <f>IF(N209="zákl. přenesená",J209,0)</f>
        <v>0</v>
      </c>
      <c r="BH209" s="174">
        <f>IF(N209="sníž. přenesená",J209,0)</f>
        <v>0</v>
      </c>
      <c r="BI209" s="174">
        <f>IF(N209="nulová",J209,0)</f>
        <v>0</v>
      </c>
      <c r="BJ209" s="15" t="s">
        <v>78</v>
      </c>
      <c r="BK209" s="174">
        <f>ROUND(I209*H209,2)</f>
        <v>0</v>
      </c>
      <c r="BL209" s="15" t="s">
        <v>139</v>
      </c>
      <c r="BM209" s="15" t="s">
        <v>471</v>
      </c>
    </row>
    <row r="210" spans="2:51" s="11" customFormat="1" ht="22.5" customHeight="1">
      <c r="B210" s="180"/>
      <c r="D210" s="181" t="s">
        <v>243</v>
      </c>
      <c r="F210" s="183" t="s">
        <v>472</v>
      </c>
      <c r="H210" s="184">
        <v>56.562</v>
      </c>
      <c r="I210" s="185"/>
      <c r="L210" s="180"/>
      <c r="M210" s="186"/>
      <c r="N210" s="187"/>
      <c r="O210" s="187"/>
      <c r="P210" s="187"/>
      <c r="Q210" s="187"/>
      <c r="R210" s="187"/>
      <c r="S210" s="187"/>
      <c r="T210" s="188"/>
      <c r="AT210" s="189" t="s">
        <v>243</v>
      </c>
      <c r="AU210" s="189" t="s">
        <v>80</v>
      </c>
      <c r="AV210" s="11" t="s">
        <v>80</v>
      </c>
      <c r="AW210" s="11" t="s">
        <v>4</v>
      </c>
      <c r="AX210" s="11" t="s">
        <v>78</v>
      </c>
      <c r="AY210" s="189" t="s">
        <v>122</v>
      </c>
    </row>
    <row r="211" spans="2:65" s="1" customFormat="1" ht="22.5" customHeight="1">
      <c r="B211" s="162"/>
      <c r="C211" s="163" t="s">
        <v>473</v>
      </c>
      <c r="D211" s="163" t="s">
        <v>125</v>
      </c>
      <c r="E211" s="164" t="s">
        <v>474</v>
      </c>
      <c r="F211" s="165" t="s">
        <v>475</v>
      </c>
      <c r="G211" s="166" t="s">
        <v>264</v>
      </c>
      <c r="H211" s="167">
        <v>19.38</v>
      </c>
      <c r="I211" s="168"/>
      <c r="J211" s="169">
        <f>ROUND(I211*H211,2)</f>
        <v>0</v>
      </c>
      <c r="K211" s="165" t="s">
        <v>129</v>
      </c>
      <c r="L211" s="32"/>
      <c r="M211" s="170" t="s">
        <v>19</v>
      </c>
      <c r="N211" s="171" t="s">
        <v>42</v>
      </c>
      <c r="O211" s="33"/>
      <c r="P211" s="172">
        <f>O211*H211</f>
        <v>0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AR211" s="15" t="s">
        <v>139</v>
      </c>
      <c r="AT211" s="15" t="s">
        <v>125</v>
      </c>
      <c r="AU211" s="15" t="s">
        <v>80</v>
      </c>
      <c r="AY211" s="15" t="s">
        <v>122</v>
      </c>
      <c r="BE211" s="174">
        <f>IF(N211="základní",J211,0)</f>
        <v>0</v>
      </c>
      <c r="BF211" s="174">
        <f>IF(N211="snížená",J211,0)</f>
        <v>0</v>
      </c>
      <c r="BG211" s="174">
        <f>IF(N211="zákl. přenesená",J211,0)</f>
        <v>0</v>
      </c>
      <c r="BH211" s="174">
        <f>IF(N211="sníž. přenesená",J211,0)</f>
        <v>0</v>
      </c>
      <c r="BI211" s="174">
        <f>IF(N211="nulová",J211,0)</f>
        <v>0</v>
      </c>
      <c r="BJ211" s="15" t="s">
        <v>78</v>
      </c>
      <c r="BK211" s="174">
        <f>ROUND(I211*H211,2)</f>
        <v>0</v>
      </c>
      <c r="BL211" s="15" t="s">
        <v>139</v>
      </c>
      <c r="BM211" s="15" t="s">
        <v>476</v>
      </c>
    </row>
    <row r="212" spans="2:51" s="11" customFormat="1" ht="22.5" customHeight="1">
      <c r="B212" s="180"/>
      <c r="D212" s="181" t="s">
        <v>243</v>
      </c>
      <c r="E212" s="182" t="s">
        <v>19</v>
      </c>
      <c r="F212" s="183" t="s">
        <v>477</v>
      </c>
      <c r="H212" s="184">
        <v>19.38</v>
      </c>
      <c r="I212" s="185"/>
      <c r="L212" s="180"/>
      <c r="M212" s="186"/>
      <c r="N212" s="187"/>
      <c r="O212" s="187"/>
      <c r="P212" s="187"/>
      <c r="Q212" s="187"/>
      <c r="R212" s="187"/>
      <c r="S212" s="187"/>
      <c r="T212" s="188"/>
      <c r="AT212" s="189" t="s">
        <v>243</v>
      </c>
      <c r="AU212" s="189" t="s">
        <v>80</v>
      </c>
      <c r="AV212" s="11" t="s">
        <v>80</v>
      </c>
      <c r="AW212" s="11" t="s">
        <v>34</v>
      </c>
      <c r="AX212" s="11" t="s">
        <v>78</v>
      </c>
      <c r="AY212" s="189" t="s">
        <v>122</v>
      </c>
    </row>
    <row r="213" spans="2:65" s="1" customFormat="1" ht="31.5" customHeight="1">
      <c r="B213" s="162"/>
      <c r="C213" s="163" t="s">
        <v>478</v>
      </c>
      <c r="D213" s="163" t="s">
        <v>125</v>
      </c>
      <c r="E213" s="164" t="s">
        <v>479</v>
      </c>
      <c r="F213" s="165" t="s">
        <v>480</v>
      </c>
      <c r="G213" s="166" t="s">
        <v>378</v>
      </c>
      <c r="H213" s="167">
        <v>278.2</v>
      </c>
      <c r="I213" s="168"/>
      <c r="J213" s="169">
        <f>ROUND(I213*H213,2)</f>
        <v>0</v>
      </c>
      <c r="K213" s="165" t="s">
        <v>129</v>
      </c>
      <c r="L213" s="32"/>
      <c r="M213" s="170" t="s">
        <v>19</v>
      </c>
      <c r="N213" s="171" t="s">
        <v>42</v>
      </c>
      <c r="O213" s="33"/>
      <c r="P213" s="172">
        <f>O213*H213</f>
        <v>0</v>
      </c>
      <c r="Q213" s="172">
        <v>0.22657</v>
      </c>
      <c r="R213" s="172">
        <f>Q213*H213</f>
        <v>63.031774</v>
      </c>
      <c r="S213" s="172">
        <v>0</v>
      </c>
      <c r="T213" s="173">
        <f>S213*H213</f>
        <v>0</v>
      </c>
      <c r="AR213" s="15" t="s">
        <v>139</v>
      </c>
      <c r="AT213" s="15" t="s">
        <v>125</v>
      </c>
      <c r="AU213" s="15" t="s">
        <v>80</v>
      </c>
      <c r="AY213" s="15" t="s">
        <v>122</v>
      </c>
      <c r="BE213" s="174">
        <f>IF(N213="základní",J213,0)</f>
        <v>0</v>
      </c>
      <c r="BF213" s="174">
        <f>IF(N213="snížená",J213,0)</f>
        <v>0</v>
      </c>
      <c r="BG213" s="174">
        <f>IF(N213="zákl. přenesená",J213,0)</f>
        <v>0</v>
      </c>
      <c r="BH213" s="174">
        <f>IF(N213="sníž. přenesená",J213,0)</f>
        <v>0</v>
      </c>
      <c r="BI213" s="174">
        <f>IF(N213="nulová",J213,0)</f>
        <v>0</v>
      </c>
      <c r="BJ213" s="15" t="s">
        <v>78</v>
      </c>
      <c r="BK213" s="174">
        <f>ROUND(I213*H213,2)</f>
        <v>0</v>
      </c>
      <c r="BL213" s="15" t="s">
        <v>139</v>
      </c>
      <c r="BM213" s="15" t="s">
        <v>481</v>
      </c>
    </row>
    <row r="214" spans="2:51" s="11" customFormat="1" ht="22.5" customHeight="1">
      <c r="B214" s="180"/>
      <c r="D214" s="190" t="s">
        <v>243</v>
      </c>
      <c r="E214" s="189" t="s">
        <v>19</v>
      </c>
      <c r="F214" s="191" t="s">
        <v>482</v>
      </c>
      <c r="H214" s="192">
        <v>98</v>
      </c>
      <c r="I214" s="185"/>
      <c r="L214" s="180"/>
      <c r="M214" s="186"/>
      <c r="N214" s="187"/>
      <c r="O214" s="187"/>
      <c r="P214" s="187"/>
      <c r="Q214" s="187"/>
      <c r="R214" s="187"/>
      <c r="S214" s="187"/>
      <c r="T214" s="188"/>
      <c r="AT214" s="189" t="s">
        <v>243</v>
      </c>
      <c r="AU214" s="189" t="s">
        <v>80</v>
      </c>
      <c r="AV214" s="11" t="s">
        <v>80</v>
      </c>
      <c r="AW214" s="11" t="s">
        <v>34</v>
      </c>
      <c r="AX214" s="11" t="s">
        <v>71</v>
      </c>
      <c r="AY214" s="189" t="s">
        <v>122</v>
      </c>
    </row>
    <row r="215" spans="2:51" s="11" customFormat="1" ht="22.5" customHeight="1">
      <c r="B215" s="180"/>
      <c r="D215" s="190" t="s">
        <v>243</v>
      </c>
      <c r="E215" s="189" t="s">
        <v>19</v>
      </c>
      <c r="F215" s="191" t="s">
        <v>483</v>
      </c>
      <c r="H215" s="192">
        <v>129.2</v>
      </c>
      <c r="I215" s="185"/>
      <c r="L215" s="180"/>
      <c r="M215" s="186"/>
      <c r="N215" s="187"/>
      <c r="O215" s="187"/>
      <c r="P215" s="187"/>
      <c r="Q215" s="187"/>
      <c r="R215" s="187"/>
      <c r="S215" s="187"/>
      <c r="T215" s="188"/>
      <c r="AT215" s="189" t="s">
        <v>243</v>
      </c>
      <c r="AU215" s="189" t="s">
        <v>80</v>
      </c>
      <c r="AV215" s="11" t="s">
        <v>80</v>
      </c>
      <c r="AW215" s="11" t="s">
        <v>34</v>
      </c>
      <c r="AX215" s="11" t="s">
        <v>71</v>
      </c>
      <c r="AY215" s="189" t="s">
        <v>122</v>
      </c>
    </row>
    <row r="216" spans="2:51" s="11" customFormat="1" ht="22.5" customHeight="1">
      <c r="B216" s="180"/>
      <c r="D216" s="181" t="s">
        <v>243</v>
      </c>
      <c r="E216" s="182" t="s">
        <v>19</v>
      </c>
      <c r="F216" s="183" t="s">
        <v>484</v>
      </c>
      <c r="H216" s="184">
        <v>51</v>
      </c>
      <c r="I216" s="185"/>
      <c r="L216" s="180"/>
      <c r="M216" s="186"/>
      <c r="N216" s="187"/>
      <c r="O216" s="187"/>
      <c r="P216" s="187"/>
      <c r="Q216" s="187"/>
      <c r="R216" s="187"/>
      <c r="S216" s="187"/>
      <c r="T216" s="188"/>
      <c r="AT216" s="189" t="s">
        <v>243</v>
      </c>
      <c r="AU216" s="189" t="s">
        <v>80</v>
      </c>
      <c r="AV216" s="11" t="s">
        <v>80</v>
      </c>
      <c r="AW216" s="11" t="s">
        <v>34</v>
      </c>
      <c r="AX216" s="11" t="s">
        <v>71</v>
      </c>
      <c r="AY216" s="189" t="s">
        <v>122</v>
      </c>
    </row>
    <row r="217" spans="2:65" s="1" customFormat="1" ht="22.5" customHeight="1">
      <c r="B217" s="162"/>
      <c r="C217" s="163" t="s">
        <v>485</v>
      </c>
      <c r="D217" s="163" t="s">
        <v>125</v>
      </c>
      <c r="E217" s="164" t="s">
        <v>486</v>
      </c>
      <c r="F217" s="165" t="s">
        <v>487</v>
      </c>
      <c r="G217" s="166" t="s">
        <v>312</v>
      </c>
      <c r="H217" s="167">
        <v>63.032</v>
      </c>
      <c r="I217" s="168"/>
      <c r="J217" s="169">
        <f>ROUND(I217*H217,2)</f>
        <v>0</v>
      </c>
      <c r="K217" s="165" t="s">
        <v>129</v>
      </c>
      <c r="L217" s="32"/>
      <c r="M217" s="170" t="s">
        <v>19</v>
      </c>
      <c r="N217" s="171" t="s">
        <v>42</v>
      </c>
      <c r="O217" s="33"/>
      <c r="P217" s="172">
        <f>O217*H217</f>
        <v>0</v>
      </c>
      <c r="Q217" s="172">
        <v>0</v>
      </c>
      <c r="R217" s="172">
        <f>Q217*H217</f>
        <v>0</v>
      </c>
      <c r="S217" s="172">
        <v>0</v>
      </c>
      <c r="T217" s="173">
        <f>S217*H217</f>
        <v>0</v>
      </c>
      <c r="AR217" s="15" t="s">
        <v>139</v>
      </c>
      <c r="AT217" s="15" t="s">
        <v>125</v>
      </c>
      <c r="AU217" s="15" t="s">
        <v>80</v>
      </c>
      <c r="AY217" s="15" t="s">
        <v>122</v>
      </c>
      <c r="BE217" s="174">
        <f>IF(N217="základní",J217,0)</f>
        <v>0</v>
      </c>
      <c r="BF217" s="174">
        <f>IF(N217="snížená",J217,0)</f>
        <v>0</v>
      </c>
      <c r="BG217" s="174">
        <f>IF(N217="zákl. přenesená",J217,0)</f>
        <v>0</v>
      </c>
      <c r="BH217" s="174">
        <f>IF(N217="sníž. přenesená",J217,0)</f>
        <v>0</v>
      </c>
      <c r="BI217" s="174">
        <f>IF(N217="nulová",J217,0)</f>
        <v>0</v>
      </c>
      <c r="BJ217" s="15" t="s">
        <v>78</v>
      </c>
      <c r="BK217" s="174">
        <f>ROUND(I217*H217,2)</f>
        <v>0</v>
      </c>
      <c r="BL217" s="15" t="s">
        <v>139</v>
      </c>
      <c r="BM217" s="15" t="s">
        <v>488</v>
      </c>
    </row>
    <row r="218" spans="2:63" s="10" customFormat="1" ht="29.25" customHeight="1">
      <c r="B218" s="148"/>
      <c r="D218" s="159" t="s">
        <v>70</v>
      </c>
      <c r="E218" s="160" t="s">
        <v>163</v>
      </c>
      <c r="F218" s="160" t="s">
        <v>489</v>
      </c>
      <c r="I218" s="151"/>
      <c r="J218" s="161">
        <f>BK218</f>
        <v>0</v>
      </c>
      <c r="L218" s="148"/>
      <c r="M218" s="153"/>
      <c r="N218" s="154"/>
      <c r="O218" s="154"/>
      <c r="P218" s="155">
        <f>SUM(P219:P231)</f>
        <v>0</v>
      </c>
      <c r="Q218" s="154"/>
      <c r="R218" s="155">
        <f>SUM(R219:R231)</f>
        <v>39.04242716</v>
      </c>
      <c r="S218" s="154"/>
      <c r="T218" s="156">
        <f>SUM(T219:T231)</f>
        <v>0</v>
      </c>
      <c r="AR218" s="149" t="s">
        <v>78</v>
      </c>
      <c r="AT218" s="157" t="s">
        <v>70</v>
      </c>
      <c r="AU218" s="157" t="s">
        <v>78</v>
      </c>
      <c r="AY218" s="149" t="s">
        <v>122</v>
      </c>
      <c r="BK218" s="158">
        <f>SUM(BK219:BK231)</f>
        <v>0</v>
      </c>
    </row>
    <row r="219" spans="2:65" s="1" customFormat="1" ht="31.5" customHeight="1">
      <c r="B219" s="162"/>
      <c r="C219" s="163" t="s">
        <v>490</v>
      </c>
      <c r="D219" s="163" t="s">
        <v>125</v>
      </c>
      <c r="E219" s="164" t="s">
        <v>491</v>
      </c>
      <c r="F219" s="165" t="s">
        <v>492</v>
      </c>
      <c r="G219" s="166" t="s">
        <v>378</v>
      </c>
      <c r="H219" s="167">
        <v>204.9</v>
      </c>
      <c r="I219" s="168"/>
      <c r="J219" s="169">
        <f>ROUND(I219*H219,2)</f>
        <v>0</v>
      </c>
      <c r="K219" s="165" t="s">
        <v>129</v>
      </c>
      <c r="L219" s="32"/>
      <c r="M219" s="170" t="s">
        <v>19</v>
      </c>
      <c r="N219" s="171" t="s">
        <v>42</v>
      </c>
      <c r="O219" s="33"/>
      <c r="P219" s="172">
        <f>O219*H219</f>
        <v>0</v>
      </c>
      <c r="Q219" s="172">
        <v>0.1295</v>
      </c>
      <c r="R219" s="172">
        <f>Q219*H219</f>
        <v>26.534550000000003</v>
      </c>
      <c r="S219" s="172">
        <v>0</v>
      </c>
      <c r="T219" s="173">
        <f>S219*H219</f>
        <v>0</v>
      </c>
      <c r="AR219" s="15" t="s">
        <v>139</v>
      </c>
      <c r="AT219" s="15" t="s">
        <v>125</v>
      </c>
      <c r="AU219" s="15" t="s">
        <v>80</v>
      </c>
      <c r="AY219" s="15" t="s">
        <v>122</v>
      </c>
      <c r="BE219" s="174">
        <f>IF(N219="základní",J219,0)</f>
        <v>0</v>
      </c>
      <c r="BF219" s="174">
        <f>IF(N219="snížená",J219,0)</f>
        <v>0</v>
      </c>
      <c r="BG219" s="174">
        <f>IF(N219="zákl. přenesená",J219,0)</f>
        <v>0</v>
      </c>
      <c r="BH219" s="174">
        <f>IF(N219="sníž. přenesená",J219,0)</f>
        <v>0</v>
      </c>
      <c r="BI219" s="174">
        <f>IF(N219="nulová",J219,0)</f>
        <v>0</v>
      </c>
      <c r="BJ219" s="15" t="s">
        <v>78</v>
      </c>
      <c r="BK219" s="174">
        <f>ROUND(I219*H219,2)</f>
        <v>0</v>
      </c>
      <c r="BL219" s="15" t="s">
        <v>139</v>
      </c>
      <c r="BM219" s="15" t="s">
        <v>493</v>
      </c>
    </row>
    <row r="220" spans="2:51" s="11" customFormat="1" ht="22.5" customHeight="1">
      <c r="B220" s="180"/>
      <c r="D220" s="190" t="s">
        <v>243</v>
      </c>
      <c r="E220" s="189" t="s">
        <v>19</v>
      </c>
      <c r="F220" s="191" t="s">
        <v>494</v>
      </c>
      <c r="H220" s="192">
        <v>82</v>
      </c>
      <c r="I220" s="185"/>
      <c r="L220" s="180"/>
      <c r="M220" s="186"/>
      <c r="N220" s="187"/>
      <c r="O220" s="187"/>
      <c r="P220" s="187"/>
      <c r="Q220" s="187"/>
      <c r="R220" s="187"/>
      <c r="S220" s="187"/>
      <c r="T220" s="188"/>
      <c r="AT220" s="189" t="s">
        <v>243</v>
      </c>
      <c r="AU220" s="189" t="s">
        <v>80</v>
      </c>
      <c r="AV220" s="11" t="s">
        <v>80</v>
      </c>
      <c r="AW220" s="11" t="s">
        <v>34</v>
      </c>
      <c r="AX220" s="11" t="s">
        <v>71</v>
      </c>
      <c r="AY220" s="189" t="s">
        <v>122</v>
      </c>
    </row>
    <row r="221" spans="2:51" s="11" customFormat="1" ht="22.5" customHeight="1">
      <c r="B221" s="180"/>
      <c r="D221" s="190" t="s">
        <v>243</v>
      </c>
      <c r="E221" s="189" t="s">
        <v>19</v>
      </c>
      <c r="F221" s="191" t="s">
        <v>495</v>
      </c>
      <c r="H221" s="192">
        <v>82</v>
      </c>
      <c r="I221" s="185"/>
      <c r="L221" s="180"/>
      <c r="M221" s="186"/>
      <c r="N221" s="187"/>
      <c r="O221" s="187"/>
      <c r="P221" s="187"/>
      <c r="Q221" s="187"/>
      <c r="R221" s="187"/>
      <c r="S221" s="187"/>
      <c r="T221" s="188"/>
      <c r="AT221" s="189" t="s">
        <v>243</v>
      </c>
      <c r="AU221" s="189" t="s">
        <v>80</v>
      </c>
      <c r="AV221" s="11" t="s">
        <v>80</v>
      </c>
      <c r="AW221" s="11" t="s">
        <v>34</v>
      </c>
      <c r="AX221" s="11" t="s">
        <v>71</v>
      </c>
      <c r="AY221" s="189" t="s">
        <v>122</v>
      </c>
    </row>
    <row r="222" spans="2:51" s="11" customFormat="1" ht="22.5" customHeight="1">
      <c r="B222" s="180"/>
      <c r="D222" s="181" t="s">
        <v>243</v>
      </c>
      <c r="E222" s="182" t="s">
        <v>19</v>
      </c>
      <c r="F222" s="183" t="s">
        <v>496</v>
      </c>
      <c r="H222" s="184">
        <v>40.9</v>
      </c>
      <c r="I222" s="185"/>
      <c r="L222" s="180"/>
      <c r="M222" s="186"/>
      <c r="N222" s="187"/>
      <c r="O222" s="187"/>
      <c r="P222" s="187"/>
      <c r="Q222" s="187"/>
      <c r="R222" s="187"/>
      <c r="S222" s="187"/>
      <c r="T222" s="188"/>
      <c r="AT222" s="189" t="s">
        <v>243</v>
      </c>
      <c r="AU222" s="189" t="s">
        <v>80</v>
      </c>
      <c r="AV222" s="11" t="s">
        <v>80</v>
      </c>
      <c r="AW222" s="11" t="s">
        <v>34</v>
      </c>
      <c r="AX222" s="11" t="s">
        <v>71</v>
      </c>
      <c r="AY222" s="189" t="s">
        <v>122</v>
      </c>
    </row>
    <row r="223" spans="2:65" s="1" customFormat="1" ht="22.5" customHeight="1">
      <c r="B223" s="162"/>
      <c r="C223" s="193" t="s">
        <v>497</v>
      </c>
      <c r="D223" s="193" t="s">
        <v>429</v>
      </c>
      <c r="E223" s="194" t="s">
        <v>498</v>
      </c>
      <c r="F223" s="195" t="s">
        <v>499</v>
      </c>
      <c r="G223" s="196" t="s">
        <v>250</v>
      </c>
      <c r="H223" s="197">
        <v>84.46</v>
      </c>
      <c r="I223" s="198"/>
      <c r="J223" s="199">
        <f>ROUND(I223*H223,2)</f>
        <v>0</v>
      </c>
      <c r="K223" s="195" t="s">
        <v>129</v>
      </c>
      <c r="L223" s="200"/>
      <c r="M223" s="201" t="s">
        <v>19</v>
      </c>
      <c r="N223" s="202" t="s">
        <v>42</v>
      </c>
      <c r="O223" s="33"/>
      <c r="P223" s="172">
        <f>O223*H223</f>
        <v>0</v>
      </c>
      <c r="Q223" s="172">
        <v>0.03</v>
      </c>
      <c r="R223" s="172">
        <f>Q223*H223</f>
        <v>2.5338</v>
      </c>
      <c r="S223" s="172">
        <v>0</v>
      </c>
      <c r="T223" s="173">
        <f>S223*H223</f>
        <v>0</v>
      </c>
      <c r="AR223" s="15" t="s">
        <v>156</v>
      </c>
      <c r="AT223" s="15" t="s">
        <v>429</v>
      </c>
      <c r="AU223" s="15" t="s">
        <v>80</v>
      </c>
      <c r="AY223" s="15" t="s">
        <v>122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5" t="s">
        <v>78</v>
      </c>
      <c r="BK223" s="174">
        <f>ROUND(I223*H223,2)</f>
        <v>0</v>
      </c>
      <c r="BL223" s="15" t="s">
        <v>139</v>
      </c>
      <c r="BM223" s="15" t="s">
        <v>500</v>
      </c>
    </row>
    <row r="224" spans="2:51" s="11" customFormat="1" ht="22.5" customHeight="1">
      <c r="B224" s="180"/>
      <c r="D224" s="181" t="s">
        <v>243</v>
      </c>
      <c r="F224" s="183" t="s">
        <v>501</v>
      </c>
      <c r="H224" s="184">
        <v>84.46</v>
      </c>
      <c r="I224" s="185"/>
      <c r="L224" s="180"/>
      <c r="M224" s="186"/>
      <c r="N224" s="187"/>
      <c r="O224" s="187"/>
      <c r="P224" s="187"/>
      <c r="Q224" s="187"/>
      <c r="R224" s="187"/>
      <c r="S224" s="187"/>
      <c r="T224" s="188"/>
      <c r="AT224" s="189" t="s">
        <v>243</v>
      </c>
      <c r="AU224" s="189" t="s">
        <v>80</v>
      </c>
      <c r="AV224" s="11" t="s">
        <v>80</v>
      </c>
      <c r="AW224" s="11" t="s">
        <v>4</v>
      </c>
      <c r="AX224" s="11" t="s">
        <v>78</v>
      </c>
      <c r="AY224" s="189" t="s">
        <v>122</v>
      </c>
    </row>
    <row r="225" spans="2:65" s="1" customFormat="1" ht="22.5" customHeight="1">
      <c r="B225" s="162"/>
      <c r="C225" s="193" t="s">
        <v>502</v>
      </c>
      <c r="D225" s="193" t="s">
        <v>429</v>
      </c>
      <c r="E225" s="194" t="s">
        <v>503</v>
      </c>
      <c r="F225" s="195" t="s">
        <v>504</v>
      </c>
      <c r="G225" s="196" t="s">
        <v>250</v>
      </c>
      <c r="H225" s="197">
        <v>126.587</v>
      </c>
      <c r="I225" s="198"/>
      <c r="J225" s="199">
        <f>ROUND(I225*H225,2)</f>
        <v>0</v>
      </c>
      <c r="K225" s="195" t="s">
        <v>129</v>
      </c>
      <c r="L225" s="200"/>
      <c r="M225" s="201" t="s">
        <v>19</v>
      </c>
      <c r="N225" s="202" t="s">
        <v>42</v>
      </c>
      <c r="O225" s="33"/>
      <c r="P225" s="172">
        <f>O225*H225</f>
        <v>0</v>
      </c>
      <c r="Q225" s="172">
        <v>0.024</v>
      </c>
      <c r="R225" s="172">
        <f>Q225*H225</f>
        <v>3.038088</v>
      </c>
      <c r="S225" s="172">
        <v>0</v>
      </c>
      <c r="T225" s="173">
        <f>S225*H225</f>
        <v>0</v>
      </c>
      <c r="AR225" s="15" t="s">
        <v>156</v>
      </c>
      <c r="AT225" s="15" t="s">
        <v>429</v>
      </c>
      <c r="AU225" s="15" t="s">
        <v>80</v>
      </c>
      <c r="AY225" s="15" t="s">
        <v>122</v>
      </c>
      <c r="BE225" s="174">
        <f>IF(N225="základní",J225,0)</f>
        <v>0</v>
      </c>
      <c r="BF225" s="174">
        <f>IF(N225="snížená",J225,0)</f>
        <v>0</v>
      </c>
      <c r="BG225" s="174">
        <f>IF(N225="zákl. přenesená",J225,0)</f>
        <v>0</v>
      </c>
      <c r="BH225" s="174">
        <f>IF(N225="sníž. přenesená",J225,0)</f>
        <v>0</v>
      </c>
      <c r="BI225" s="174">
        <f>IF(N225="nulová",J225,0)</f>
        <v>0</v>
      </c>
      <c r="BJ225" s="15" t="s">
        <v>78</v>
      </c>
      <c r="BK225" s="174">
        <f>ROUND(I225*H225,2)</f>
        <v>0</v>
      </c>
      <c r="BL225" s="15" t="s">
        <v>139</v>
      </c>
      <c r="BM225" s="15" t="s">
        <v>505</v>
      </c>
    </row>
    <row r="226" spans="2:51" s="11" customFormat="1" ht="22.5" customHeight="1">
      <c r="B226" s="180"/>
      <c r="D226" s="181" t="s">
        <v>243</v>
      </c>
      <c r="F226" s="183" t="s">
        <v>506</v>
      </c>
      <c r="H226" s="184">
        <v>126.587</v>
      </c>
      <c r="I226" s="185"/>
      <c r="L226" s="180"/>
      <c r="M226" s="186"/>
      <c r="N226" s="187"/>
      <c r="O226" s="187"/>
      <c r="P226" s="187"/>
      <c r="Q226" s="187"/>
      <c r="R226" s="187"/>
      <c r="S226" s="187"/>
      <c r="T226" s="188"/>
      <c r="AT226" s="189" t="s">
        <v>243</v>
      </c>
      <c r="AU226" s="189" t="s">
        <v>80</v>
      </c>
      <c r="AV226" s="11" t="s">
        <v>80</v>
      </c>
      <c r="AW226" s="11" t="s">
        <v>4</v>
      </c>
      <c r="AX226" s="11" t="s">
        <v>78</v>
      </c>
      <c r="AY226" s="189" t="s">
        <v>122</v>
      </c>
    </row>
    <row r="227" spans="2:65" s="1" customFormat="1" ht="22.5" customHeight="1">
      <c r="B227" s="162"/>
      <c r="C227" s="163" t="s">
        <v>507</v>
      </c>
      <c r="D227" s="163" t="s">
        <v>125</v>
      </c>
      <c r="E227" s="164" t="s">
        <v>508</v>
      </c>
      <c r="F227" s="165" t="s">
        <v>509</v>
      </c>
      <c r="G227" s="166" t="s">
        <v>264</v>
      </c>
      <c r="H227" s="167">
        <v>3.074</v>
      </c>
      <c r="I227" s="168"/>
      <c r="J227" s="169">
        <f>ROUND(I227*H227,2)</f>
        <v>0</v>
      </c>
      <c r="K227" s="165" t="s">
        <v>129</v>
      </c>
      <c r="L227" s="32"/>
      <c r="M227" s="170" t="s">
        <v>19</v>
      </c>
      <c r="N227" s="171" t="s">
        <v>42</v>
      </c>
      <c r="O227" s="33"/>
      <c r="P227" s="172">
        <f>O227*H227</f>
        <v>0</v>
      </c>
      <c r="Q227" s="172">
        <v>2.25634</v>
      </c>
      <c r="R227" s="172">
        <f>Q227*H227</f>
        <v>6.935989159999999</v>
      </c>
      <c r="S227" s="172">
        <v>0</v>
      </c>
      <c r="T227" s="173">
        <f>S227*H227</f>
        <v>0</v>
      </c>
      <c r="AR227" s="15" t="s">
        <v>139</v>
      </c>
      <c r="AT227" s="15" t="s">
        <v>125</v>
      </c>
      <c r="AU227" s="15" t="s">
        <v>80</v>
      </c>
      <c r="AY227" s="15" t="s">
        <v>122</v>
      </c>
      <c r="BE227" s="174">
        <f>IF(N227="základní",J227,0)</f>
        <v>0</v>
      </c>
      <c r="BF227" s="174">
        <f>IF(N227="snížená",J227,0)</f>
        <v>0</v>
      </c>
      <c r="BG227" s="174">
        <f>IF(N227="zákl. přenesená",J227,0)</f>
        <v>0</v>
      </c>
      <c r="BH227" s="174">
        <f>IF(N227="sníž. přenesená",J227,0)</f>
        <v>0</v>
      </c>
      <c r="BI227" s="174">
        <f>IF(N227="nulová",J227,0)</f>
        <v>0</v>
      </c>
      <c r="BJ227" s="15" t="s">
        <v>78</v>
      </c>
      <c r="BK227" s="174">
        <f>ROUND(I227*H227,2)</f>
        <v>0</v>
      </c>
      <c r="BL227" s="15" t="s">
        <v>139</v>
      </c>
      <c r="BM227" s="15" t="s">
        <v>510</v>
      </c>
    </row>
    <row r="228" spans="2:51" s="11" customFormat="1" ht="22.5" customHeight="1">
      <c r="B228" s="180"/>
      <c r="D228" s="181" t="s">
        <v>243</v>
      </c>
      <c r="E228" s="182" t="s">
        <v>19</v>
      </c>
      <c r="F228" s="183" t="s">
        <v>511</v>
      </c>
      <c r="H228" s="184">
        <v>3.074</v>
      </c>
      <c r="I228" s="185"/>
      <c r="L228" s="180"/>
      <c r="M228" s="186"/>
      <c r="N228" s="187"/>
      <c r="O228" s="187"/>
      <c r="P228" s="187"/>
      <c r="Q228" s="187"/>
      <c r="R228" s="187"/>
      <c r="S228" s="187"/>
      <c r="T228" s="188"/>
      <c r="AT228" s="189" t="s">
        <v>243</v>
      </c>
      <c r="AU228" s="189" t="s">
        <v>80</v>
      </c>
      <c r="AV228" s="11" t="s">
        <v>80</v>
      </c>
      <c r="AW228" s="11" t="s">
        <v>34</v>
      </c>
      <c r="AX228" s="11" t="s">
        <v>78</v>
      </c>
      <c r="AY228" s="189" t="s">
        <v>122</v>
      </c>
    </row>
    <row r="229" spans="2:65" s="1" customFormat="1" ht="22.5" customHeight="1">
      <c r="B229" s="162"/>
      <c r="C229" s="163" t="s">
        <v>512</v>
      </c>
      <c r="D229" s="163" t="s">
        <v>125</v>
      </c>
      <c r="E229" s="164" t="s">
        <v>513</v>
      </c>
      <c r="F229" s="165" t="s">
        <v>514</v>
      </c>
      <c r="G229" s="166" t="s">
        <v>250</v>
      </c>
      <c r="H229" s="167">
        <v>1</v>
      </c>
      <c r="I229" s="168"/>
      <c r="J229" s="169">
        <f>ROUND(I229*H229,2)</f>
        <v>0</v>
      </c>
      <c r="K229" s="165" t="s">
        <v>19</v>
      </c>
      <c r="L229" s="32"/>
      <c r="M229" s="170" t="s">
        <v>19</v>
      </c>
      <c r="N229" s="171" t="s">
        <v>42</v>
      </c>
      <c r="O229" s="33"/>
      <c r="P229" s="172">
        <f>O229*H229</f>
        <v>0</v>
      </c>
      <c r="Q229" s="172">
        <v>0</v>
      </c>
      <c r="R229" s="172">
        <f>Q229*H229</f>
        <v>0</v>
      </c>
      <c r="S229" s="172">
        <v>0</v>
      </c>
      <c r="T229" s="173">
        <f>S229*H229</f>
        <v>0</v>
      </c>
      <c r="AR229" s="15" t="s">
        <v>139</v>
      </c>
      <c r="AT229" s="15" t="s">
        <v>125</v>
      </c>
      <c r="AU229" s="15" t="s">
        <v>80</v>
      </c>
      <c r="AY229" s="15" t="s">
        <v>122</v>
      </c>
      <c r="BE229" s="174">
        <f>IF(N229="základní",J229,0)</f>
        <v>0</v>
      </c>
      <c r="BF229" s="174">
        <f>IF(N229="snížená",J229,0)</f>
        <v>0</v>
      </c>
      <c r="BG229" s="174">
        <f>IF(N229="zákl. přenesená",J229,0)</f>
        <v>0</v>
      </c>
      <c r="BH229" s="174">
        <f>IF(N229="sníž. přenesená",J229,0)</f>
        <v>0</v>
      </c>
      <c r="BI229" s="174">
        <f>IF(N229="nulová",J229,0)</f>
        <v>0</v>
      </c>
      <c r="BJ229" s="15" t="s">
        <v>78</v>
      </c>
      <c r="BK229" s="174">
        <f>ROUND(I229*H229,2)</f>
        <v>0</v>
      </c>
      <c r="BL229" s="15" t="s">
        <v>139</v>
      </c>
      <c r="BM229" s="15" t="s">
        <v>515</v>
      </c>
    </row>
    <row r="230" spans="2:65" s="1" customFormat="1" ht="22.5" customHeight="1">
      <c r="B230" s="162"/>
      <c r="C230" s="163" t="s">
        <v>516</v>
      </c>
      <c r="D230" s="163" t="s">
        <v>125</v>
      </c>
      <c r="E230" s="164" t="s">
        <v>517</v>
      </c>
      <c r="F230" s="165" t="s">
        <v>518</v>
      </c>
      <c r="G230" s="166" t="s">
        <v>128</v>
      </c>
      <c r="H230" s="167">
        <v>1</v>
      </c>
      <c r="I230" s="168"/>
      <c r="J230" s="169">
        <f>ROUND(I230*H230,2)</f>
        <v>0</v>
      </c>
      <c r="K230" s="165" t="s">
        <v>19</v>
      </c>
      <c r="L230" s="32"/>
      <c r="M230" s="170" t="s">
        <v>19</v>
      </c>
      <c r="N230" s="171" t="s">
        <v>42</v>
      </c>
      <c r="O230" s="33"/>
      <c r="P230" s="172">
        <f>O230*H230</f>
        <v>0</v>
      </c>
      <c r="Q230" s="172">
        <v>0</v>
      </c>
      <c r="R230" s="172">
        <f>Q230*H230</f>
        <v>0</v>
      </c>
      <c r="S230" s="172">
        <v>0</v>
      </c>
      <c r="T230" s="173">
        <f>S230*H230</f>
        <v>0</v>
      </c>
      <c r="AR230" s="15" t="s">
        <v>139</v>
      </c>
      <c r="AT230" s="15" t="s">
        <v>125</v>
      </c>
      <c r="AU230" s="15" t="s">
        <v>80</v>
      </c>
      <c r="AY230" s="15" t="s">
        <v>122</v>
      </c>
      <c r="BE230" s="174">
        <f>IF(N230="základní",J230,0)</f>
        <v>0</v>
      </c>
      <c r="BF230" s="174">
        <f>IF(N230="snížená",J230,0)</f>
        <v>0</v>
      </c>
      <c r="BG230" s="174">
        <f>IF(N230="zákl. přenesená",J230,0)</f>
        <v>0</v>
      </c>
      <c r="BH230" s="174">
        <f>IF(N230="sníž. přenesená",J230,0)</f>
        <v>0</v>
      </c>
      <c r="BI230" s="174">
        <f>IF(N230="nulová",J230,0)</f>
        <v>0</v>
      </c>
      <c r="BJ230" s="15" t="s">
        <v>78</v>
      </c>
      <c r="BK230" s="174">
        <f>ROUND(I230*H230,2)</f>
        <v>0</v>
      </c>
      <c r="BL230" s="15" t="s">
        <v>139</v>
      </c>
      <c r="BM230" s="15" t="s">
        <v>519</v>
      </c>
    </row>
    <row r="231" spans="2:65" s="1" customFormat="1" ht="22.5" customHeight="1">
      <c r="B231" s="162"/>
      <c r="C231" s="163" t="s">
        <v>520</v>
      </c>
      <c r="D231" s="163" t="s">
        <v>125</v>
      </c>
      <c r="E231" s="164" t="s">
        <v>521</v>
      </c>
      <c r="F231" s="165" t="s">
        <v>522</v>
      </c>
      <c r="G231" s="166" t="s">
        <v>250</v>
      </c>
      <c r="H231" s="167">
        <v>1</v>
      </c>
      <c r="I231" s="168"/>
      <c r="J231" s="169">
        <f>ROUND(I231*H231,2)</f>
        <v>0</v>
      </c>
      <c r="K231" s="165" t="s">
        <v>19</v>
      </c>
      <c r="L231" s="32"/>
      <c r="M231" s="170" t="s">
        <v>19</v>
      </c>
      <c r="N231" s="171" t="s">
        <v>42</v>
      </c>
      <c r="O231" s="33"/>
      <c r="P231" s="172">
        <f>O231*H231</f>
        <v>0</v>
      </c>
      <c r="Q231" s="172">
        <v>0</v>
      </c>
      <c r="R231" s="172">
        <f>Q231*H231</f>
        <v>0</v>
      </c>
      <c r="S231" s="172">
        <v>0</v>
      </c>
      <c r="T231" s="173">
        <f>S231*H231</f>
        <v>0</v>
      </c>
      <c r="AR231" s="15" t="s">
        <v>139</v>
      </c>
      <c r="AT231" s="15" t="s">
        <v>125</v>
      </c>
      <c r="AU231" s="15" t="s">
        <v>80</v>
      </c>
      <c r="AY231" s="15" t="s">
        <v>122</v>
      </c>
      <c r="BE231" s="174">
        <f>IF(N231="základní",J231,0)</f>
        <v>0</v>
      </c>
      <c r="BF231" s="174">
        <f>IF(N231="snížená",J231,0)</f>
        <v>0</v>
      </c>
      <c r="BG231" s="174">
        <f>IF(N231="zákl. přenesená",J231,0)</f>
        <v>0</v>
      </c>
      <c r="BH231" s="174">
        <f>IF(N231="sníž. přenesená",J231,0)</f>
        <v>0</v>
      </c>
      <c r="BI231" s="174">
        <f>IF(N231="nulová",J231,0)</f>
        <v>0</v>
      </c>
      <c r="BJ231" s="15" t="s">
        <v>78</v>
      </c>
      <c r="BK231" s="174">
        <f>ROUND(I231*H231,2)</f>
        <v>0</v>
      </c>
      <c r="BL231" s="15" t="s">
        <v>139</v>
      </c>
      <c r="BM231" s="15" t="s">
        <v>523</v>
      </c>
    </row>
    <row r="232" spans="2:63" s="10" customFormat="1" ht="29.25" customHeight="1">
      <c r="B232" s="148"/>
      <c r="D232" s="159" t="s">
        <v>70</v>
      </c>
      <c r="E232" s="160" t="s">
        <v>524</v>
      </c>
      <c r="F232" s="160" t="s">
        <v>525</v>
      </c>
      <c r="I232" s="151"/>
      <c r="J232" s="161">
        <f>BK232</f>
        <v>0</v>
      </c>
      <c r="L232" s="148"/>
      <c r="M232" s="153"/>
      <c r="N232" s="154"/>
      <c r="O232" s="154"/>
      <c r="P232" s="155">
        <f>SUM(P233:P243)</f>
        <v>0</v>
      </c>
      <c r="Q232" s="154"/>
      <c r="R232" s="155">
        <f>SUM(R233:R243)</f>
        <v>0</v>
      </c>
      <c r="S232" s="154"/>
      <c r="T232" s="156">
        <f>SUM(T233:T243)</f>
        <v>39.584941099999995</v>
      </c>
      <c r="AR232" s="149" t="s">
        <v>78</v>
      </c>
      <c r="AT232" s="157" t="s">
        <v>70</v>
      </c>
      <c r="AU232" s="157" t="s">
        <v>78</v>
      </c>
      <c r="AY232" s="149" t="s">
        <v>122</v>
      </c>
      <c r="BK232" s="158">
        <f>SUM(BK233:BK243)</f>
        <v>0</v>
      </c>
    </row>
    <row r="233" spans="2:65" s="1" customFormat="1" ht="22.5" customHeight="1">
      <c r="B233" s="162"/>
      <c r="C233" s="163" t="s">
        <v>526</v>
      </c>
      <c r="D233" s="163" t="s">
        <v>125</v>
      </c>
      <c r="E233" s="164" t="s">
        <v>527</v>
      </c>
      <c r="F233" s="165" t="s">
        <v>528</v>
      </c>
      <c r="G233" s="166" t="s">
        <v>264</v>
      </c>
      <c r="H233" s="167">
        <v>15.266</v>
      </c>
      <c r="I233" s="168"/>
      <c r="J233" s="169">
        <f>ROUND(I233*H233,2)</f>
        <v>0</v>
      </c>
      <c r="K233" s="165" t="s">
        <v>129</v>
      </c>
      <c r="L233" s="32"/>
      <c r="M233" s="170" t="s">
        <v>19</v>
      </c>
      <c r="N233" s="171" t="s">
        <v>42</v>
      </c>
      <c r="O233" s="33"/>
      <c r="P233" s="172">
        <f>O233*H233</f>
        <v>0</v>
      </c>
      <c r="Q233" s="172">
        <v>0</v>
      </c>
      <c r="R233" s="172">
        <f>Q233*H233</f>
        <v>0</v>
      </c>
      <c r="S233" s="172">
        <v>2</v>
      </c>
      <c r="T233" s="173">
        <f>S233*H233</f>
        <v>30.532</v>
      </c>
      <c r="AR233" s="15" t="s">
        <v>139</v>
      </c>
      <c r="AT233" s="15" t="s">
        <v>125</v>
      </c>
      <c r="AU233" s="15" t="s">
        <v>80</v>
      </c>
      <c r="AY233" s="15" t="s">
        <v>122</v>
      </c>
      <c r="BE233" s="174">
        <f>IF(N233="základní",J233,0)</f>
        <v>0</v>
      </c>
      <c r="BF233" s="174">
        <f>IF(N233="snížená",J233,0)</f>
        <v>0</v>
      </c>
      <c r="BG233" s="174">
        <f>IF(N233="zákl. přenesená",J233,0)</f>
        <v>0</v>
      </c>
      <c r="BH233" s="174">
        <f>IF(N233="sníž. přenesená",J233,0)</f>
        <v>0</v>
      </c>
      <c r="BI233" s="174">
        <f>IF(N233="nulová",J233,0)</f>
        <v>0</v>
      </c>
      <c r="BJ233" s="15" t="s">
        <v>78</v>
      </c>
      <c r="BK233" s="174">
        <f>ROUND(I233*H233,2)</f>
        <v>0</v>
      </c>
      <c r="BL233" s="15" t="s">
        <v>139</v>
      </c>
      <c r="BM233" s="15" t="s">
        <v>529</v>
      </c>
    </row>
    <row r="234" spans="2:51" s="11" customFormat="1" ht="22.5" customHeight="1">
      <c r="B234" s="180"/>
      <c r="D234" s="181" t="s">
        <v>243</v>
      </c>
      <c r="E234" s="182" t="s">
        <v>19</v>
      </c>
      <c r="F234" s="183" t="s">
        <v>530</v>
      </c>
      <c r="H234" s="184">
        <v>15.266</v>
      </c>
      <c r="I234" s="185"/>
      <c r="L234" s="180"/>
      <c r="M234" s="186"/>
      <c r="N234" s="187"/>
      <c r="O234" s="187"/>
      <c r="P234" s="187"/>
      <c r="Q234" s="187"/>
      <c r="R234" s="187"/>
      <c r="S234" s="187"/>
      <c r="T234" s="188"/>
      <c r="AT234" s="189" t="s">
        <v>243</v>
      </c>
      <c r="AU234" s="189" t="s">
        <v>80</v>
      </c>
      <c r="AV234" s="11" t="s">
        <v>80</v>
      </c>
      <c r="AW234" s="11" t="s">
        <v>34</v>
      </c>
      <c r="AX234" s="11" t="s">
        <v>78</v>
      </c>
      <c r="AY234" s="189" t="s">
        <v>122</v>
      </c>
    </row>
    <row r="235" spans="2:65" s="1" customFormat="1" ht="22.5" customHeight="1">
      <c r="B235" s="162"/>
      <c r="C235" s="163" t="s">
        <v>446</v>
      </c>
      <c r="D235" s="163" t="s">
        <v>125</v>
      </c>
      <c r="E235" s="164" t="s">
        <v>531</v>
      </c>
      <c r="F235" s="165" t="s">
        <v>532</v>
      </c>
      <c r="G235" s="166" t="s">
        <v>264</v>
      </c>
      <c r="H235" s="167">
        <v>3.817</v>
      </c>
      <c r="I235" s="168"/>
      <c r="J235" s="169">
        <f>ROUND(I235*H235,2)</f>
        <v>0</v>
      </c>
      <c r="K235" s="165" t="s">
        <v>129</v>
      </c>
      <c r="L235" s="32"/>
      <c r="M235" s="170" t="s">
        <v>19</v>
      </c>
      <c r="N235" s="171" t="s">
        <v>42</v>
      </c>
      <c r="O235" s="33"/>
      <c r="P235" s="172">
        <f>O235*H235</f>
        <v>0</v>
      </c>
      <c r="Q235" s="172">
        <v>0</v>
      </c>
      <c r="R235" s="172">
        <f>Q235*H235</f>
        <v>0</v>
      </c>
      <c r="S235" s="172">
        <v>2.2</v>
      </c>
      <c r="T235" s="173">
        <f>S235*H235</f>
        <v>8.397400000000001</v>
      </c>
      <c r="AR235" s="15" t="s">
        <v>139</v>
      </c>
      <c r="AT235" s="15" t="s">
        <v>125</v>
      </c>
      <c r="AU235" s="15" t="s">
        <v>80</v>
      </c>
      <c r="AY235" s="15" t="s">
        <v>122</v>
      </c>
      <c r="BE235" s="174">
        <f>IF(N235="základní",J235,0)</f>
        <v>0</v>
      </c>
      <c r="BF235" s="174">
        <f>IF(N235="snížená",J235,0)</f>
        <v>0</v>
      </c>
      <c r="BG235" s="174">
        <f>IF(N235="zákl. přenesená",J235,0)</f>
        <v>0</v>
      </c>
      <c r="BH235" s="174">
        <f>IF(N235="sníž. přenesená",J235,0)</f>
        <v>0</v>
      </c>
      <c r="BI235" s="174">
        <f>IF(N235="nulová",J235,0)</f>
        <v>0</v>
      </c>
      <c r="BJ235" s="15" t="s">
        <v>78</v>
      </c>
      <c r="BK235" s="174">
        <f>ROUND(I235*H235,2)</f>
        <v>0</v>
      </c>
      <c r="BL235" s="15" t="s">
        <v>139</v>
      </c>
      <c r="BM235" s="15" t="s">
        <v>533</v>
      </c>
    </row>
    <row r="236" spans="2:51" s="11" customFormat="1" ht="22.5" customHeight="1">
      <c r="B236" s="180"/>
      <c r="D236" s="181" t="s">
        <v>243</v>
      </c>
      <c r="E236" s="182" t="s">
        <v>19</v>
      </c>
      <c r="F236" s="183" t="s">
        <v>534</v>
      </c>
      <c r="H236" s="184">
        <v>3.817</v>
      </c>
      <c r="I236" s="185"/>
      <c r="L236" s="180"/>
      <c r="M236" s="186"/>
      <c r="N236" s="187"/>
      <c r="O236" s="187"/>
      <c r="P236" s="187"/>
      <c r="Q236" s="187"/>
      <c r="R236" s="187"/>
      <c r="S236" s="187"/>
      <c r="T236" s="188"/>
      <c r="AT236" s="189" t="s">
        <v>243</v>
      </c>
      <c r="AU236" s="189" t="s">
        <v>80</v>
      </c>
      <c r="AV236" s="11" t="s">
        <v>80</v>
      </c>
      <c r="AW236" s="11" t="s">
        <v>34</v>
      </c>
      <c r="AX236" s="11" t="s">
        <v>78</v>
      </c>
      <c r="AY236" s="189" t="s">
        <v>122</v>
      </c>
    </row>
    <row r="237" spans="2:65" s="1" customFormat="1" ht="22.5" customHeight="1">
      <c r="B237" s="162"/>
      <c r="C237" s="163" t="s">
        <v>535</v>
      </c>
      <c r="D237" s="163" t="s">
        <v>125</v>
      </c>
      <c r="E237" s="164" t="s">
        <v>536</v>
      </c>
      <c r="F237" s="165" t="s">
        <v>537</v>
      </c>
      <c r="G237" s="166" t="s">
        <v>250</v>
      </c>
      <c r="H237" s="167">
        <v>55.88</v>
      </c>
      <c r="I237" s="168"/>
      <c r="J237" s="169">
        <f>ROUND(I237*H237,2)</f>
        <v>0</v>
      </c>
      <c r="K237" s="165" t="s">
        <v>129</v>
      </c>
      <c r="L237" s="32"/>
      <c r="M237" s="170" t="s">
        <v>19</v>
      </c>
      <c r="N237" s="171" t="s">
        <v>42</v>
      </c>
      <c r="O237" s="33"/>
      <c r="P237" s="172">
        <f>O237*H237</f>
        <v>0</v>
      </c>
      <c r="Q237" s="172">
        <v>0</v>
      </c>
      <c r="R237" s="172">
        <f>Q237*H237</f>
        <v>0</v>
      </c>
      <c r="S237" s="172">
        <v>0.006</v>
      </c>
      <c r="T237" s="173">
        <f>S237*H237</f>
        <v>0.33528</v>
      </c>
      <c r="AR237" s="15" t="s">
        <v>139</v>
      </c>
      <c r="AT237" s="15" t="s">
        <v>125</v>
      </c>
      <c r="AU237" s="15" t="s">
        <v>80</v>
      </c>
      <c r="AY237" s="15" t="s">
        <v>122</v>
      </c>
      <c r="BE237" s="174">
        <f>IF(N237="základní",J237,0)</f>
        <v>0</v>
      </c>
      <c r="BF237" s="174">
        <f>IF(N237="snížená",J237,0)</f>
        <v>0</v>
      </c>
      <c r="BG237" s="174">
        <f>IF(N237="zákl. přenesená",J237,0)</f>
        <v>0</v>
      </c>
      <c r="BH237" s="174">
        <f>IF(N237="sníž. přenesená",J237,0)</f>
        <v>0</v>
      </c>
      <c r="BI237" s="174">
        <f>IF(N237="nulová",J237,0)</f>
        <v>0</v>
      </c>
      <c r="BJ237" s="15" t="s">
        <v>78</v>
      </c>
      <c r="BK237" s="174">
        <f>ROUND(I237*H237,2)</f>
        <v>0</v>
      </c>
      <c r="BL237" s="15" t="s">
        <v>139</v>
      </c>
      <c r="BM237" s="15" t="s">
        <v>538</v>
      </c>
    </row>
    <row r="238" spans="2:51" s="11" customFormat="1" ht="22.5" customHeight="1">
      <c r="B238" s="180"/>
      <c r="D238" s="181" t="s">
        <v>243</v>
      </c>
      <c r="E238" s="182" t="s">
        <v>19</v>
      </c>
      <c r="F238" s="183" t="s">
        <v>539</v>
      </c>
      <c r="H238" s="184">
        <v>55.88</v>
      </c>
      <c r="I238" s="185"/>
      <c r="L238" s="180"/>
      <c r="M238" s="186"/>
      <c r="N238" s="187"/>
      <c r="O238" s="187"/>
      <c r="P238" s="187"/>
      <c r="Q238" s="187"/>
      <c r="R238" s="187"/>
      <c r="S238" s="187"/>
      <c r="T238" s="188"/>
      <c r="AT238" s="189" t="s">
        <v>243</v>
      </c>
      <c r="AU238" s="189" t="s">
        <v>80</v>
      </c>
      <c r="AV238" s="11" t="s">
        <v>80</v>
      </c>
      <c r="AW238" s="11" t="s">
        <v>34</v>
      </c>
      <c r="AX238" s="11" t="s">
        <v>78</v>
      </c>
      <c r="AY238" s="189" t="s">
        <v>122</v>
      </c>
    </row>
    <row r="239" spans="2:65" s="1" customFormat="1" ht="22.5" customHeight="1">
      <c r="B239" s="162"/>
      <c r="C239" s="163" t="s">
        <v>540</v>
      </c>
      <c r="D239" s="163" t="s">
        <v>125</v>
      </c>
      <c r="E239" s="164" t="s">
        <v>541</v>
      </c>
      <c r="F239" s="165" t="s">
        <v>542</v>
      </c>
      <c r="G239" s="166" t="s">
        <v>378</v>
      </c>
      <c r="H239" s="167">
        <v>83.82</v>
      </c>
      <c r="I239" s="168"/>
      <c r="J239" s="169">
        <f>ROUND(I239*H239,2)</f>
        <v>0</v>
      </c>
      <c r="K239" s="165" t="s">
        <v>129</v>
      </c>
      <c r="L239" s="32"/>
      <c r="M239" s="170" t="s">
        <v>19</v>
      </c>
      <c r="N239" s="171" t="s">
        <v>42</v>
      </c>
      <c r="O239" s="33"/>
      <c r="P239" s="172">
        <f>O239*H239</f>
        <v>0</v>
      </c>
      <c r="Q239" s="172">
        <v>0</v>
      </c>
      <c r="R239" s="172">
        <f>Q239*H239</f>
        <v>0</v>
      </c>
      <c r="S239" s="172">
        <v>0.00248</v>
      </c>
      <c r="T239" s="173">
        <f>S239*H239</f>
        <v>0.2078736</v>
      </c>
      <c r="AR239" s="15" t="s">
        <v>139</v>
      </c>
      <c r="AT239" s="15" t="s">
        <v>125</v>
      </c>
      <c r="AU239" s="15" t="s">
        <v>80</v>
      </c>
      <c r="AY239" s="15" t="s">
        <v>122</v>
      </c>
      <c r="BE239" s="174">
        <f>IF(N239="základní",J239,0)</f>
        <v>0</v>
      </c>
      <c r="BF239" s="174">
        <f>IF(N239="snížená",J239,0)</f>
        <v>0</v>
      </c>
      <c r="BG239" s="174">
        <f>IF(N239="zákl. přenesená",J239,0)</f>
        <v>0</v>
      </c>
      <c r="BH239" s="174">
        <f>IF(N239="sníž. přenesená",J239,0)</f>
        <v>0</v>
      </c>
      <c r="BI239" s="174">
        <f>IF(N239="nulová",J239,0)</f>
        <v>0</v>
      </c>
      <c r="BJ239" s="15" t="s">
        <v>78</v>
      </c>
      <c r="BK239" s="174">
        <f>ROUND(I239*H239,2)</f>
        <v>0</v>
      </c>
      <c r="BL239" s="15" t="s">
        <v>139</v>
      </c>
      <c r="BM239" s="15" t="s">
        <v>543</v>
      </c>
    </row>
    <row r="240" spans="2:51" s="11" customFormat="1" ht="22.5" customHeight="1">
      <c r="B240" s="180"/>
      <c r="D240" s="190" t="s">
        <v>243</v>
      </c>
      <c r="E240" s="189" t="s">
        <v>19</v>
      </c>
      <c r="F240" s="191" t="s">
        <v>544</v>
      </c>
      <c r="H240" s="192">
        <v>20.21</v>
      </c>
      <c r="I240" s="185"/>
      <c r="L240" s="180"/>
      <c r="M240" s="186"/>
      <c r="N240" s="187"/>
      <c r="O240" s="187"/>
      <c r="P240" s="187"/>
      <c r="Q240" s="187"/>
      <c r="R240" s="187"/>
      <c r="S240" s="187"/>
      <c r="T240" s="188"/>
      <c r="AT240" s="189" t="s">
        <v>243</v>
      </c>
      <c r="AU240" s="189" t="s">
        <v>80</v>
      </c>
      <c r="AV240" s="11" t="s">
        <v>80</v>
      </c>
      <c r="AW240" s="11" t="s">
        <v>34</v>
      </c>
      <c r="AX240" s="11" t="s">
        <v>71</v>
      </c>
      <c r="AY240" s="189" t="s">
        <v>122</v>
      </c>
    </row>
    <row r="241" spans="2:51" s="11" customFormat="1" ht="22.5" customHeight="1">
      <c r="B241" s="180"/>
      <c r="D241" s="181" t="s">
        <v>243</v>
      </c>
      <c r="E241" s="182" t="s">
        <v>19</v>
      </c>
      <c r="F241" s="183" t="s">
        <v>545</v>
      </c>
      <c r="H241" s="184">
        <v>63.61</v>
      </c>
      <c r="I241" s="185"/>
      <c r="L241" s="180"/>
      <c r="M241" s="186"/>
      <c r="N241" s="187"/>
      <c r="O241" s="187"/>
      <c r="P241" s="187"/>
      <c r="Q241" s="187"/>
      <c r="R241" s="187"/>
      <c r="S241" s="187"/>
      <c r="T241" s="188"/>
      <c r="AT241" s="189" t="s">
        <v>243</v>
      </c>
      <c r="AU241" s="189" t="s">
        <v>80</v>
      </c>
      <c r="AV241" s="11" t="s">
        <v>80</v>
      </c>
      <c r="AW241" s="11" t="s">
        <v>34</v>
      </c>
      <c r="AX241" s="11" t="s">
        <v>71</v>
      </c>
      <c r="AY241" s="189" t="s">
        <v>122</v>
      </c>
    </row>
    <row r="242" spans="2:65" s="1" customFormat="1" ht="22.5" customHeight="1">
      <c r="B242" s="162"/>
      <c r="C242" s="163" t="s">
        <v>546</v>
      </c>
      <c r="D242" s="163" t="s">
        <v>125</v>
      </c>
      <c r="E242" s="164" t="s">
        <v>547</v>
      </c>
      <c r="F242" s="165" t="s">
        <v>548</v>
      </c>
      <c r="G242" s="166" t="s">
        <v>378</v>
      </c>
      <c r="H242" s="167">
        <v>12.15</v>
      </c>
      <c r="I242" s="168"/>
      <c r="J242" s="169">
        <f>ROUND(I242*H242,2)</f>
        <v>0</v>
      </c>
      <c r="K242" s="165" t="s">
        <v>129</v>
      </c>
      <c r="L242" s="32"/>
      <c r="M242" s="170" t="s">
        <v>19</v>
      </c>
      <c r="N242" s="171" t="s">
        <v>42</v>
      </c>
      <c r="O242" s="33"/>
      <c r="P242" s="172">
        <f>O242*H242</f>
        <v>0</v>
      </c>
      <c r="Q242" s="172">
        <v>0</v>
      </c>
      <c r="R242" s="172">
        <f>Q242*H242</f>
        <v>0</v>
      </c>
      <c r="S242" s="172">
        <v>0.00925</v>
      </c>
      <c r="T242" s="173">
        <f>S242*H242</f>
        <v>0.1123875</v>
      </c>
      <c r="AR242" s="15" t="s">
        <v>139</v>
      </c>
      <c r="AT242" s="15" t="s">
        <v>125</v>
      </c>
      <c r="AU242" s="15" t="s">
        <v>80</v>
      </c>
      <c r="AY242" s="15" t="s">
        <v>122</v>
      </c>
      <c r="BE242" s="174">
        <f>IF(N242="základní",J242,0)</f>
        <v>0</v>
      </c>
      <c r="BF242" s="174">
        <f>IF(N242="snížená",J242,0)</f>
        <v>0</v>
      </c>
      <c r="BG242" s="174">
        <f>IF(N242="zákl. přenesená",J242,0)</f>
        <v>0</v>
      </c>
      <c r="BH242" s="174">
        <f>IF(N242="sníž. přenesená",J242,0)</f>
        <v>0</v>
      </c>
      <c r="BI242" s="174">
        <f>IF(N242="nulová",J242,0)</f>
        <v>0</v>
      </c>
      <c r="BJ242" s="15" t="s">
        <v>78</v>
      </c>
      <c r="BK242" s="174">
        <f>ROUND(I242*H242,2)</f>
        <v>0</v>
      </c>
      <c r="BL242" s="15" t="s">
        <v>139</v>
      </c>
      <c r="BM242" s="15" t="s">
        <v>549</v>
      </c>
    </row>
    <row r="243" spans="2:51" s="11" customFormat="1" ht="22.5" customHeight="1">
      <c r="B243" s="180"/>
      <c r="D243" s="190" t="s">
        <v>243</v>
      </c>
      <c r="E243" s="189" t="s">
        <v>19</v>
      </c>
      <c r="F243" s="191" t="s">
        <v>550</v>
      </c>
      <c r="H243" s="192">
        <v>12.15</v>
      </c>
      <c r="I243" s="185"/>
      <c r="L243" s="180"/>
      <c r="M243" s="186"/>
      <c r="N243" s="187"/>
      <c r="O243" s="187"/>
      <c r="P243" s="187"/>
      <c r="Q243" s="187"/>
      <c r="R243" s="187"/>
      <c r="S243" s="187"/>
      <c r="T243" s="188"/>
      <c r="AT243" s="189" t="s">
        <v>243</v>
      </c>
      <c r="AU243" s="189" t="s">
        <v>80</v>
      </c>
      <c r="AV243" s="11" t="s">
        <v>80</v>
      </c>
      <c r="AW243" s="11" t="s">
        <v>34</v>
      </c>
      <c r="AX243" s="11" t="s">
        <v>78</v>
      </c>
      <c r="AY243" s="189" t="s">
        <v>122</v>
      </c>
    </row>
    <row r="244" spans="2:63" s="10" customFormat="1" ht="29.25" customHeight="1">
      <c r="B244" s="148"/>
      <c r="D244" s="159" t="s">
        <v>70</v>
      </c>
      <c r="E244" s="160" t="s">
        <v>551</v>
      </c>
      <c r="F244" s="160" t="s">
        <v>552</v>
      </c>
      <c r="I244" s="151"/>
      <c r="J244" s="161">
        <f>BK244</f>
        <v>0</v>
      </c>
      <c r="L244" s="148"/>
      <c r="M244" s="153"/>
      <c r="N244" s="154"/>
      <c r="O244" s="154"/>
      <c r="P244" s="155">
        <f>SUM(P245:P249)</f>
        <v>0</v>
      </c>
      <c r="Q244" s="154"/>
      <c r="R244" s="155">
        <f>SUM(R245:R249)</f>
        <v>0</v>
      </c>
      <c r="S244" s="154"/>
      <c r="T244" s="156">
        <f>SUM(T245:T249)</f>
        <v>0</v>
      </c>
      <c r="AR244" s="149" t="s">
        <v>78</v>
      </c>
      <c r="AT244" s="157" t="s">
        <v>70</v>
      </c>
      <c r="AU244" s="157" t="s">
        <v>78</v>
      </c>
      <c r="AY244" s="149" t="s">
        <v>122</v>
      </c>
      <c r="BK244" s="158">
        <f>SUM(BK245:BK249)</f>
        <v>0</v>
      </c>
    </row>
    <row r="245" spans="2:65" s="1" customFormat="1" ht="31.5" customHeight="1">
      <c r="B245" s="162"/>
      <c r="C245" s="163" t="s">
        <v>553</v>
      </c>
      <c r="D245" s="163" t="s">
        <v>125</v>
      </c>
      <c r="E245" s="164" t="s">
        <v>554</v>
      </c>
      <c r="F245" s="165" t="s">
        <v>555</v>
      </c>
      <c r="G245" s="166" t="s">
        <v>312</v>
      </c>
      <c r="H245" s="167">
        <v>39.685</v>
      </c>
      <c r="I245" s="168"/>
      <c r="J245" s="169">
        <f>ROUND(I245*H245,2)</f>
        <v>0</v>
      </c>
      <c r="K245" s="165" t="s">
        <v>129</v>
      </c>
      <c r="L245" s="32"/>
      <c r="M245" s="170" t="s">
        <v>19</v>
      </c>
      <c r="N245" s="171" t="s">
        <v>42</v>
      </c>
      <c r="O245" s="33"/>
      <c r="P245" s="172">
        <f>O245*H245</f>
        <v>0</v>
      </c>
      <c r="Q245" s="172">
        <v>0</v>
      </c>
      <c r="R245" s="172">
        <f>Q245*H245</f>
        <v>0</v>
      </c>
      <c r="S245" s="172">
        <v>0</v>
      </c>
      <c r="T245" s="173">
        <f>S245*H245</f>
        <v>0</v>
      </c>
      <c r="AR245" s="15" t="s">
        <v>139</v>
      </c>
      <c r="AT245" s="15" t="s">
        <v>125</v>
      </c>
      <c r="AU245" s="15" t="s">
        <v>80</v>
      </c>
      <c r="AY245" s="15" t="s">
        <v>122</v>
      </c>
      <c r="BE245" s="174">
        <f>IF(N245="základní",J245,0)</f>
        <v>0</v>
      </c>
      <c r="BF245" s="174">
        <f>IF(N245="snížená",J245,0)</f>
        <v>0</v>
      </c>
      <c r="BG245" s="174">
        <f>IF(N245="zákl. přenesená",J245,0)</f>
        <v>0</v>
      </c>
      <c r="BH245" s="174">
        <f>IF(N245="sníž. přenesená",J245,0)</f>
        <v>0</v>
      </c>
      <c r="BI245" s="174">
        <f>IF(N245="nulová",J245,0)</f>
        <v>0</v>
      </c>
      <c r="BJ245" s="15" t="s">
        <v>78</v>
      </c>
      <c r="BK245" s="174">
        <f>ROUND(I245*H245,2)</f>
        <v>0</v>
      </c>
      <c r="BL245" s="15" t="s">
        <v>139</v>
      </c>
      <c r="BM245" s="15" t="s">
        <v>556</v>
      </c>
    </row>
    <row r="246" spans="2:65" s="1" customFormat="1" ht="22.5" customHeight="1">
      <c r="B246" s="162"/>
      <c r="C246" s="163" t="s">
        <v>557</v>
      </c>
      <c r="D246" s="163" t="s">
        <v>125</v>
      </c>
      <c r="E246" s="164" t="s">
        <v>558</v>
      </c>
      <c r="F246" s="165" t="s">
        <v>559</v>
      </c>
      <c r="G246" s="166" t="s">
        <v>312</v>
      </c>
      <c r="H246" s="167">
        <v>39.685</v>
      </c>
      <c r="I246" s="168"/>
      <c r="J246" s="169">
        <f>ROUND(I246*H246,2)</f>
        <v>0</v>
      </c>
      <c r="K246" s="165" t="s">
        <v>129</v>
      </c>
      <c r="L246" s="32"/>
      <c r="M246" s="170" t="s">
        <v>19</v>
      </c>
      <c r="N246" s="171" t="s">
        <v>42</v>
      </c>
      <c r="O246" s="33"/>
      <c r="P246" s="172">
        <f>O246*H246</f>
        <v>0</v>
      </c>
      <c r="Q246" s="172">
        <v>0</v>
      </c>
      <c r="R246" s="172">
        <f>Q246*H246</f>
        <v>0</v>
      </c>
      <c r="S246" s="172">
        <v>0</v>
      </c>
      <c r="T246" s="173">
        <f>S246*H246</f>
        <v>0</v>
      </c>
      <c r="AR246" s="15" t="s">
        <v>139</v>
      </c>
      <c r="AT246" s="15" t="s">
        <v>125</v>
      </c>
      <c r="AU246" s="15" t="s">
        <v>80</v>
      </c>
      <c r="AY246" s="15" t="s">
        <v>122</v>
      </c>
      <c r="BE246" s="174">
        <f>IF(N246="základní",J246,0)</f>
        <v>0</v>
      </c>
      <c r="BF246" s="174">
        <f>IF(N246="snížená",J246,0)</f>
        <v>0</v>
      </c>
      <c r="BG246" s="174">
        <f>IF(N246="zákl. přenesená",J246,0)</f>
        <v>0</v>
      </c>
      <c r="BH246" s="174">
        <f>IF(N246="sníž. přenesená",J246,0)</f>
        <v>0</v>
      </c>
      <c r="BI246" s="174">
        <f>IF(N246="nulová",J246,0)</f>
        <v>0</v>
      </c>
      <c r="BJ246" s="15" t="s">
        <v>78</v>
      </c>
      <c r="BK246" s="174">
        <f>ROUND(I246*H246,2)</f>
        <v>0</v>
      </c>
      <c r="BL246" s="15" t="s">
        <v>139</v>
      </c>
      <c r="BM246" s="15" t="s">
        <v>560</v>
      </c>
    </row>
    <row r="247" spans="2:65" s="1" customFormat="1" ht="22.5" customHeight="1">
      <c r="B247" s="162"/>
      <c r="C247" s="163" t="s">
        <v>561</v>
      </c>
      <c r="D247" s="163" t="s">
        <v>125</v>
      </c>
      <c r="E247" s="164" t="s">
        <v>562</v>
      </c>
      <c r="F247" s="165" t="s">
        <v>563</v>
      </c>
      <c r="G247" s="166" t="s">
        <v>312</v>
      </c>
      <c r="H247" s="167">
        <v>357.165</v>
      </c>
      <c r="I247" s="168"/>
      <c r="J247" s="169">
        <f>ROUND(I247*H247,2)</f>
        <v>0</v>
      </c>
      <c r="K247" s="165" t="s">
        <v>129</v>
      </c>
      <c r="L247" s="32"/>
      <c r="M247" s="170" t="s">
        <v>19</v>
      </c>
      <c r="N247" s="171" t="s">
        <v>42</v>
      </c>
      <c r="O247" s="33"/>
      <c r="P247" s="172">
        <f>O247*H247</f>
        <v>0</v>
      </c>
      <c r="Q247" s="172">
        <v>0</v>
      </c>
      <c r="R247" s="172">
        <f>Q247*H247</f>
        <v>0</v>
      </c>
      <c r="S247" s="172">
        <v>0</v>
      </c>
      <c r="T247" s="173">
        <f>S247*H247</f>
        <v>0</v>
      </c>
      <c r="AR247" s="15" t="s">
        <v>139</v>
      </c>
      <c r="AT247" s="15" t="s">
        <v>125</v>
      </c>
      <c r="AU247" s="15" t="s">
        <v>80</v>
      </c>
      <c r="AY247" s="15" t="s">
        <v>122</v>
      </c>
      <c r="BE247" s="174">
        <f>IF(N247="základní",J247,0)</f>
        <v>0</v>
      </c>
      <c r="BF247" s="174">
        <f>IF(N247="snížená",J247,0)</f>
        <v>0</v>
      </c>
      <c r="BG247" s="174">
        <f>IF(N247="zákl. přenesená",J247,0)</f>
        <v>0</v>
      </c>
      <c r="BH247" s="174">
        <f>IF(N247="sníž. přenesená",J247,0)</f>
        <v>0</v>
      </c>
      <c r="BI247" s="174">
        <f>IF(N247="nulová",J247,0)</f>
        <v>0</v>
      </c>
      <c r="BJ247" s="15" t="s">
        <v>78</v>
      </c>
      <c r="BK247" s="174">
        <f>ROUND(I247*H247,2)</f>
        <v>0</v>
      </c>
      <c r="BL247" s="15" t="s">
        <v>139</v>
      </c>
      <c r="BM247" s="15" t="s">
        <v>564</v>
      </c>
    </row>
    <row r="248" spans="2:51" s="11" customFormat="1" ht="22.5" customHeight="1">
      <c r="B248" s="180"/>
      <c r="D248" s="181" t="s">
        <v>243</v>
      </c>
      <c r="F248" s="183" t="s">
        <v>565</v>
      </c>
      <c r="H248" s="184">
        <v>357.165</v>
      </c>
      <c r="I248" s="185"/>
      <c r="L248" s="180"/>
      <c r="M248" s="186"/>
      <c r="N248" s="187"/>
      <c r="O248" s="187"/>
      <c r="P248" s="187"/>
      <c r="Q248" s="187"/>
      <c r="R248" s="187"/>
      <c r="S248" s="187"/>
      <c r="T248" s="188"/>
      <c r="AT248" s="189" t="s">
        <v>243</v>
      </c>
      <c r="AU248" s="189" t="s">
        <v>80</v>
      </c>
      <c r="AV248" s="11" t="s">
        <v>80</v>
      </c>
      <c r="AW248" s="11" t="s">
        <v>4</v>
      </c>
      <c r="AX248" s="11" t="s">
        <v>78</v>
      </c>
      <c r="AY248" s="189" t="s">
        <v>122</v>
      </c>
    </row>
    <row r="249" spans="2:65" s="1" customFormat="1" ht="22.5" customHeight="1">
      <c r="B249" s="162"/>
      <c r="C249" s="163" t="s">
        <v>566</v>
      </c>
      <c r="D249" s="163" t="s">
        <v>125</v>
      </c>
      <c r="E249" s="164" t="s">
        <v>567</v>
      </c>
      <c r="F249" s="165" t="s">
        <v>568</v>
      </c>
      <c r="G249" s="166" t="s">
        <v>312</v>
      </c>
      <c r="H249" s="167">
        <v>39.685</v>
      </c>
      <c r="I249" s="168"/>
      <c r="J249" s="169">
        <f>ROUND(I249*H249,2)</f>
        <v>0</v>
      </c>
      <c r="K249" s="165" t="s">
        <v>129</v>
      </c>
      <c r="L249" s="32"/>
      <c r="M249" s="170" t="s">
        <v>19</v>
      </c>
      <c r="N249" s="171" t="s">
        <v>42</v>
      </c>
      <c r="O249" s="33"/>
      <c r="P249" s="172">
        <f>O249*H249</f>
        <v>0</v>
      </c>
      <c r="Q249" s="172">
        <v>0</v>
      </c>
      <c r="R249" s="172">
        <f>Q249*H249</f>
        <v>0</v>
      </c>
      <c r="S249" s="172">
        <v>0</v>
      </c>
      <c r="T249" s="173">
        <f>S249*H249</f>
        <v>0</v>
      </c>
      <c r="AR249" s="15" t="s">
        <v>139</v>
      </c>
      <c r="AT249" s="15" t="s">
        <v>125</v>
      </c>
      <c r="AU249" s="15" t="s">
        <v>80</v>
      </c>
      <c r="AY249" s="15" t="s">
        <v>122</v>
      </c>
      <c r="BE249" s="174">
        <f>IF(N249="základní",J249,0)</f>
        <v>0</v>
      </c>
      <c r="BF249" s="174">
        <f>IF(N249="snížená",J249,0)</f>
        <v>0</v>
      </c>
      <c r="BG249" s="174">
        <f>IF(N249="zákl. přenesená",J249,0)</f>
        <v>0</v>
      </c>
      <c r="BH249" s="174">
        <f>IF(N249="sníž. přenesená",J249,0)</f>
        <v>0</v>
      </c>
      <c r="BI249" s="174">
        <f>IF(N249="nulová",J249,0)</f>
        <v>0</v>
      </c>
      <c r="BJ249" s="15" t="s">
        <v>78</v>
      </c>
      <c r="BK249" s="174">
        <f>ROUND(I249*H249,2)</f>
        <v>0</v>
      </c>
      <c r="BL249" s="15" t="s">
        <v>139</v>
      </c>
      <c r="BM249" s="15" t="s">
        <v>569</v>
      </c>
    </row>
    <row r="250" spans="2:63" s="10" customFormat="1" ht="29.25" customHeight="1">
      <c r="B250" s="148"/>
      <c r="D250" s="159" t="s">
        <v>70</v>
      </c>
      <c r="E250" s="160" t="s">
        <v>570</v>
      </c>
      <c r="F250" s="160" t="s">
        <v>571</v>
      </c>
      <c r="I250" s="151"/>
      <c r="J250" s="161">
        <f>BK250</f>
        <v>0</v>
      </c>
      <c r="L250" s="148"/>
      <c r="M250" s="153"/>
      <c r="N250" s="154"/>
      <c r="O250" s="154"/>
      <c r="P250" s="155">
        <f>P251</f>
        <v>0</v>
      </c>
      <c r="Q250" s="154"/>
      <c r="R250" s="155">
        <f>R251</f>
        <v>0</v>
      </c>
      <c r="S250" s="154"/>
      <c r="T250" s="156">
        <f>T251</f>
        <v>0</v>
      </c>
      <c r="AR250" s="149" t="s">
        <v>78</v>
      </c>
      <c r="AT250" s="157" t="s">
        <v>70</v>
      </c>
      <c r="AU250" s="157" t="s">
        <v>78</v>
      </c>
      <c r="AY250" s="149" t="s">
        <v>122</v>
      </c>
      <c r="BK250" s="158">
        <f>BK251</f>
        <v>0</v>
      </c>
    </row>
    <row r="251" spans="2:65" s="1" customFormat="1" ht="22.5" customHeight="1">
      <c r="B251" s="162"/>
      <c r="C251" s="163" t="s">
        <v>572</v>
      </c>
      <c r="D251" s="163" t="s">
        <v>125</v>
      </c>
      <c r="E251" s="164" t="s">
        <v>573</v>
      </c>
      <c r="F251" s="165" t="s">
        <v>574</v>
      </c>
      <c r="G251" s="166" t="s">
        <v>312</v>
      </c>
      <c r="H251" s="167">
        <v>354.114</v>
      </c>
      <c r="I251" s="168"/>
      <c r="J251" s="169">
        <f>ROUND(I251*H251,2)</f>
        <v>0</v>
      </c>
      <c r="K251" s="165" t="s">
        <v>129</v>
      </c>
      <c r="L251" s="32"/>
      <c r="M251" s="170" t="s">
        <v>19</v>
      </c>
      <c r="N251" s="171" t="s">
        <v>42</v>
      </c>
      <c r="O251" s="33"/>
      <c r="P251" s="172">
        <f>O251*H251</f>
        <v>0</v>
      </c>
      <c r="Q251" s="172">
        <v>0</v>
      </c>
      <c r="R251" s="172">
        <f>Q251*H251</f>
        <v>0</v>
      </c>
      <c r="S251" s="172">
        <v>0</v>
      </c>
      <c r="T251" s="173">
        <f>S251*H251</f>
        <v>0</v>
      </c>
      <c r="AR251" s="15" t="s">
        <v>139</v>
      </c>
      <c r="AT251" s="15" t="s">
        <v>125</v>
      </c>
      <c r="AU251" s="15" t="s">
        <v>80</v>
      </c>
      <c r="AY251" s="15" t="s">
        <v>122</v>
      </c>
      <c r="BE251" s="174">
        <f>IF(N251="základní",J251,0)</f>
        <v>0</v>
      </c>
      <c r="BF251" s="174">
        <f>IF(N251="snížená",J251,0)</f>
        <v>0</v>
      </c>
      <c r="BG251" s="174">
        <f>IF(N251="zákl. přenesená",J251,0)</f>
        <v>0</v>
      </c>
      <c r="BH251" s="174">
        <f>IF(N251="sníž. přenesená",J251,0)</f>
        <v>0</v>
      </c>
      <c r="BI251" s="174">
        <f>IF(N251="nulová",J251,0)</f>
        <v>0</v>
      </c>
      <c r="BJ251" s="15" t="s">
        <v>78</v>
      </c>
      <c r="BK251" s="174">
        <f>ROUND(I251*H251,2)</f>
        <v>0</v>
      </c>
      <c r="BL251" s="15" t="s">
        <v>139</v>
      </c>
      <c r="BM251" s="15" t="s">
        <v>575</v>
      </c>
    </row>
    <row r="252" spans="2:63" s="10" customFormat="1" ht="36.75" customHeight="1">
      <c r="B252" s="148"/>
      <c r="D252" s="149" t="s">
        <v>70</v>
      </c>
      <c r="E252" s="150" t="s">
        <v>576</v>
      </c>
      <c r="F252" s="150" t="s">
        <v>577</v>
      </c>
      <c r="I252" s="151"/>
      <c r="J252" s="152">
        <f>BK252</f>
        <v>0</v>
      </c>
      <c r="L252" s="148"/>
      <c r="M252" s="153"/>
      <c r="N252" s="154"/>
      <c r="O252" s="154"/>
      <c r="P252" s="155">
        <f>P253+P260+P269+P307+P315+P319</f>
        <v>0</v>
      </c>
      <c r="Q252" s="154"/>
      <c r="R252" s="155">
        <f>R253+R260+R269+R307+R315+R319</f>
        <v>0.05152</v>
      </c>
      <c r="S252" s="154"/>
      <c r="T252" s="156">
        <f>T253+T260+T269+T307+T315+T319</f>
        <v>0.1</v>
      </c>
      <c r="AR252" s="149" t="s">
        <v>80</v>
      </c>
      <c r="AT252" s="157" t="s">
        <v>70</v>
      </c>
      <c r="AU252" s="157" t="s">
        <v>71</v>
      </c>
      <c r="AY252" s="149" t="s">
        <v>122</v>
      </c>
      <c r="BK252" s="158">
        <f>BK253+BK260+BK269+BK307+BK315+BK319</f>
        <v>0</v>
      </c>
    </row>
    <row r="253" spans="2:63" s="10" customFormat="1" ht="19.5" customHeight="1">
      <c r="B253" s="148"/>
      <c r="D253" s="159" t="s">
        <v>70</v>
      </c>
      <c r="E253" s="160" t="s">
        <v>578</v>
      </c>
      <c r="F253" s="160" t="s">
        <v>579</v>
      </c>
      <c r="I253" s="151"/>
      <c r="J253" s="161">
        <f>BK253</f>
        <v>0</v>
      </c>
      <c r="L253" s="148"/>
      <c r="M253" s="153"/>
      <c r="N253" s="154"/>
      <c r="O253" s="154"/>
      <c r="P253" s="155">
        <f>SUM(P254:P259)</f>
        <v>0</v>
      </c>
      <c r="Q253" s="154"/>
      <c r="R253" s="155">
        <f>SUM(R254:R259)</f>
        <v>0.05152</v>
      </c>
      <c r="S253" s="154"/>
      <c r="T253" s="156">
        <f>SUM(T254:T259)</f>
        <v>0</v>
      </c>
      <c r="AR253" s="149" t="s">
        <v>80</v>
      </c>
      <c r="AT253" s="157" t="s">
        <v>70</v>
      </c>
      <c r="AU253" s="157" t="s">
        <v>78</v>
      </c>
      <c r="AY253" s="149" t="s">
        <v>122</v>
      </c>
      <c r="BK253" s="158">
        <f>SUM(BK254:BK259)</f>
        <v>0</v>
      </c>
    </row>
    <row r="254" spans="2:65" s="1" customFormat="1" ht="22.5" customHeight="1">
      <c r="B254" s="162"/>
      <c r="C254" s="163" t="s">
        <v>580</v>
      </c>
      <c r="D254" s="163" t="s">
        <v>125</v>
      </c>
      <c r="E254" s="164" t="s">
        <v>581</v>
      </c>
      <c r="F254" s="165" t="s">
        <v>582</v>
      </c>
      <c r="G254" s="166" t="s">
        <v>241</v>
      </c>
      <c r="H254" s="167">
        <v>89.6</v>
      </c>
      <c r="I254" s="168"/>
      <c r="J254" s="169">
        <f>ROUND(I254*H254,2)</f>
        <v>0</v>
      </c>
      <c r="K254" s="165" t="s">
        <v>129</v>
      </c>
      <c r="L254" s="32"/>
      <c r="M254" s="170" t="s">
        <v>19</v>
      </c>
      <c r="N254" s="171" t="s">
        <v>42</v>
      </c>
      <c r="O254" s="33"/>
      <c r="P254" s="172">
        <f>O254*H254</f>
        <v>0</v>
      </c>
      <c r="Q254" s="172">
        <v>0</v>
      </c>
      <c r="R254" s="172">
        <f>Q254*H254</f>
        <v>0</v>
      </c>
      <c r="S254" s="172">
        <v>0</v>
      </c>
      <c r="T254" s="173">
        <f>S254*H254</f>
        <v>0</v>
      </c>
      <c r="AR254" s="15" t="s">
        <v>192</v>
      </c>
      <c r="AT254" s="15" t="s">
        <v>125</v>
      </c>
      <c r="AU254" s="15" t="s">
        <v>80</v>
      </c>
      <c r="AY254" s="15" t="s">
        <v>122</v>
      </c>
      <c r="BE254" s="174">
        <f>IF(N254="základní",J254,0)</f>
        <v>0</v>
      </c>
      <c r="BF254" s="174">
        <f>IF(N254="snížená",J254,0)</f>
        <v>0</v>
      </c>
      <c r="BG254" s="174">
        <f>IF(N254="zákl. přenesená",J254,0)</f>
        <v>0</v>
      </c>
      <c r="BH254" s="174">
        <f>IF(N254="sníž. přenesená",J254,0)</f>
        <v>0</v>
      </c>
      <c r="BI254" s="174">
        <f>IF(N254="nulová",J254,0)</f>
        <v>0</v>
      </c>
      <c r="BJ254" s="15" t="s">
        <v>78</v>
      </c>
      <c r="BK254" s="174">
        <f>ROUND(I254*H254,2)</f>
        <v>0</v>
      </c>
      <c r="BL254" s="15" t="s">
        <v>192</v>
      </c>
      <c r="BM254" s="15" t="s">
        <v>583</v>
      </c>
    </row>
    <row r="255" spans="2:51" s="11" customFormat="1" ht="22.5" customHeight="1">
      <c r="B255" s="180"/>
      <c r="D255" s="181" t="s">
        <v>243</v>
      </c>
      <c r="E255" s="182" t="s">
        <v>19</v>
      </c>
      <c r="F255" s="183" t="s">
        <v>584</v>
      </c>
      <c r="H255" s="184">
        <v>89.6</v>
      </c>
      <c r="I255" s="185"/>
      <c r="L255" s="180"/>
      <c r="M255" s="186"/>
      <c r="N255" s="187"/>
      <c r="O255" s="187"/>
      <c r="P255" s="187"/>
      <c r="Q255" s="187"/>
      <c r="R255" s="187"/>
      <c r="S255" s="187"/>
      <c r="T255" s="188"/>
      <c r="AT255" s="189" t="s">
        <v>243</v>
      </c>
      <c r="AU255" s="189" t="s">
        <v>80</v>
      </c>
      <c r="AV255" s="11" t="s">
        <v>80</v>
      </c>
      <c r="AW255" s="11" t="s">
        <v>34</v>
      </c>
      <c r="AX255" s="11" t="s">
        <v>78</v>
      </c>
      <c r="AY255" s="189" t="s">
        <v>122</v>
      </c>
    </row>
    <row r="256" spans="2:65" s="1" customFormat="1" ht="22.5" customHeight="1">
      <c r="B256" s="162"/>
      <c r="C256" s="193" t="s">
        <v>585</v>
      </c>
      <c r="D256" s="193" t="s">
        <v>429</v>
      </c>
      <c r="E256" s="194" t="s">
        <v>586</v>
      </c>
      <c r="F256" s="195" t="s">
        <v>587</v>
      </c>
      <c r="G256" s="196" t="s">
        <v>241</v>
      </c>
      <c r="H256" s="197">
        <v>103.04</v>
      </c>
      <c r="I256" s="198"/>
      <c r="J256" s="199">
        <f>ROUND(I256*H256,2)</f>
        <v>0</v>
      </c>
      <c r="K256" s="195" t="s">
        <v>129</v>
      </c>
      <c r="L256" s="200"/>
      <c r="M256" s="201" t="s">
        <v>19</v>
      </c>
      <c r="N256" s="202" t="s">
        <v>42</v>
      </c>
      <c r="O256" s="33"/>
      <c r="P256" s="172">
        <f>O256*H256</f>
        <v>0</v>
      </c>
      <c r="Q256" s="172">
        <v>0.0005</v>
      </c>
      <c r="R256" s="172">
        <f>Q256*H256</f>
        <v>0.05152</v>
      </c>
      <c r="S256" s="172">
        <v>0</v>
      </c>
      <c r="T256" s="173">
        <f>S256*H256</f>
        <v>0</v>
      </c>
      <c r="AR256" s="15" t="s">
        <v>384</v>
      </c>
      <c r="AT256" s="15" t="s">
        <v>429</v>
      </c>
      <c r="AU256" s="15" t="s">
        <v>80</v>
      </c>
      <c r="AY256" s="15" t="s">
        <v>122</v>
      </c>
      <c r="BE256" s="174">
        <f>IF(N256="základní",J256,0)</f>
        <v>0</v>
      </c>
      <c r="BF256" s="174">
        <f>IF(N256="snížená",J256,0)</f>
        <v>0</v>
      </c>
      <c r="BG256" s="174">
        <f>IF(N256="zákl. přenesená",J256,0)</f>
        <v>0</v>
      </c>
      <c r="BH256" s="174">
        <f>IF(N256="sníž. přenesená",J256,0)</f>
        <v>0</v>
      </c>
      <c r="BI256" s="174">
        <f>IF(N256="nulová",J256,0)</f>
        <v>0</v>
      </c>
      <c r="BJ256" s="15" t="s">
        <v>78</v>
      </c>
      <c r="BK256" s="174">
        <f>ROUND(I256*H256,2)</f>
        <v>0</v>
      </c>
      <c r="BL256" s="15" t="s">
        <v>192</v>
      </c>
      <c r="BM256" s="15" t="s">
        <v>588</v>
      </c>
    </row>
    <row r="257" spans="2:47" s="1" customFormat="1" ht="42" customHeight="1">
      <c r="B257" s="32"/>
      <c r="D257" s="190" t="s">
        <v>589</v>
      </c>
      <c r="F257" s="203" t="s">
        <v>590</v>
      </c>
      <c r="I257" s="136"/>
      <c r="L257" s="32"/>
      <c r="M257" s="61"/>
      <c r="N257" s="33"/>
      <c r="O257" s="33"/>
      <c r="P257" s="33"/>
      <c r="Q257" s="33"/>
      <c r="R257" s="33"/>
      <c r="S257" s="33"/>
      <c r="T257" s="62"/>
      <c r="AT257" s="15" t="s">
        <v>589</v>
      </c>
      <c r="AU257" s="15" t="s">
        <v>80</v>
      </c>
    </row>
    <row r="258" spans="2:51" s="11" customFormat="1" ht="22.5" customHeight="1">
      <c r="B258" s="180"/>
      <c r="D258" s="181" t="s">
        <v>243</v>
      </c>
      <c r="F258" s="183" t="s">
        <v>591</v>
      </c>
      <c r="H258" s="184">
        <v>103.04</v>
      </c>
      <c r="I258" s="185"/>
      <c r="L258" s="180"/>
      <c r="M258" s="186"/>
      <c r="N258" s="187"/>
      <c r="O258" s="187"/>
      <c r="P258" s="187"/>
      <c r="Q258" s="187"/>
      <c r="R258" s="187"/>
      <c r="S258" s="187"/>
      <c r="T258" s="188"/>
      <c r="AT258" s="189" t="s">
        <v>243</v>
      </c>
      <c r="AU258" s="189" t="s">
        <v>80</v>
      </c>
      <c r="AV258" s="11" t="s">
        <v>80</v>
      </c>
      <c r="AW258" s="11" t="s">
        <v>4</v>
      </c>
      <c r="AX258" s="11" t="s">
        <v>78</v>
      </c>
      <c r="AY258" s="189" t="s">
        <v>122</v>
      </c>
    </row>
    <row r="259" spans="2:65" s="1" customFormat="1" ht="22.5" customHeight="1">
      <c r="B259" s="162"/>
      <c r="C259" s="163" t="s">
        <v>592</v>
      </c>
      <c r="D259" s="163" t="s">
        <v>125</v>
      </c>
      <c r="E259" s="164" t="s">
        <v>593</v>
      </c>
      <c r="F259" s="165" t="s">
        <v>594</v>
      </c>
      <c r="G259" s="166" t="s">
        <v>312</v>
      </c>
      <c r="H259" s="167">
        <v>0.052</v>
      </c>
      <c r="I259" s="168"/>
      <c r="J259" s="169">
        <f>ROUND(I259*H259,2)</f>
        <v>0</v>
      </c>
      <c r="K259" s="165" t="s">
        <v>129</v>
      </c>
      <c r="L259" s="32"/>
      <c r="M259" s="170" t="s">
        <v>19</v>
      </c>
      <c r="N259" s="171" t="s">
        <v>42</v>
      </c>
      <c r="O259" s="33"/>
      <c r="P259" s="172">
        <f>O259*H259</f>
        <v>0</v>
      </c>
      <c r="Q259" s="172">
        <v>0</v>
      </c>
      <c r="R259" s="172">
        <f>Q259*H259</f>
        <v>0</v>
      </c>
      <c r="S259" s="172">
        <v>0</v>
      </c>
      <c r="T259" s="173">
        <f>S259*H259</f>
        <v>0</v>
      </c>
      <c r="AR259" s="15" t="s">
        <v>192</v>
      </c>
      <c r="AT259" s="15" t="s">
        <v>125</v>
      </c>
      <c r="AU259" s="15" t="s">
        <v>80</v>
      </c>
      <c r="AY259" s="15" t="s">
        <v>122</v>
      </c>
      <c r="BE259" s="174">
        <f>IF(N259="základní",J259,0)</f>
        <v>0</v>
      </c>
      <c r="BF259" s="174">
        <f>IF(N259="snížená",J259,0)</f>
        <v>0</v>
      </c>
      <c r="BG259" s="174">
        <f>IF(N259="zákl. přenesená",J259,0)</f>
        <v>0</v>
      </c>
      <c r="BH259" s="174">
        <f>IF(N259="sníž. přenesená",J259,0)</f>
        <v>0</v>
      </c>
      <c r="BI259" s="174">
        <f>IF(N259="nulová",J259,0)</f>
        <v>0</v>
      </c>
      <c r="BJ259" s="15" t="s">
        <v>78</v>
      </c>
      <c r="BK259" s="174">
        <f>ROUND(I259*H259,2)</f>
        <v>0</v>
      </c>
      <c r="BL259" s="15" t="s">
        <v>192</v>
      </c>
      <c r="BM259" s="15" t="s">
        <v>595</v>
      </c>
    </row>
    <row r="260" spans="2:63" s="10" customFormat="1" ht="29.25" customHeight="1">
      <c r="B260" s="148"/>
      <c r="D260" s="159" t="s">
        <v>70</v>
      </c>
      <c r="E260" s="160" t="s">
        <v>596</v>
      </c>
      <c r="F260" s="160" t="s">
        <v>597</v>
      </c>
      <c r="I260" s="151"/>
      <c r="J260" s="161">
        <f>BK260</f>
        <v>0</v>
      </c>
      <c r="L260" s="148"/>
      <c r="M260" s="153"/>
      <c r="N260" s="154"/>
      <c r="O260" s="154"/>
      <c r="P260" s="155">
        <f>SUM(P261:P268)</f>
        <v>0</v>
      </c>
      <c r="Q260" s="154"/>
      <c r="R260" s="155">
        <f>SUM(R261:R268)</f>
        <v>0</v>
      </c>
      <c r="S260" s="154"/>
      <c r="T260" s="156">
        <f>SUM(T261:T268)</f>
        <v>0</v>
      </c>
      <c r="AR260" s="149" t="s">
        <v>80</v>
      </c>
      <c r="AT260" s="157" t="s">
        <v>70</v>
      </c>
      <c r="AU260" s="157" t="s">
        <v>78</v>
      </c>
      <c r="AY260" s="149" t="s">
        <v>122</v>
      </c>
      <c r="BK260" s="158">
        <f>SUM(BK261:BK268)</f>
        <v>0</v>
      </c>
    </row>
    <row r="261" spans="2:65" s="1" customFormat="1" ht="44.25" customHeight="1">
      <c r="B261" s="162"/>
      <c r="C261" s="163" t="s">
        <v>598</v>
      </c>
      <c r="D261" s="163" t="s">
        <v>125</v>
      </c>
      <c r="E261" s="164" t="s">
        <v>599</v>
      </c>
      <c r="F261" s="165" t="s">
        <v>600</v>
      </c>
      <c r="G261" s="166" t="s">
        <v>378</v>
      </c>
      <c r="H261" s="167">
        <v>82</v>
      </c>
      <c r="I261" s="168"/>
      <c r="J261" s="169">
        <f>ROUND(I261*H261,2)</f>
        <v>0</v>
      </c>
      <c r="K261" s="165" t="s">
        <v>19</v>
      </c>
      <c r="L261" s="32"/>
      <c r="M261" s="170" t="s">
        <v>19</v>
      </c>
      <c r="N261" s="171" t="s">
        <v>42</v>
      </c>
      <c r="O261" s="33"/>
      <c r="P261" s="172">
        <f>O261*H261</f>
        <v>0</v>
      </c>
      <c r="Q261" s="172">
        <v>0</v>
      </c>
      <c r="R261" s="172">
        <f>Q261*H261</f>
        <v>0</v>
      </c>
      <c r="S261" s="172">
        <v>0</v>
      </c>
      <c r="T261" s="173">
        <f>S261*H261</f>
        <v>0</v>
      </c>
      <c r="AR261" s="15" t="s">
        <v>192</v>
      </c>
      <c r="AT261" s="15" t="s">
        <v>125</v>
      </c>
      <c r="AU261" s="15" t="s">
        <v>80</v>
      </c>
      <c r="AY261" s="15" t="s">
        <v>122</v>
      </c>
      <c r="BE261" s="174">
        <f>IF(N261="základní",J261,0)</f>
        <v>0</v>
      </c>
      <c r="BF261" s="174">
        <f>IF(N261="snížená",J261,0)</f>
        <v>0</v>
      </c>
      <c r="BG261" s="174">
        <f>IF(N261="zákl. přenesená",J261,0)</f>
        <v>0</v>
      </c>
      <c r="BH261" s="174">
        <f>IF(N261="sníž. přenesená",J261,0)</f>
        <v>0</v>
      </c>
      <c r="BI261" s="174">
        <f>IF(N261="nulová",J261,0)</f>
        <v>0</v>
      </c>
      <c r="BJ261" s="15" t="s">
        <v>78</v>
      </c>
      <c r="BK261" s="174">
        <f>ROUND(I261*H261,2)</f>
        <v>0</v>
      </c>
      <c r="BL261" s="15" t="s">
        <v>192</v>
      </c>
      <c r="BM261" s="15" t="s">
        <v>601</v>
      </c>
    </row>
    <row r="262" spans="2:51" s="11" customFormat="1" ht="22.5" customHeight="1">
      <c r="B262" s="180"/>
      <c r="D262" s="181" t="s">
        <v>243</v>
      </c>
      <c r="E262" s="182" t="s">
        <v>19</v>
      </c>
      <c r="F262" s="183" t="s">
        <v>602</v>
      </c>
      <c r="H262" s="184">
        <v>82</v>
      </c>
      <c r="I262" s="185"/>
      <c r="L262" s="180"/>
      <c r="M262" s="186"/>
      <c r="N262" s="187"/>
      <c r="O262" s="187"/>
      <c r="P262" s="187"/>
      <c r="Q262" s="187"/>
      <c r="R262" s="187"/>
      <c r="S262" s="187"/>
      <c r="T262" s="188"/>
      <c r="AT262" s="189" t="s">
        <v>243</v>
      </c>
      <c r="AU262" s="189" t="s">
        <v>80</v>
      </c>
      <c r="AV262" s="11" t="s">
        <v>80</v>
      </c>
      <c r="AW262" s="11" t="s">
        <v>34</v>
      </c>
      <c r="AX262" s="11" t="s">
        <v>78</v>
      </c>
      <c r="AY262" s="189" t="s">
        <v>122</v>
      </c>
    </row>
    <row r="263" spans="2:65" s="1" customFormat="1" ht="44.25" customHeight="1">
      <c r="B263" s="162"/>
      <c r="C263" s="163" t="s">
        <v>603</v>
      </c>
      <c r="D263" s="163" t="s">
        <v>125</v>
      </c>
      <c r="E263" s="164" t="s">
        <v>604</v>
      </c>
      <c r="F263" s="165" t="s">
        <v>605</v>
      </c>
      <c r="G263" s="166" t="s">
        <v>378</v>
      </c>
      <c r="H263" s="167">
        <v>82</v>
      </c>
      <c r="I263" s="168"/>
      <c r="J263" s="169">
        <f>ROUND(I263*H263,2)</f>
        <v>0</v>
      </c>
      <c r="K263" s="165" t="s">
        <v>19</v>
      </c>
      <c r="L263" s="32"/>
      <c r="M263" s="170" t="s">
        <v>19</v>
      </c>
      <c r="N263" s="171" t="s">
        <v>42</v>
      </c>
      <c r="O263" s="33"/>
      <c r="P263" s="172">
        <f>O263*H263</f>
        <v>0</v>
      </c>
      <c r="Q263" s="172">
        <v>0</v>
      </c>
      <c r="R263" s="172">
        <f>Q263*H263</f>
        <v>0</v>
      </c>
      <c r="S263" s="172">
        <v>0</v>
      </c>
      <c r="T263" s="173">
        <f>S263*H263</f>
        <v>0</v>
      </c>
      <c r="AR263" s="15" t="s">
        <v>192</v>
      </c>
      <c r="AT263" s="15" t="s">
        <v>125</v>
      </c>
      <c r="AU263" s="15" t="s">
        <v>80</v>
      </c>
      <c r="AY263" s="15" t="s">
        <v>122</v>
      </c>
      <c r="BE263" s="174">
        <f>IF(N263="základní",J263,0)</f>
        <v>0</v>
      </c>
      <c r="BF263" s="174">
        <f>IF(N263="snížená",J263,0)</f>
        <v>0</v>
      </c>
      <c r="BG263" s="174">
        <f>IF(N263="zákl. přenesená",J263,0)</f>
        <v>0</v>
      </c>
      <c r="BH263" s="174">
        <f>IF(N263="sníž. přenesená",J263,0)</f>
        <v>0</v>
      </c>
      <c r="BI263" s="174">
        <f>IF(N263="nulová",J263,0)</f>
        <v>0</v>
      </c>
      <c r="BJ263" s="15" t="s">
        <v>78</v>
      </c>
      <c r="BK263" s="174">
        <f>ROUND(I263*H263,2)</f>
        <v>0</v>
      </c>
      <c r="BL263" s="15" t="s">
        <v>192</v>
      </c>
      <c r="BM263" s="15" t="s">
        <v>606</v>
      </c>
    </row>
    <row r="264" spans="2:51" s="11" customFormat="1" ht="22.5" customHeight="1">
      <c r="B264" s="180"/>
      <c r="D264" s="181" t="s">
        <v>243</v>
      </c>
      <c r="E264" s="182" t="s">
        <v>19</v>
      </c>
      <c r="F264" s="183" t="s">
        <v>602</v>
      </c>
      <c r="H264" s="184">
        <v>82</v>
      </c>
      <c r="I264" s="185"/>
      <c r="L264" s="180"/>
      <c r="M264" s="186"/>
      <c r="N264" s="187"/>
      <c r="O264" s="187"/>
      <c r="P264" s="187"/>
      <c r="Q264" s="187"/>
      <c r="R264" s="187"/>
      <c r="S264" s="187"/>
      <c r="T264" s="188"/>
      <c r="AT264" s="189" t="s">
        <v>243</v>
      </c>
      <c r="AU264" s="189" t="s">
        <v>80</v>
      </c>
      <c r="AV264" s="11" t="s">
        <v>80</v>
      </c>
      <c r="AW264" s="11" t="s">
        <v>34</v>
      </c>
      <c r="AX264" s="11" t="s">
        <v>78</v>
      </c>
      <c r="AY264" s="189" t="s">
        <v>122</v>
      </c>
    </row>
    <row r="265" spans="2:65" s="1" customFormat="1" ht="44.25" customHeight="1">
      <c r="B265" s="162"/>
      <c r="C265" s="163" t="s">
        <v>607</v>
      </c>
      <c r="D265" s="163" t="s">
        <v>125</v>
      </c>
      <c r="E265" s="164" t="s">
        <v>608</v>
      </c>
      <c r="F265" s="165" t="s">
        <v>609</v>
      </c>
      <c r="G265" s="166" t="s">
        <v>378</v>
      </c>
      <c r="H265" s="167">
        <v>14.5</v>
      </c>
      <c r="I265" s="168"/>
      <c r="J265" s="169">
        <f>ROUND(I265*H265,2)</f>
        <v>0</v>
      </c>
      <c r="K265" s="165" t="s">
        <v>19</v>
      </c>
      <c r="L265" s="32"/>
      <c r="M265" s="170" t="s">
        <v>19</v>
      </c>
      <c r="N265" s="171" t="s">
        <v>42</v>
      </c>
      <c r="O265" s="33"/>
      <c r="P265" s="172">
        <f>O265*H265</f>
        <v>0</v>
      </c>
      <c r="Q265" s="172">
        <v>0</v>
      </c>
      <c r="R265" s="172">
        <f>Q265*H265</f>
        <v>0</v>
      </c>
      <c r="S265" s="172">
        <v>0</v>
      </c>
      <c r="T265" s="173">
        <f>S265*H265</f>
        <v>0</v>
      </c>
      <c r="AR265" s="15" t="s">
        <v>192</v>
      </c>
      <c r="AT265" s="15" t="s">
        <v>125</v>
      </c>
      <c r="AU265" s="15" t="s">
        <v>80</v>
      </c>
      <c r="AY265" s="15" t="s">
        <v>122</v>
      </c>
      <c r="BE265" s="174">
        <f>IF(N265="základní",J265,0)</f>
        <v>0</v>
      </c>
      <c r="BF265" s="174">
        <f>IF(N265="snížená",J265,0)</f>
        <v>0</v>
      </c>
      <c r="BG265" s="174">
        <f>IF(N265="zákl. přenesená",J265,0)</f>
        <v>0</v>
      </c>
      <c r="BH265" s="174">
        <f>IF(N265="sníž. přenesená",J265,0)</f>
        <v>0</v>
      </c>
      <c r="BI265" s="174">
        <f>IF(N265="nulová",J265,0)</f>
        <v>0</v>
      </c>
      <c r="BJ265" s="15" t="s">
        <v>78</v>
      </c>
      <c r="BK265" s="174">
        <f>ROUND(I265*H265,2)</f>
        <v>0</v>
      </c>
      <c r="BL265" s="15" t="s">
        <v>192</v>
      </c>
      <c r="BM265" s="15" t="s">
        <v>610</v>
      </c>
    </row>
    <row r="266" spans="2:51" s="11" customFormat="1" ht="22.5" customHeight="1">
      <c r="B266" s="180"/>
      <c r="D266" s="181" t="s">
        <v>243</v>
      </c>
      <c r="E266" s="182" t="s">
        <v>19</v>
      </c>
      <c r="F266" s="183" t="s">
        <v>611</v>
      </c>
      <c r="H266" s="184">
        <v>14.5</v>
      </c>
      <c r="I266" s="185"/>
      <c r="L266" s="180"/>
      <c r="M266" s="186"/>
      <c r="N266" s="187"/>
      <c r="O266" s="187"/>
      <c r="P266" s="187"/>
      <c r="Q266" s="187"/>
      <c r="R266" s="187"/>
      <c r="S266" s="187"/>
      <c r="T266" s="188"/>
      <c r="AT266" s="189" t="s">
        <v>243</v>
      </c>
      <c r="AU266" s="189" t="s">
        <v>80</v>
      </c>
      <c r="AV266" s="11" t="s">
        <v>80</v>
      </c>
      <c r="AW266" s="11" t="s">
        <v>34</v>
      </c>
      <c r="AX266" s="11" t="s">
        <v>78</v>
      </c>
      <c r="AY266" s="189" t="s">
        <v>122</v>
      </c>
    </row>
    <row r="267" spans="2:65" s="1" customFormat="1" ht="44.25" customHeight="1">
      <c r="B267" s="162"/>
      <c r="C267" s="163" t="s">
        <v>612</v>
      </c>
      <c r="D267" s="163" t="s">
        <v>125</v>
      </c>
      <c r="E267" s="164" t="s">
        <v>613</v>
      </c>
      <c r="F267" s="165" t="s">
        <v>614</v>
      </c>
      <c r="G267" s="166" t="s">
        <v>378</v>
      </c>
      <c r="H267" s="167">
        <v>22</v>
      </c>
      <c r="I267" s="168"/>
      <c r="J267" s="169">
        <f>ROUND(I267*H267,2)</f>
        <v>0</v>
      </c>
      <c r="K267" s="165" t="s">
        <v>19</v>
      </c>
      <c r="L267" s="32"/>
      <c r="M267" s="170" t="s">
        <v>19</v>
      </c>
      <c r="N267" s="171" t="s">
        <v>42</v>
      </c>
      <c r="O267" s="33"/>
      <c r="P267" s="172">
        <f>O267*H267</f>
        <v>0</v>
      </c>
      <c r="Q267" s="172">
        <v>0</v>
      </c>
      <c r="R267" s="172">
        <f>Q267*H267</f>
        <v>0</v>
      </c>
      <c r="S267" s="172">
        <v>0</v>
      </c>
      <c r="T267" s="173">
        <f>S267*H267</f>
        <v>0</v>
      </c>
      <c r="AR267" s="15" t="s">
        <v>192</v>
      </c>
      <c r="AT267" s="15" t="s">
        <v>125</v>
      </c>
      <c r="AU267" s="15" t="s">
        <v>80</v>
      </c>
      <c r="AY267" s="15" t="s">
        <v>122</v>
      </c>
      <c r="BE267" s="174">
        <f>IF(N267="základní",J267,0)</f>
        <v>0</v>
      </c>
      <c r="BF267" s="174">
        <f>IF(N267="snížená",J267,0)</f>
        <v>0</v>
      </c>
      <c r="BG267" s="174">
        <f>IF(N267="zákl. přenesená",J267,0)</f>
        <v>0</v>
      </c>
      <c r="BH267" s="174">
        <f>IF(N267="sníž. přenesená",J267,0)</f>
        <v>0</v>
      </c>
      <c r="BI267" s="174">
        <f>IF(N267="nulová",J267,0)</f>
        <v>0</v>
      </c>
      <c r="BJ267" s="15" t="s">
        <v>78</v>
      </c>
      <c r="BK267" s="174">
        <f>ROUND(I267*H267,2)</f>
        <v>0</v>
      </c>
      <c r="BL267" s="15" t="s">
        <v>192</v>
      </c>
      <c r="BM267" s="15" t="s">
        <v>615</v>
      </c>
    </row>
    <row r="268" spans="2:51" s="11" customFormat="1" ht="22.5" customHeight="1">
      <c r="B268" s="180"/>
      <c r="D268" s="190" t="s">
        <v>243</v>
      </c>
      <c r="E268" s="189" t="s">
        <v>19</v>
      </c>
      <c r="F268" s="191" t="s">
        <v>616</v>
      </c>
      <c r="H268" s="192">
        <v>22</v>
      </c>
      <c r="I268" s="185"/>
      <c r="L268" s="180"/>
      <c r="M268" s="186"/>
      <c r="N268" s="187"/>
      <c r="O268" s="187"/>
      <c r="P268" s="187"/>
      <c r="Q268" s="187"/>
      <c r="R268" s="187"/>
      <c r="S268" s="187"/>
      <c r="T268" s="188"/>
      <c r="AT268" s="189" t="s">
        <v>243</v>
      </c>
      <c r="AU268" s="189" t="s">
        <v>80</v>
      </c>
      <c r="AV268" s="11" t="s">
        <v>80</v>
      </c>
      <c r="AW268" s="11" t="s">
        <v>34</v>
      </c>
      <c r="AX268" s="11" t="s">
        <v>78</v>
      </c>
      <c r="AY268" s="189" t="s">
        <v>122</v>
      </c>
    </row>
    <row r="269" spans="2:63" s="10" customFormat="1" ht="29.25" customHeight="1">
      <c r="B269" s="148"/>
      <c r="D269" s="159" t="s">
        <v>70</v>
      </c>
      <c r="E269" s="160" t="s">
        <v>617</v>
      </c>
      <c r="F269" s="160" t="s">
        <v>618</v>
      </c>
      <c r="I269" s="151"/>
      <c r="J269" s="161">
        <f>BK269</f>
        <v>0</v>
      </c>
      <c r="L269" s="148"/>
      <c r="M269" s="153"/>
      <c r="N269" s="154"/>
      <c r="O269" s="154"/>
      <c r="P269" s="155">
        <f>SUM(P270:P306)</f>
        <v>0</v>
      </c>
      <c r="Q269" s="154"/>
      <c r="R269" s="155">
        <f>SUM(R270:R306)</f>
        <v>0</v>
      </c>
      <c r="S269" s="154"/>
      <c r="T269" s="156">
        <f>SUM(T270:T306)</f>
        <v>0.1</v>
      </c>
      <c r="AR269" s="149" t="s">
        <v>80</v>
      </c>
      <c r="AT269" s="157" t="s">
        <v>70</v>
      </c>
      <c r="AU269" s="157" t="s">
        <v>78</v>
      </c>
      <c r="AY269" s="149" t="s">
        <v>122</v>
      </c>
      <c r="BK269" s="158">
        <f>SUM(BK270:BK306)</f>
        <v>0</v>
      </c>
    </row>
    <row r="270" spans="2:65" s="1" customFormat="1" ht="31.5" customHeight="1">
      <c r="B270" s="162"/>
      <c r="C270" s="163" t="s">
        <v>619</v>
      </c>
      <c r="D270" s="163" t="s">
        <v>125</v>
      </c>
      <c r="E270" s="164" t="s">
        <v>620</v>
      </c>
      <c r="F270" s="165" t="s">
        <v>621</v>
      </c>
      <c r="G270" s="166" t="s">
        <v>622</v>
      </c>
      <c r="H270" s="167">
        <v>100</v>
      </c>
      <c r="I270" s="168"/>
      <c r="J270" s="169">
        <f>ROUND(I270*H270,2)</f>
        <v>0</v>
      </c>
      <c r="K270" s="165" t="s">
        <v>129</v>
      </c>
      <c r="L270" s="32"/>
      <c r="M270" s="170" t="s">
        <v>19</v>
      </c>
      <c r="N270" s="171" t="s">
        <v>42</v>
      </c>
      <c r="O270" s="33"/>
      <c r="P270" s="172">
        <f>O270*H270</f>
        <v>0</v>
      </c>
      <c r="Q270" s="172">
        <v>0</v>
      </c>
      <c r="R270" s="172">
        <f>Q270*H270</f>
        <v>0</v>
      </c>
      <c r="S270" s="172">
        <v>0.001</v>
      </c>
      <c r="T270" s="173">
        <f>S270*H270</f>
        <v>0.1</v>
      </c>
      <c r="AR270" s="15" t="s">
        <v>192</v>
      </c>
      <c r="AT270" s="15" t="s">
        <v>125</v>
      </c>
      <c r="AU270" s="15" t="s">
        <v>80</v>
      </c>
      <c r="AY270" s="15" t="s">
        <v>122</v>
      </c>
      <c r="BE270" s="174">
        <f>IF(N270="základní",J270,0)</f>
        <v>0</v>
      </c>
      <c r="BF270" s="174">
        <f>IF(N270="snížená",J270,0)</f>
        <v>0</v>
      </c>
      <c r="BG270" s="174">
        <f>IF(N270="zákl. přenesená",J270,0)</f>
        <v>0</v>
      </c>
      <c r="BH270" s="174">
        <f>IF(N270="sníž. přenesená",J270,0)</f>
        <v>0</v>
      </c>
      <c r="BI270" s="174">
        <f>IF(N270="nulová",J270,0)</f>
        <v>0</v>
      </c>
      <c r="BJ270" s="15" t="s">
        <v>78</v>
      </c>
      <c r="BK270" s="174">
        <f>ROUND(I270*H270,2)</f>
        <v>0</v>
      </c>
      <c r="BL270" s="15" t="s">
        <v>192</v>
      </c>
      <c r="BM270" s="15" t="s">
        <v>623</v>
      </c>
    </row>
    <row r="271" spans="2:51" s="11" customFormat="1" ht="22.5" customHeight="1">
      <c r="B271" s="180"/>
      <c r="D271" s="181" t="s">
        <v>243</v>
      </c>
      <c r="E271" s="182" t="s">
        <v>19</v>
      </c>
      <c r="F271" s="183" t="s">
        <v>624</v>
      </c>
      <c r="H271" s="184">
        <v>100</v>
      </c>
      <c r="I271" s="185"/>
      <c r="L271" s="180"/>
      <c r="M271" s="186"/>
      <c r="N271" s="187"/>
      <c r="O271" s="187"/>
      <c r="P271" s="187"/>
      <c r="Q271" s="187"/>
      <c r="R271" s="187"/>
      <c r="S271" s="187"/>
      <c r="T271" s="188"/>
      <c r="AT271" s="189" t="s">
        <v>243</v>
      </c>
      <c r="AU271" s="189" t="s">
        <v>80</v>
      </c>
      <c r="AV271" s="11" t="s">
        <v>80</v>
      </c>
      <c r="AW271" s="11" t="s">
        <v>34</v>
      </c>
      <c r="AX271" s="11" t="s">
        <v>78</v>
      </c>
      <c r="AY271" s="189" t="s">
        <v>122</v>
      </c>
    </row>
    <row r="272" spans="2:65" s="1" customFormat="1" ht="44.25" customHeight="1">
      <c r="B272" s="162"/>
      <c r="C272" s="163" t="s">
        <v>625</v>
      </c>
      <c r="D272" s="163" t="s">
        <v>125</v>
      </c>
      <c r="E272" s="164" t="s">
        <v>626</v>
      </c>
      <c r="F272" s="165" t="s">
        <v>627</v>
      </c>
      <c r="G272" s="166" t="s">
        <v>378</v>
      </c>
      <c r="H272" s="167">
        <v>50</v>
      </c>
      <c r="I272" s="168"/>
      <c r="J272" s="169">
        <f>ROUND(I272*H272,2)</f>
        <v>0</v>
      </c>
      <c r="K272" s="165" t="s">
        <v>19</v>
      </c>
      <c r="L272" s="32"/>
      <c r="M272" s="170" t="s">
        <v>19</v>
      </c>
      <c r="N272" s="171" t="s">
        <v>42</v>
      </c>
      <c r="O272" s="33"/>
      <c r="P272" s="172">
        <f>O272*H272</f>
        <v>0</v>
      </c>
      <c r="Q272" s="172">
        <v>0</v>
      </c>
      <c r="R272" s="172">
        <f>Q272*H272</f>
        <v>0</v>
      </c>
      <c r="S272" s="172">
        <v>0</v>
      </c>
      <c r="T272" s="173">
        <f>S272*H272</f>
        <v>0</v>
      </c>
      <c r="AR272" s="15" t="s">
        <v>192</v>
      </c>
      <c r="AT272" s="15" t="s">
        <v>125</v>
      </c>
      <c r="AU272" s="15" t="s">
        <v>80</v>
      </c>
      <c r="AY272" s="15" t="s">
        <v>122</v>
      </c>
      <c r="BE272" s="174">
        <f>IF(N272="základní",J272,0)</f>
        <v>0</v>
      </c>
      <c r="BF272" s="174">
        <f>IF(N272="snížená",J272,0)</f>
        <v>0</v>
      </c>
      <c r="BG272" s="174">
        <f>IF(N272="zákl. přenesená",J272,0)</f>
        <v>0</v>
      </c>
      <c r="BH272" s="174">
        <f>IF(N272="sníž. přenesená",J272,0)</f>
        <v>0</v>
      </c>
      <c r="BI272" s="174">
        <f>IF(N272="nulová",J272,0)</f>
        <v>0</v>
      </c>
      <c r="BJ272" s="15" t="s">
        <v>78</v>
      </c>
      <c r="BK272" s="174">
        <f>ROUND(I272*H272,2)</f>
        <v>0</v>
      </c>
      <c r="BL272" s="15" t="s">
        <v>192</v>
      </c>
      <c r="BM272" s="15" t="s">
        <v>628</v>
      </c>
    </row>
    <row r="273" spans="2:51" s="11" customFormat="1" ht="22.5" customHeight="1">
      <c r="B273" s="180"/>
      <c r="D273" s="181" t="s">
        <v>243</v>
      </c>
      <c r="E273" s="182" t="s">
        <v>19</v>
      </c>
      <c r="F273" s="183" t="s">
        <v>629</v>
      </c>
      <c r="H273" s="184">
        <v>50</v>
      </c>
      <c r="I273" s="185"/>
      <c r="L273" s="180"/>
      <c r="M273" s="186"/>
      <c r="N273" s="187"/>
      <c r="O273" s="187"/>
      <c r="P273" s="187"/>
      <c r="Q273" s="187"/>
      <c r="R273" s="187"/>
      <c r="S273" s="187"/>
      <c r="T273" s="188"/>
      <c r="AT273" s="189" t="s">
        <v>243</v>
      </c>
      <c r="AU273" s="189" t="s">
        <v>80</v>
      </c>
      <c r="AV273" s="11" t="s">
        <v>80</v>
      </c>
      <c r="AW273" s="11" t="s">
        <v>34</v>
      </c>
      <c r="AX273" s="11" t="s">
        <v>78</v>
      </c>
      <c r="AY273" s="189" t="s">
        <v>122</v>
      </c>
    </row>
    <row r="274" spans="2:65" s="1" customFormat="1" ht="44.25" customHeight="1">
      <c r="B274" s="162"/>
      <c r="C274" s="163" t="s">
        <v>630</v>
      </c>
      <c r="D274" s="163" t="s">
        <v>125</v>
      </c>
      <c r="E274" s="164" t="s">
        <v>631</v>
      </c>
      <c r="F274" s="165" t="s">
        <v>632</v>
      </c>
      <c r="G274" s="166" t="s">
        <v>378</v>
      </c>
      <c r="H274" s="167">
        <v>50</v>
      </c>
      <c r="I274" s="168"/>
      <c r="J274" s="169">
        <f>ROUND(I274*H274,2)</f>
        <v>0</v>
      </c>
      <c r="K274" s="165" t="s">
        <v>19</v>
      </c>
      <c r="L274" s="32"/>
      <c r="M274" s="170" t="s">
        <v>19</v>
      </c>
      <c r="N274" s="171" t="s">
        <v>42</v>
      </c>
      <c r="O274" s="33"/>
      <c r="P274" s="172">
        <f>O274*H274</f>
        <v>0</v>
      </c>
      <c r="Q274" s="172">
        <v>0</v>
      </c>
      <c r="R274" s="172">
        <f>Q274*H274</f>
        <v>0</v>
      </c>
      <c r="S274" s="172">
        <v>0</v>
      </c>
      <c r="T274" s="173">
        <f>S274*H274</f>
        <v>0</v>
      </c>
      <c r="AR274" s="15" t="s">
        <v>192</v>
      </c>
      <c r="AT274" s="15" t="s">
        <v>125</v>
      </c>
      <c r="AU274" s="15" t="s">
        <v>80</v>
      </c>
      <c r="AY274" s="15" t="s">
        <v>122</v>
      </c>
      <c r="BE274" s="174">
        <f>IF(N274="základní",J274,0)</f>
        <v>0</v>
      </c>
      <c r="BF274" s="174">
        <f>IF(N274="snížená",J274,0)</f>
        <v>0</v>
      </c>
      <c r="BG274" s="174">
        <f>IF(N274="zákl. přenesená",J274,0)</f>
        <v>0</v>
      </c>
      <c r="BH274" s="174">
        <f>IF(N274="sníž. přenesená",J274,0)</f>
        <v>0</v>
      </c>
      <c r="BI274" s="174">
        <f>IF(N274="nulová",J274,0)</f>
        <v>0</v>
      </c>
      <c r="BJ274" s="15" t="s">
        <v>78</v>
      </c>
      <c r="BK274" s="174">
        <f>ROUND(I274*H274,2)</f>
        <v>0</v>
      </c>
      <c r="BL274" s="15" t="s">
        <v>192</v>
      </c>
      <c r="BM274" s="15" t="s">
        <v>633</v>
      </c>
    </row>
    <row r="275" spans="2:51" s="11" customFormat="1" ht="22.5" customHeight="1">
      <c r="B275" s="180"/>
      <c r="D275" s="181" t="s">
        <v>243</v>
      </c>
      <c r="E275" s="182" t="s">
        <v>19</v>
      </c>
      <c r="F275" s="183" t="s">
        <v>629</v>
      </c>
      <c r="H275" s="184">
        <v>50</v>
      </c>
      <c r="I275" s="185"/>
      <c r="L275" s="180"/>
      <c r="M275" s="186"/>
      <c r="N275" s="187"/>
      <c r="O275" s="187"/>
      <c r="P275" s="187"/>
      <c r="Q275" s="187"/>
      <c r="R275" s="187"/>
      <c r="S275" s="187"/>
      <c r="T275" s="188"/>
      <c r="AT275" s="189" t="s">
        <v>243</v>
      </c>
      <c r="AU275" s="189" t="s">
        <v>80</v>
      </c>
      <c r="AV275" s="11" t="s">
        <v>80</v>
      </c>
      <c r="AW275" s="11" t="s">
        <v>34</v>
      </c>
      <c r="AX275" s="11" t="s">
        <v>78</v>
      </c>
      <c r="AY275" s="189" t="s">
        <v>122</v>
      </c>
    </row>
    <row r="276" spans="2:65" s="1" customFormat="1" ht="44.25" customHeight="1">
      <c r="B276" s="162"/>
      <c r="C276" s="163" t="s">
        <v>634</v>
      </c>
      <c r="D276" s="163" t="s">
        <v>125</v>
      </c>
      <c r="E276" s="164" t="s">
        <v>635</v>
      </c>
      <c r="F276" s="165" t="s">
        <v>636</v>
      </c>
      <c r="G276" s="166" t="s">
        <v>378</v>
      </c>
      <c r="H276" s="167">
        <v>21</v>
      </c>
      <c r="I276" s="168"/>
      <c r="J276" s="169">
        <f>ROUND(I276*H276,2)</f>
        <v>0</v>
      </c>
      <c r="K276" s="165" t="s">
        <v>19</v>
      </c>
      <c r="L276" s="32"/>
      <c r="M276" s="170" t="s">
        <v>19</v>
      </c>
      <c r="N276" s="171" t="s">
        <v>42</v>
      </c>
      <c r="O276" s="33"/>
      <c r="P276" s="172">
        <f>O276*H276</f>
        <v>0</v>
      </c>
      <c r="Q276" s="172">
        <v>0</v>
      </c>
      <c r="R276" s="172">
        <f>Q276*H276</f>
        <v>0</v>
      </c>
      <c r="S276" s="172">
        <v>0</v>
      </c>
      <c r="T276" s="173">
        <f>S276*H276</f>
        <v>0</v>
      </c>
      <c r="AR276" s="15" t="s">
        <v>192</v>
      </c>
      <c r="AT276" s="15" t="s">
        <v>125</v>
      </c>
      <c r="AU276" s="15" t="s">
        <v>80</v>
      </c>
      <c r="AY276" s="15" t="s">
        <v>122</v>
      </c>
      <c r="BE276" s="174">
        <f>IF(N276="základní",J276,0)</f>
        <v>0</v>
      </c>
      <c r="BF276" s="174">
        <f>IF(N276="snížená",J276,0)</f>
        <v>0</v>
      </c>
      <c r="BG276" s="174">
        <f>IF(N276="zákl. přenesená",J276,0)</f>
        <v>0</v>
      </c>
      <c r="BH276" s="174">
        <f>IF(N276="sníž. přenesená",J276,0)</f>
        <v>0</v>
      </c>
      <c r="BI276" s="174">
        <f>IF(N276="nulová",J276,0)</f>
        <v>0</v>
      </c>
      <c r="BJ276" s="15" t="s">
        <v>78</v>
      </c>
      <c r="BK276" s="174">
        <f>ROUND(I276*H276,2)</f>
        <v>0</v>
      </c>
      <c r="BL276" s="15" t="s">
        <v>192</v>
      </c>
      <c r="BM276" s="15" t="s">
        <v>637</v>
      </c>
    </row>
    <row r="277" spans="2:51" s="11" customFormat="1" ht="22.5" customHeight="1">
      <c r="B277" s="180"/>
      <c r="D277" s="181" t="s">
        <v>243</v>
      </c>
      <c r="E277" s="182" t="s">
        <v>19</v>
      </c>
      <c r="F277" s="183" t="s">
        <v>638</v>
      </c>
      <c r="H277" s="184">
        <v>21</v>
      </c>
      <c r="I277" s="185"/>
      <c r="L277" s="180"/>
      <c r="M277" s="186"/>
      <c r="N277" s="187"/>
      <c r="O277" s="187"/>
      <c r="P277" s="187"/>
      <c r="Q277" s="187"/>
      <c r="R277" s="187"/>
      <c r="S277" s="187"/>
      <c r="T277" s="188"/>
      <c r="AT277" s="189" t="s">
        <v>243</v>
      </c>
      <c r="AU277" s="189" t="s">
        <v>80</v>
      </c>
      <c r="AV277" s="11" t="s">
        <v>80</v>
      </c>
      <c r="AW277" s="11" t="s">
        <v>34</v>
      </c>
      <c r="AX277" s="11" t="s">
        <v>78</v>
      </c>
      <c r="AY277" s="189" t="s">
        <v>122</v>
      </c>
    </row>
    <row r="278" spans="2:65" s="1" customFormat="1" ht="44.25" customHeight="1">
      <c r="B278" s="162"/>
      <c r="C278" s="163" t="s">
        <v>639</v>
      </c>
      <c r="D278" s="163" t="s">
        <v>125</v>
      </c>
      <c r="E278" s="164" t="s">
        <v>640</v>
      </c>
      <c r="F278" s="165" t="s">
        <v>641</v>
      </c>
      <c r="G278" s="166" t="s">
        <v>378</v>
      </c>
      <c r="H278" s="167">
        <v>21</v>
      </c>
      <c r="I278" s="168"/>
      <c r="J278" s="169">
        <f>ROUND(I278*H278,2)</f>
        <v>0</v>
      </c>
      <c r="K278" s="165" t="s">
        <v>19</v>
      </c>
      <c r="L278" s="32"/>
      <c r="M278" s="170" t="s">
        <v>19</v>
      </c>
      <c r="N278" s="171" t="s">
        <v>42</v>
      </c>
      <c r="O278" s="33"/>
      <c r="P278" s="172">
        <f>O278*H278</f>
        <v>0</v>
      </c>
      <c r="Q278" s="172">
        <v>0</v>
      </c>
      <c r="R278" s="172">
        <f>Q278*H278</f>
        <v>0</v>
      </c>
      <c r="S278" s="172">
        <v>0</v>
      </c>
      <c r="T278" s="173">
        <f>S278*H278</f>
        <v>0</v>
      </c>
      <c r="AR278" s="15" t="s">
        <v>192</v>
      </c>
      <c r="AT278" s="15" t="s">
        <v>125</v>
      </c>
      <c r="AU278" s="15" t="s">
        <v>80</v>
      </c>
      <c r="AY278" s="15" t="s">
        <v>122</v>
      </c>
      <c r="BE278" s="174">
        <f>IF(N278="základní",J278,0)</f>
        <v>0</v>
      </c>
      <c r="BF278" s="174">
        <f>IF(N278="snížená",J278,0)</f>
        <v>0</v>
      </c>
      <c r="BG278" s="174">
        <f>IF(N278="zákl. přenesená",J278,0)</f>
        <v>0</v>
      </c>
      <c r="BH278" s="174">
        <f>IF(N278="sníž. přenesená",J278,0)</f>
        <v>0</v>
      </c>
      <c r="BI278" s="174">
        <f>IF(N278="nulová",J278,0)</f>
        <v>0</v>
      </c>
      <c r="BJ278" s="15" t="s">
        <v>78</v>
      </c>
      <c r="BK278" s="174">
        <f>ROUND(I278*H278,2)</f>
        <v>0</v>
      </c>
      <c r="BL278" s="15" t="s">
        <v>192</v>
      </c>
      <c r="BM278" s="15" t="s">
        <v>642</v>
      </c>
    </row>
    <row r="279" spans="2:51" s="11" customFormat="1" ht="22.5" customHeight="1">
      <c r="B279" s="180"/>
      <c r="D279" s="181" t="s">
        <v>243</v>
      </c>
      <c r="E279" s="182" t="s">
        <v>19</v>
      </c>
      <c r="F279" s="183" t="s">
        <v>638</v>
      </c>
      <c r="H279" s="184">
        <v>21</v>
      </c>
      <c r="I279" s="185"/>
      <c r="L279" s="180"/>
      <c r="M279" s="186"/>
      <c r="N279" s="187"/>
      <c r="O279" s="187"/>
      <c r="P279" s="187"/>
      <c r="Q279" s="187"/>
      <c r="R279" s="187"/>
      <c r="S279" s="187"/>
      <c r="T279" s="188"/>
      <c r="AT279" s="189" t="s">
        <v>243</v>
      </c>
      <c r="AU279" s="189" t="s">
        <v>80</v>
      </c>
      <c r="AV279" s="11" t="s">
        <v>80</v>
      </c>
      <c r="AW279" s="11" t="s">
        <v>34</v>
      </c>
      <c r="AX279" s="11" t="s">
        <v>78</v>
      </c>
      <c r="AY279" s="189" t="s">
        <v>122</v>
      </c>
    </row>
    <row r="280" spans="2:65" s="1" customFormat="1" ht="44.25" customHeight="1">
      <c r="B280" s="162"/>
      <c r="C280" s="163" t="s">
        <v>643</v>
      </c>
      <c r="D280" s="163" t="s">
        <v>125</v>
      </c>
      <c r="E280" s="164" t="s">
        <v>644</v>
      </c>
      <c r="F280" s="165" t="s">
        <v>645</v>
      </c>
      <c r="G280" s="166" t="s">
        <v>250</v>
      </c>
      <c r="H280" s="167">
        <v>2</v>
      </c>
      <c r="I280" s="168"/>
      <c r="J280" s="169">
        <f>ROUND(I280*H280,2)</f>
        <v>0</v>
      </c>
      <c r="K280" s="165" t="s">
        <v>19</v>
      </c>
      <c r="L280" s="32"/>
      <c r="M280" s="170" t="s">
        <v>19</v>
      </c>
      <c r="N280" s="171" t="s">
        <v>42</v>
      </c>
      <c r="O280" s="33"/>
      <c r="P280" s="172">
        <f>O280*H280</f>
        <v>0</v>
      </c>
      <c r="Q280" s="172">
        <v>0</v>
      </c>
      <c r="R280" s="172">
        <f>Q280*H280</f>
        <v>0</v>
      </c>
      <c r="S280" s="172">
        <v>0</v>
      </c>
      <c r="T280" s="173">
        <f>S280*H280</f>
        <v>0</v>
      </c>
      <c r="AR280" s="15" t="s">
        <v>192</v>
      </c>
      <c r="AT280" s="15" t="s">
        <v>125</v>
      </c>
      <c r="AU280" s="15" t="s">
        <v>80</v>
      </c>
      <c r="AY280" s="15" t="s">
        <v>122</v>
      </c>
      <c r="BE280" s="174">
        <f>IF(N280="základní",J280,0)</f>
        <v>0</v>
      </c>
      <c r="BF280" s="174">
        <f>IF(N280="snížená",J280,0)</f>
        <v>0</v>
      </c>
      <c r="BG280" s="174">
        <f>IF(N280="zákl. přenesená",J280,0)</f>
        <v>0</v>
      </c>
      <c r="BH280" s="174">
        <f>IF(N280="sníž. přenesená",J280,0)</f>
        <v>0</v>
      </c>
      <c r="BI280" s="174">
        <f>IF(N280="nulová",J280,0)</f>
        <v>0</v>
      </c>
      <c r="BJ280" s="15" t="s">
        <v>78</v>
      </c>
      <c r="BK280" s="174">
        <f>ROUND(I280*H280,2)</f>
        <v>0</v>
      </c>
      <c r="BL280" s="15" t="s">
        <v>192</v>
      </c>
      <c r="BM280" s="15" t="s">
        <v>646</v>
      </c>
    </row>
    <row r="281" spans="2:51" s="11" customFormat="1" ht="22.5" customHeight="1">
      <c r="B281" s="180"/>
      <c r="D281" s="181" t="s">
        <v>243</v>
      </c>
      <c r="E281" s="182" t="s">
        <v>19</v>
      </c>
      <c r="F281" s="183" t="s">
        <v>647</v>
      </c>
      <c r="H281" s="184">
        <v>2</v>
      </c>
      <c r="I281" s="185"/>
      <c r="L281" s="180"/>
      <c r="M281" s="186"/>
      <c r="N281" s="187"/>
      <c r="O281" s="187"/>
      <c r="P281" s="187"/>
      <c r="Q281" s="187"/>
      <c r="R281" s="187"/>
      <c r="S281" s="187"/>
      <c r="T281" s="188"/>
      <c r="AT281" s="189" t="s">
        <v>243</v>
      </c>
      <c r="AU281" s="189" t="s">
        <v>80</v>
      </c>
      <c r="AV281" s="11" t="s">
        <v>80</v>
      </c>
      <c r="AW281" s="11" t="s">
        <v>34</v>
      </c>
      <c r="AX281" s="11" t="s">
        <v>78</v>
      </c>
      <c r="AY281" s="189" t="s">
        <v>122</v>
      </c>
    </row>
    <row r="282" spans="2:65" s="1" customFormat="1" ht="44.25" customHeight="1">
      <c r="B282" s="162"/>
      <c r="C282" s="163" t="s">
        <v>648</v>
      </c>
      <c r="D282" s="163" t="s">
        <v>125</v>
      </c>
      <c r="E282" s="164" t="s">
        <v>649</v>
      </c>
      <c r="F282" s="165" t="s">
        <v>650</v>
      </c>
      <c r="G282" s="166" t="s">
        <v>250</v>
      </c>
      <c r="H282" s="167">
        <v>2</v>
      </c>
      <c r="I282" s="168"/>
      <c r="J282" s="169">
        <f>ROUND(I282*H282,2)</f>
        <v>0</v>
      </c>
      <c r="K282" s="165" t="s">
        <v>19</v>
      </c>
      <c r="L282" s="32"/>
      <c r="M282" s="170" t="s">
        <v>19</v>
      </c>
      <c r="N282" s="171" t="s">
        <v>42</v>
      </c>
      <c r="O282" s="33"/>
      <c r="P282" s="172">
        <f>O282*H282</f>
        <v>0</v>
      </c>
      <c r="Q282" s="172">
        <v>0</v>
      </c>
      <c r="R282" s="172">
        <f>Q282*H282</f>
        <v>0</v>
      </c>
      <c r="S282" s="172">
        <v>0</v>
      </c>
      <c r="T282" s="173">
        <f>S282*H282</f>
        <v>0</v>
      </c>
      <c r="AR282" s="15" t="s">
        <v>192</v>
      </c>
      <c r="AT282" s="15" t="s">
        <v>125</v>
      </c>
      <c r="AU282" s="15" t="s">
        <v>80</v>
      </c>
      <c r="AY282" s="15" t="s">
        <v>122</v>
      </c>
      <c r="BE282" s="174">
        <f>IF(N282="základní",J282,0)</f>
        <v>0</v>
      </c>
      <c r="BF282" s="174">
        <f>IF(N282="snížená",J282,0)</f>
        <v>0</v>
      </c>
      <c r="BG282" s="174">
        <f>IF(N282="zákl. přenesená",J282,0)</f>
        <v>0</v>
      </c>
      <c r="BH282" s="174">
        <f>IF(N282="sníž. přenesená",J282,0)</f>
        <v>0</v>
      </c>
      <c r="BI282" s="174">
        <f>IF(N282="nulová",J282,0)</f>
        <v>0</v>
      </c>
      <c r="BJ282" s="15" t="s">
        <v>78</v>
      </c>
      <c r="BK282" s="174">
        <f>ROUND(I282*H282,2)</f>
        <v>0</v>
      </c>
      <c r="BL282" s="15" t="s">
        <v>192</v>
      </c>
      <c r="BM282" s="15" t="s">
        <v>651</v>
      </c>
    </row>
    <row r="283" spans="2:51" s="11" customFormat="1" ht="22.5" customHeight="1">
      <c r="B283" s="180"/>
      <c r="D283" s="181" t="s">
        <v>243</v>
      </c>
      <c r="E283" s="182" t="s">
        <v>19</v>
      </c>
      <c r="F283" s="183" t="s">
        <v>647</v>
      </c>
      <c r="H283" s="184">
        <v>2</v>
      </c>
      <c r="I283" s="185"/>
      <c r="L283" s="180"/>
      <c r="M283" s="186"/>
      <c r="N283" s="187"/>
      <c r="O283" s="187"/>
      <c r="P283" s="187"/>
      <c r="Q283" s="187"/>
      <c r="R283" s="187"/>
      <c r="S283" s="187"/>
      <c r="T283" s="188"/>
      <c r="AT283" s="189" t="s">
        <v>243</v>
      </c>
      <c r="AU283" s="189" t="s">
        <v>80</v>
      </c>
      <c r="AV283" s="11" t="s">
        <v>80</v>
      </c>
      <c r="AW283" s="11" t="s">
        <v>34</v>
      </c>
      <c r="AX283" s="11" t="s">
        <v>78</v>
      </c>
      <c r="AY283" s="189" t="s">
        <v>122</v>
      </c>
    </row>
    <row r="284" spans="2:65" s="1" customFormat="1" ht="44.25" customHeight="1">
      <c r="B284" s="162"/>
      <c r="C284" s="163" t="s">
        <v>652</v>
      </c>
      <c r="D284" s="163" t="s">
        <v>125</v>
      </c>
      <c r="E284" s="164" t="s">
        <v>653</v>
      </c>
      <c r="F284" s="165" t="s">
        <v>654</v>
      </c>
      <c r="G284" s="166" t="s">
        <v>250</v>
      </c>
      <c r="H284" s="167">
        <v>1</v>
      </c>
      <c r="I284" s="168"/>
      <c r="J284" s="169">
        <f>ROUND(I284*H284,2)</f>
        <v>0</v>
      </c>
      <c r="K284" s="165" t="s">
        <v>19</v>
      </c>
      <c r="L284" s="32"/>
      <c r="M284" s="170" t="s">
        <v>19</v>
      </c>
      <c r="N284" s="171" t="s">
        <v>42</v>
      </c>
      <c r="O284" s="33"/>
      <c r="P284" s="172">
        <f>O284*H284</f>
        <v>0</v>
      </c>
      <c r="Q284" s="172">
        <v>0</v>
      </c>
      <c r="R284" s="172">
        <f>Q284*H284</f>
        <v>0</v>
      </c>
      <c r="S284" s="172">
        <v>0</v>
      </c>
      <c r="T284" s="173">
        <f>S284*H284</f>
        <v>0</v>
      </c>
      <c r="AR284" s="15" t="s">
        <v>192</v>
      </c>
      <c r="AT284" s="15" t="s">
        <v>125</v>
      </c>
      <c r="AU284" s="15" t="s">
        <v>80</v>
      </c>
      <c r="AY284" s="15" t="s">
        <v>122</v>
      </c>
      <c r="BE284" s="174">
        <f>IF(N284="základní",J284,0)</f>
        <v>0</v>
      </c>
      <c r="BF284" s="174">
        <f>IF(N284="snížená",J284,0)</f>
        <v>0</v>
      </c>
      <c r="BG284" s="174">
        <f>IF(N284="zákl. přenesená",J284,0)</f>
        <v>0</v>
      </c>
      <c r="BH284" s="174">
        <f>IF(N284="sníž. přenesená",J284,0)</f>
        <v>0</v>
      </c>
      <c r="BI284" s="174">
        <f>IF(N284="nulová",J284,0)</f>
        <v>0</v>
      </c>
      <c r="BJ284" s="15" t="s">
        <v>78</v>
      </c>
      <c r="BK284" s="174">
        <f>ROUND(I284*H284,2)</f>
        <v>0</v>
      </c>
      <c r="BL284" s="15" t="s">
        <v>192</v>
      </c>
      <c r="BM284" s="15" t="s">
        <v>655</v>
      </c>
    </row>
    <row r="285" spans="2:51" s="11" customFormat="1" ht="22.5" customHeight="1">
      <c r="B285" s="180"/>
      <c r="D285" s="181" t="s">
        <v>243</v>
      </c>
      <c r="E285" s="182" t="s">
        <v>19</v>
      </c>
      <c r="F285" s="183" t="s">
        <v>656</v>
      </c>
      <c r="H285" s="184">
        <v>1</v>
      </c>
      <c r="I285" s="185"/>
      <c r="L285" s="180"/>
      <c r="M285" s="186"/>
      <c r="N285" s="187"/>
      <c r="O285" s="187"/>
      <c r="P285" s="187"/>
      <c r="Q285" s="187"/>
      <c r="R285" s="187"/>
      <c r="S285" s="187"/>
      <c r="T285" s="188"/>
      <c r="AT285" s="189" t="s">
        <v>243</v>
      </c>
      <c r="AU285" s="189" t="s">
        <v>80</v>
      </c>
      <c r="AV285" s="11" t="s">
        <v>80</v>
      </c>
      <c r="AW285" s="11" t="s">
        <v>34</v>
      </c>
      <c r="AX285" s="11" t="s">
        <v>78</v>
      </c>
      <c r="AY285" s="189" t="s">
        <v>122</v>
      </c>
    </row>
    <row r="286" spans="2:65" s="1" customFormat="1" ht="44.25" customHeight="1">
      <c r="B286" s="162"/>
      <c r="C286" s="163" t="s">
        <v>657</v>
      </c>
      <c r="D286" s="163" t="s">
        <v>125</v>
      </c>
      <c r="E286" s="164" t="s">
        <v>658</v>
      </c>
      <c r="F286" s="165" t="s">
        <v>659</v>
      </c>
      <c r="G286" s="166" t="s">
        <v>250</v>
      </c>
      <c r="H286" s="167">
        <v>1</v>
      </c>
      <c r="I286" s="168"/>
      <c r="J286" s="169">
        <f>ROUND(I286*H286,2)</f>
        <v>0</v>
      </c>
      <c r="K286" s="165" t="s">
        <v>19</v>
      </c>
      <c r="L286" s="32"/>
      <c r="M286" s="170" t="s">
        <v>19</v>
      </c>
      <c r="N286" s="171" t="s">
        <v>42</v>
      </c>
      <c r="O286" s="33"/>
      <c r="P286" s="172">
        <f>O286*H286</f>
        <v>0</v>
      </c>
      <c r="Q286" s="172">
        <v>0</v>
      </c>
      <c r="R286" s="172">
        <f>Q286*H286</f>
        <v>0</v>
      </c>
      <c r="S286" s="172">
        <v>0</v>
      </c>
      <c r="T286" s="173">
        <f>S286*H286</f>
        <v>0</v>
      </c>
      <c r="AR286" s="15" t="s">
        <v>192</v>
      </c>
      <c r="AT286" s="15" t="s">
        <v>125</v>
      </c>
      <c r="AU286" s="15" t="s">
        <v>80</v>
      </c>
      <c r="AY286" s="15" t="s">
        <v>122</v>
      </c>
      <c r="BE286" s="174">
        <f>IF(N286="základní",J286,0)</f>
        <v>0</v>
      </c>
      <c r="BF286" s="174">
        <f>IF(N286="snížená",J286,0)</f>
        <v>0</v>
      </c>
      <c r="BG286" s="174">
        <f>IF(N286="zákl. přenesená",J286,0)</f>
        <v>0</v>
      </c>
      <c r="BH286" s="174">
        <f>IF(N286="sníž. přenesená",J286,0)</f>
        <v>0</v>
      </c>
      <c r="BI286" s="174">
        <f>IF(N286="nulová",J286,0)</f>
        <v>0</v>
      </c>
      <c r="BJ286" s="15" t="s">
        <v>78</v>
      </c>
      <c r="BK286" s="174">
        <f>ROUND(I286*H286,2)</f>
        <v>0</v>
      </c>
      <c r="BL286" s="15" t="s">
        <v>192</v>
      </c>
      <c r="BM286" s="15" t="s">
        <v>660</v>
      </c>
    </row>
    <row r="287" spans="2:51" s="11" customFormat="1" ht="22.5" customHeight="1">
      <c r="B287" s="180"/>
      <c r="D287" s="181" t="s">
        <v>243</v>
      </c>
      <c r="E287" s="182" t="s">
        <v>19</v>
      </c>
      <c r="F287" s="183" t="s">
        <v>656</v>
      </c>
      <c r="H287" s="184">
        <v>1</v>
      </c>
      <c r="I287" s="185"/>
      <c r="L287" s="180"/>
      <c r="M287" s="186"/>
      <c r="N287" s="187"/>
      <c r="O287" s="187"/>
      <c r="P287" s="187"/>
      <c r="Q287" s="187"/>
      <c r="R287" s="187"/>
      <c r="S287" s="187"/>
      <c r="T287" s="188"/>
      <c r="AT287" s="189" t="s">
        <v>243</v>
      </c>
      <c r="AU287" s="189" t="s">
        <v>80</v>
      </c>
      <c r="AV287" s="11" t="s">
        <v>80</v>
      </c>
      <c r="AW287" s="11" t="s">
        <v>34</v>
      </c>
      <c r="AX287" s="11" t="s">
        <v>78</v>
      </c>
      <c r="AY287" s="189" t="s">
        <v>122</v>
      </c>
    </row>
    <row r="288" spans="2:65" s="1" customFormat="1" ht="31.5" customHeight="1">
      <c r="B288" s="162"/>
      <c r="C288" s="163" t="s">
        <v>661</v>
      </c>
      <c r="D288" s="163" t="s">
        <v>125</v>
      </c>
      <c r="E288" s="164" t="s">
        <v>662</v>
      </c>
      <c r="F288" s="165" t="s">
        <v>663</v>
      </c>
      <c r="G288" s="166" t="s">
        <v>241</v>
      </c>
      <c r="H288" s="167">
        <v>250</v>
      </c>
      <c r="I288" s="168"/>
      <c r="J288" s="169">
        <f>ROUND(I288*H288,2)</f>
        <v>0</v>
      </c>
      <c r="K288" s="165" t="s">
        <v>19</v>
      </c>
      <c r="L288" s="32"/>
      <c r="M288" s="170" t="s">
        <v>19</v>
      </c>
      <c r="N288" s="171" t="s">
        <v>42</v>
      </c>
      <c r="O288" s="33"/>
      <c r="P288" s="172">
        <f>O288*H288</f>
        <v>0</v>
      </c>
      <c r="Q288" s="172">
        <v>0</v>
      </c>
      <c r="R288" s="172">
        <f>Q288*H288</f>
        <v>0</v>
      </c>
      <c r="S288" s="172">
        <v>0</v>
      </c>
      <c r="T288" s="173">
        <f>S288*H288</f>
        <v>0</v>
      </c>
      <c r="AR288" s="15" t="s">
        <v>192</v>
      </c>
      <c r="AT288" s="15" t="s">
        <v>125</v>
      </c>
      <c r="AU288" s="15" t="s">
        <v>80</v>
      </c>
      <c r="AY288" s="15" t="s">
        <v>122</v>
      </c>
      <c r="BE288" s="174">
        <f>IF(N288="základní",J288,0)</f>
        <v>0</v>
      </c>
      <c r="BF288" s="174">
        <f>IF(N288="snížená",J288,0)</f>
        <v>0</v>
      </c>
      <c r="BG288" s="174">
        <f>IF(N288="zákl. přenesená",J288,0)</f>
        <v>0</v>
      </c>
      <c r="BH288" s="174">
        <f>IF(N288="sníž. přenesená",J288,0)</f>
        <v>0</v>
      </c>
      <c r="BI288" s="174">
        <f>IF(N288="nulová",J288,0)</f>
        <v>0</v>
      </c>
      <c r="BJ288" s="15" t="s">
        <v>78</v>
      </c>
      <c r="BK288" s="174">
        <f>ROUND(I288*H288,2)</f>
        <v>0</v>
      </c>
      <c r="BL288" s="15" t="s">
        <v>192</v>
      </c>
      <c r="BM288" s="15" t="s">
        <v>664</v>
      </c>
    </row>
    <row r="289" spans="2:51" s="11" customFormat="1" ht="22.5" customHeight="1">
      <c r="B289" s="180"/>
      <c r="D289" s="181" t="s">
        <v>243</v>
      </c>
      <c r="E289" s="182" t="s">
        <v>19</v>
      </c>
      <c r="F289" s="183" t="s">
        <v>665</v>
      </c>
      <c r="H289" s="184">
        <v>250</v>
      </c>
      <c r="I289" s="185"/>
      <c r="L289" s="180"/>
      <c r="M289" s="186"/>
      <c r="N289" s="187"/>
      <c r="O289" s="187"/>
      <c r="P289" s="187"/>
      <c r="Q289" s="187"/>
      <c r="R289" s="187"/>
      <c r="S289" s="187"/>
      <c r="T289" s="188"/>
      <c r="AT289" s="189" t="s">
        <v>243</v>
      </c>
      <c r="AU289" s="189" t="s">
        <v>80</v>
      </c>
      <c r="AV289" s="11" t="s">
        <v>80</v>
      </c>
      <c r="AW289" s="11" t="s">
        <v>34</v>
      </c>
      <c r="AX289" s="11" t="s">
        <v>78</v>
      </c>
      <c r="AY289" s="189" t="s">
        <v>122</v>
      </c>
    </row>
    <row r="290" spans="2:65" s="1" customFormat="1" ht="31.5" customHeight="1">
      <c r="B290" s="162"/>
      <c r="C290" s="163" t="s">
        <v>666</v>
      </c>
      <c r="D290" s="163" t="s">
        <v>125</v>
      </c>
      <c r="E290" s="164" t="s">
        <v>667</v>
      </c>
      <c r="F290" s="165" t="s">
        <v>668</v>
      </c>
      <c r="G290" s="166" t="s">
        <v>241</v>
      </c>
      <c r="H290" s="167">
        <v>250</v>
      </c>
      <c r="I290" s="168"/>
      <c r="J290" s="169">
        <f>ROUND(I290*H290,2)</f>
        <v>0</v>
      </c>
      <c r="K290" s="165" t="s">
        <v>19</v>
      </c>
      <c r="L290" s="32"/>
      <c r="M290" s="170" t="s">
        <v>19</v>
      </c>
      <c r="N290" s="171" t="s">
        <v>42</v>
      </c>
      <c r="O290" s="33"/>
      <c r="P290" s="172">
        <f>O290*H290</f>
        <v>0</v>
      </c>
      <c r="Q290" s="172">
        <v>0</v>
      </c>
      <c r="R290" s="172">
        <f>Q290*H290</f>
        <v>0</v>
      </c>
      <c r="S290" s="172">
        <v>0</v>
      </c>
      <c r="T290" s="173">
        <f>S290*H290</f>
        <v>0</v>
      </c>
      <c r="AR290" s="15" t="s">
        <v>192</v>
      </c>
      <c r="AT290" s="15" t="s">
        <v>125</v>
      </c>
      <c r="AU290" s="15" t="s">
        <v>80</v>
      </c>
      <c r="AY290" s="15" t="s">
        <v>122</v>
      </c>
      <c r="BE290" s="174">
        <f>IF(N290="základní",J290,0)</f>
        <v>0</v>
      </c>
      <c r="BF290" s="174">
        <f>IF(N290="snížená",J290,0)</f>
        <v>0</v>
      </c>
      <c r="BG290" s="174">
        <f>IF(N290="zákl. přenesená",J290,0)</f>
        <v>0</v>
      </c>
      <c r="BH290" s="174">
        <f>IF(N290="sníž. přenesená",J290,0)</f>
        <v>0</v>
      </c>
      <c r="BI290" s="174">
        <f>IF(N290="nulová",J290,0)</f>
        <v>0</v>
      </c>
      <c r="BJ290" s="15" t="s">
        <v>78</v>
      </c>
      <c r="BK290" s="174">
        <f>ROUND(I290*H290,2)</f>
        <v>0</v>
      </c>
      <c r="BL290" s="15" t="s">
        <v>192</v>
      </c>
      <c r="BM290" s="15" t="s">
        <v>669</v>
      </c>
    </row>
    <row r="291" spans="2:51" s="11" customFormat="1" ht="22.5" customHeight="1">
      <c r="B291" s="180"/>
      <c r="D291" s="181" t="s">
        <v>243</v>
      </c>
      <c r="E291" s="182" t="s">
        <v>19</v>
      </c>
      <c r="F291" s="183" t="s">
        <v>665</v>
      </c>
      <c r="H291" s="184">
        <v>250</v>
      </c>
      <c r="I291" s="185"/>
      <c r="L291" s="180"/>
      <c r="M291" s="186"/>
      <c r="N291" s="187"/>
      <c r="O291" s="187"/>
      <c r="P291" s="187"/>
      <c r="Q291" s="187"/>
      <c r="R291" s="187"/>
      <c r="S291" s="187"/>
      <c r="T291" s="188"/>
      <c r="AT291" s="189" t="s">
        <v>243</v>
      </c>
      <c r="AU291" s="189" t="s">
        <v>80</v>
      </c>
      <c r="AV291" s="11" t="s">
        <v>80</v>
      </c>
      <c r="AW291" s="11" t="s">
        <v>34</v>
      </c>
      <c r="AX291" s="11" t="s">
        <v>78</v>
      </c>
      <c r="AY291" s="189" t="s">
        <v>122</v>
      </c>
    </row>
    <row r="292" spans="2:65" s="1" customFormat="1" ht="44.25" customHeight="1">
      <c r="B292" s="162"/>
      <c r="C292" s="163" t="s">
        <v>670</v>
      </c>
      <c r="D292" s="163" t="s">
        <v>125</v>
      </c>
      <c r="E292" s="164" t="s">
        <v>671</v>
      </c>
      <c r="F292" s="165" t="s">
        <v>672</v>
      </c>
      <c r="G292" s="166" t="s">
        <v>250</v>
      </c>
      <c r="H292" s="167">
        <v>62</v>
      </c>
      <c r="I292" s="168"/>
      <c r="J292" s="169">
        <f>ROUND(I292*H292,2)</f>
        <v>0</v>
      </c>
      <c r="K292" s="165" t="s">
        <v>19</v>
      </c>
      <c r="L292" s="32"/>
      <c r="M292" s="170" t="s">
        <v>19</v>
      </c>
      <c r="N292" s="171" t="s">
        <v>42</v>
      </c>
      <c r="O292" s="33"/>
      <c r="P292" s="172">
        <f>O292*H292</f>
        <v>0</v>
      </c>
      <c r="Q292" s="172">
        <v>0</v>
      </c>
      <c r="R292" s="172">
        <f>Q292*H292</f>
        <v>0</v>
      </c>
      <c r="S292" s="172">
        <v>0</v>
      </c>
      <c r="T292" s="173">
        <f>S292*H292</f>
        <v>0</v>
      </c>
      <c r="AR292" s="15" t="s">
        <v>192</v>
      </c>
      <c r="AT292" s="15" t="s">
        <v>125</v>
      </c>
      <c r="AU292" s="15" t="s">
        <v>80</v>
      </c>
      <c r="AY292" s="15" t="s">
        <v>122</v>
      </c>
      <c r="BE292" s="174">
        <f>IF(N292="základní",J292,0)</f>
        <v>0</v>
      </c>
      <c r="BF292" s="174">
        <f>IF(N292="snížená",J292,0)</f>
        <v>0</v>
      </c>
      <c r="BG292" s="174">
        <f>IF(N292="zákl. přenesená",J292,0)</f>
        <v>0</v>
      </c>
      <c r="BH292" s="174">
        <f>IF(N292="sníž. přenesená",J292,0)</f>
        <v>0</v>
      </c>
      <c r="BI292" s="174">
        <f>IF(N292="nulová",J292,0)</f>
        <v>0</v>
      </c>
      <c r="BJ292" s="15" t="s">
        <v>78</v>
      </c>
      <c r="BK292" s="174">
        <f>ROUND(I292*H292,2)</f>
        <v>0</v>
      </c>
      <c r="BL292" s="15" t="s">
        <v>192</v>
      </c>
      <c r="BM292" s="15" t="s">
        <v>673</v>
      </c>
    </row>
    <row r="293" spans="2:51" s="11" customFormat="1" ht="22.5" customHeight="1">
      <c r="B293" s="180"/>
      <c r="D293" s="181" t="s">
        <v>243</v>
      </c>
      <c r="E293" s="182" t="s">
        <v>19</v>
      </c>
      <c r="F293" s="183" t="s">
        <v>674</v>
      </c>
      <c r="H293" s="184">
        <v>62</v>
      </c>
      <c r="I293" s="185"/>
      <c r="L293" s="180"/>
      <c r="M293" s="186"/>
      <c r="N293" s="187"/>
      <c r="O293" s="187"/>
      <c r="P293" s="187"/>
      <c r="Q293" s="187"/>
      <c r="R293" s="187"/>
      <c r="S293" s="187"/>
      <c r="T293" s="188"/>
      <c r="AT293" s="189" t="s">
        <v>243</v>
      </c>
      <c r="AU293" s="189" t="s">
        <v>80</v>
      </c>
      <c r="AV293" s="11" t="s">
        <v>80</v>
      </c>
      <c r="AW293" s="11" t="s">
        <v>34</v>
      </c>
      <c r="AX293" s="11" t="s">
        <v>78</v>
      </c>
      <c r="AY293" s="189" t="s">
        <v>122</v>
      </c>
    </row>
    <row r="294" spans="2:65" s="1" customFormat="1" ht="44.25" customHeight="1">
      <c r="B294" s="162"/>
      <c r="C294" s="163" t="s">
        <v>675</v>
      </c>
      <c r="D294" s="163" t="s">
        <v>125</v>
      </c>
      <c r="E294" s="164" t="s">
        <v>676</v>
      </c>
      <c r="F294" s="165" t="s">
        <v>677</v>
      </c>
      <c r="G294" s="166" t="s">
        <v>250</v>
      </c>
      <c r="H294" s="167">
        <v>62</v>
      </c>
      <c r="I294" s="168"/>
      <c r="J294" s="169">
        <f>ROUND(I294*H294,2)</f>
        <v>0</v>
      </c>
      <c r="K294" s="165" t="s">
        <v>19</v>
      </c>
      <c r="L294" s="32"/>
      <c r="M294" s="170" t="s">
        <v>19</v>
      </c>
      <c r="N294" s="171" t="s">
        <v>42</v>
      </c>
      <c r="O294" s="33"/>
      <c r="P294" s="172">
        <f>O294*H294</f>
        <v>0</v>
      </c>
      <c r="Q294" s="172">
        <v>0</v>
      </c>
      <c r="R294" s="172">
        <f>Q294*H294</f>
        <v>0</v>
      </c>
      <c r="S294" s="172">
        <v>0</v>
      </c>
      <c r="T294" s="173">
        <f>S294*H294</f>
        <v>0</v>
      </c>
      <c r="AR294" s="15" t="s">
        <v>192</v>
      </c>
      <c r="AT294" s="15" t="s">
        <v>125</v>
      </c>
      <c r="AU294" s="15" t="s">
        <v>80</v>
      </c>
      <c r="AY294" s="15" t="s">
        <v>122</v>
      </c>
      <c r="BE294" s="174">
        <f>IF(N294="základní",J294,0)</f>
        <v>0</v>
      </c>
      <c r="BF294" s="174">
        <f>IF(N294="snížená",J294,0)</f>
        <v>0</v>
      </c>
      <c r="BG294" s="174">
        <f>IF(N294="zákl. přenesená",J294,0)</f>
        <v>0</v>
      </c>
      <c r="BH294" s="174">
        <f>IF(N294="sníž. přenesená",J294,0)</f>
        <v>0</v>
      </c>
      <c r="BI294" s="174">
        <f>IF(N294="nulová",J294,0)</f>
        <v>0</v>
      </c>
      <c r="BJ294" s="15" t="s">
        <v>78</v>
      </c>
      <c r="BK294" s="174">
        <f>ROUND(I294*H294,2)</f>
        <v>0</v>
      </c>
      <c r="BL294" s="15" t="s">
        <v>192</v>
      </c>
      <c r="BM294" s="15" t="s">
        <v>678</v>
      </c>
    </row>
    <row r="295" spans="2:51" s="11" customFormat="1" ht="22.5" customHeight="1">
      <c r="B295" s="180"/>
      <c r="D295" s="181" t="s">
        <v>243</v>
      </c>
      <c r="E295" s="182" t="s">
        <v>19</v>
      </c>
      <c r="F295" s="183" t="s">
        <v>674</v>
      </c>
      <c r="H295" s="184">
        <v>62</v>
      </c>
      <c r="I295" s="185"/>
      <c r="L295" s="180"/>
      <c r="M295" s="186"/>
      <c r="N295" s="187"/>
      <c r="O295" s="187"/>
      <c r="P295" s="187"/>
      <c r="Q295" s="187"/>
      <c r="R295" s="187"/>
      <c r="S295" s="187"/>
      <c r="T295" s="188"/>
      <c r="AT295" s="189" t="s">
        <v>243</v>
      </c>
      <c r="AU295" s="189" t="s">
        <v>80</v>
      </c>
      <c r="AV295" s="11" t="s">
        <v>80</v>
      </c>
      <c r="AW295" s="11" t="s">
        <v>34</v>
      </c>
      <c r="AX295" s="11" t="s">
        <v>78</v>
      </c>
      <c r="AY295" s="189" t="s">
        <v>122</v>
      </c>
    </row>
    <row r="296" spans="2:65" s="1" customFormat="1" ht="44.25" customHeight="1">
      <c r="B296" s="162"/>
      <c r="C296" s="163" t="s">
        <v>679</v>
      </c>
      <c r="D296" s="163" t="s">
        <v>125</v>
      </c>
      <c r="E296" s="164" t="s">
        <v>680</v>
      </c>
      <c r="F296" s="165" t="s">
        <v>681</v>
      </c>
      <c r="G296" s="166" t="s">
        <v>250</v>
      </c>
      <c r="H296" s="167">
        <v>52</v>
      </c>
      <c r="I296" s="168"/>
      <c r="J296" s="169">
        <f>ROUND(I296*H296,2)</f>
        <v>0</v>
      </c>
      <c r="K296" s="165" t="s">
        <v>19</v>
      </c>
      <c r="L296" s="32"/>
      <c r="M296" s="170" t="s">
        <v>19</v>
      </c>
      <c r="N296" s="171" t="s">
        <v>42</v>
      </c>
      <c r="O296" s="33"/>
      <c r="P296" s="172">
        <f>O296*H296</f>
        <v>0</v>
      </c>
      <c r="Q296" s="172">
        <v>0</v>
      </c>
      <c r="R296" s="172">
        <f>Q296*H296</f>
        <v>0</v>
      </c>
      <c r="S296" s="172">
        <v>0</v>
      </c>
      <c r="T296" s="173">
        <f>S296*H296</f>
        <v>0</v>
      </c>
      <c r="AR296" s="15" t="s">
        <v>192</v>
      </c>
      <c r="AT296" s="15" t="s">
        <v>125</v>
      </c>
      <c r="AU296" s="15" t="s">
        <v>80</v>
      </c>
      <c r="AY296" s="15" t="s">
        <v>122</v>
      </c>
      <c r="BE296" s="174">
        <f>IF(N296="základní",J296,0)</f>
        <v>0</v>
      </c>
      <c r="BF296" s="174">
        <f>IF(N296="snížená",J296,0)</f>
        <v>0</v>
      </c>
      <c r="BG296" s="174">
        <f>IF(N296="zákl. přenesená",J296,0)</f>
        <v>0</v>
      </c>
      <c r="BH296" s="174">
        <f>IF(N296="sníž. přenesená",J296,0)</f>
        <v>0</v>
      </c>
      <c r="BI296" s="174">
        <f>IF(N296="nulová",J296,0)</f>
        <v>0</v>
      </c>
      <c r="BJ296" s="15" t="s">
        <v>78</v>
      </c>
      <c r="BK296" s="174">
        <f>ROUND(I296*H296,2)</f>
        <v>0</v>
      </c>
      <c r="BL296" s="15" t="s">
        <v>192</v>
      </c>
      <c r="BM296" s="15" t="s">
        <v>682</v>
      </c>
    </row>
    <row r="297" spans="2:51" s="11" customFormat="1" ht="22.5" customHeight="1">
      <c r="B297" s="180"/>
      <c r="D297" s="181" t="s">
        <v>243</v>
      </c>
      <c r="E297" s="182" t="s">
        <v>19</v>
      </c>
      <c r="F297" s="183" t="s">
        <v>683</v>
      </c>
      <c r="H297" s="184">
        <v>52</v>
      </c>
      <c r="I297" s="185"/>
      <c r="L297" s="180"/>
      <c r="M297" s="186"/>
      <c r="N297" s="187"/>
      <c r="O297" s="187"/>
      <c r="P297" s="187"/>
      <c r="Q297" s="187"/>
      <c r="R297" s="187"/>
      <c r="S297" s="187"/>
      <c r="T297" s="188"/>
      <c r="AT297" s="189" t="s">
        <v>243</v>
      </c>
      <c r="AU297" s="189" t="s">
        <v>80</v>
      </c>
      <c r="AV297" s="11" t="s">
        <v>80</v>
      </c>
      <c r="AW297" s="11" t="s">
        <v>34</v>
      </c>
      <c r="AX297" s="11" t="s">
        <v>78</v>
      </c>
      <c r="AY297" s="189" t="s">
        <v>122</v>
      </c>
    </row>
    <row r="298" spans="2:65" s="1" customFormat="1" ht="44.25" customHeight="1">
      <c r="B298" s="162"/>
      <c r="C298" s="163" t="s">
        <v>684</v>
      </c>
      <c r="D298" s="163" t="s">
        <v>125</v>
      </c>
      <c r="E298" s="164" t="s">
        <v>685</v>
      </c>
      <c r="F298" s="165" t="s">
        <v>686</v>
      </c>
      <c r="G298" s="166" t="s">
        <v>250</v>
      </c>
      <c r="H298" s="167">
        <v>52</v>
      </c>
      <c r="I298" s="168"/>
      <c r="J298" s="169">
        <f>ROUND(I298*H298,2)</f>
        <v>0</v>
      </c>
      <c r="K298" s="165" t="s">
        <v>19</v>
      </c>
      <c r="L298" s="32"/>
      <c r="M298" s="170" t="s">
        <v>19</v>
      </c>
      <c r="N298" s="171" t="s">
        <v>42</v>
      </c>
      <c r="O298" s="33"/>
      <c r="P298" s="172">
        <f>O298*H298</f>
        <v>0</v>
      </c>
      <c r="Q298" s="172">
        <v>0</v>
      </c>
      <c r="R298" s="172">
        <f>Q298*H298</f>
        <v>0</v>
      </c>
      <c r="S298" s="172">
        <v>0</v>
      </c>
      <c r="T298" s="173">
        <f>S298*H298</f>
        <v>0</v>
      </c>
      <c r="AR298" s="15" t="s">
        <v>192</v>
      </c>
      <c r="AT298" s="15" t="s">
        <v>125</v>
      </c>
      <c r="AU298" s="15" t="s">
        <v>80</v>
      </c>
      <c r="AY298" s="15" t="s">
        <v>122</v>
      </c>
      <c r="BE298" s="174">
        <f>IF(N298="základní",J298,0)</f>
        <v>0</v>
      </c>
      <c r="BF298" s="174">
        <f>IF(N298="snížená",J298,0)</f>
        <v>0</v>
      </c>
      <c r="BG298" s="174">
        <f>IF(N298="zákl. přenesená",J298,0)</f>
        <v>0</v>
      </c>
      <c r="BH298" s="174">
        <f>IF(N298="sníž. přenesená",J298,0)</f>
        <v>0</v>
      </c>
      <c r="BI298" s="174">
        <f>IF(N298="nulová",J298,0)</f>
        <v>0</v>
      </c>
      <c r="BJ298" s="15" t="s">
        <v>78</v>
      </c>
      <c r="BK298" s="174">
        <f>ROUND(I298*H298,2)</f>
        <v>0</v>
      </c>
      <c r="BL298" s="15" t="s">
        <v>192</v>
      </c>
      <c r="BM298" s="15" t="s">
        <v>687</v>
      </c>
    </row>
    <row r="299" spans="2:51" s="11" customFormat="1" ht="22.5" customHeight="1">
      <c r="B299" s="180"/>
      <c r="D299" s="181" t="s">
        <v>243</v>
      </c>
      <c r="E299" s="182" t="s">
        <v>19</v>
      </c>
      <c r="F299" s="183" t="s">
        <v>683</v>
      </c>
      <c r="H299" s="184">
        <v>52</v>
      </c>
      <c r="I299" s="185"/>
      <c r="L299" s="180"/>
      <c r="M299" s="186"/>
      <c r="N299" s="187"/>
      <c r="O299" s="187"/>
      <c r="P299" s="187"/>
      <c r="Q299" s="187"/>
      <c r="R299" s="187"/>
      <c r="S299" s="187"/>
      <c r="T299" s="188"/>
      <c r="AT299" s="189" t="s">
        <v>243</v>
      </c>
      <c r="AU299" s="189" t="s">
        <v>80</v>
      </c>
      <c r="AV299" s="11" t="s">
        <v>80</v>
      </c>
      <c r="AW299" s="11" t="s">
        <v>34</v>
      </c>
      <c r="AX299" s="11" t="s">
        <v>78</v>
      </c>
      <c r="AY299" s="189" t="s">
        <v>122</v>
      </c>
    </row>
    <row r="300" spans="2:65" s="1" customFormat="1" ht="31.5" customHeight="1">
      <c r="B300" s="162"/>
      <c r="C300" s="163" t="s">
        <v>688</v>
      </c>
      <c r="D300" s="163" t="s">
        <v>125</v>
      </c>
      <c r="E300" s="164" t="s">
        <v>689</v>
      </c>
      <c r="F300" s="165" t="s">
        <v>690</v>
      </c>
      <c r="G300" s="166" t="s">
        <v>250</v>
      </c>
      <c r="H300" s="167">
        <v>4</v>
      </c>
      <c r="I300" s="168"/>
      <c r="J300" s="169">
        <f>ROUND(I300*H300,2)</f>
        <v>0</v>
      </c>
      <c r="K300" s="165" t="s">
        <v>19</v>
      </c>
      <c r="L300" s="32"/>
      <c r="M300" s="170" t="s">
        <v>19</v>
      </c>
      <c r="N300" s="171" t="s">
        <v>42</v>
      </c>
      <c r="O300" s="33"/>
      <c r="P300" s="172">
        <f>O300*H300</f>
        <v>0</v>
      </c>
      <c r="Q300" s="172">
        <v>0</v>
      </c>
      <c r="R300" s="172">
        <f>Q300*H300</f>
        <v>0</v>
      </c>
      <c r="S300" s="172">
        <v>0</v>
      </c>
      <c r="T300" s="173">
        <f>S300*H300</f>
        <v>0</v>
      </c>
      <c r="AR300" s="15" t="s">
        <v>192</v>
      </c>
      <c r="AT300" s="15" t="s">
        <v>125</v>
      </c>
      <c r="AU300" s="15" t="s">
        <v>80</v>
      </c>
      <c r="AY300" s="15" t="s">
        <v>122</v>
      </c>
      <c r="BE300" s="174">
        <f>IF(N300="základní",J300,0)</f>
        <v>0</v>
      </c>
      <c r="BF300" s="174">
        <f>IF(N300="snížená",J300,0)</f>
        <v>0</v>
      </c>
      <c r="BG300" s="174">
        <f>IF(N300="zákl. přenesená",J300,0)</f>
        <v>0</v>
      </c>
      <c r="BH300" s="174">
        <f>IF(N300="sníž. přenesená",J300,0)</f>
        <v>0</v>
      </c>
      <c r="BI300" s="174">
        <f>IF(N300="nulová",J300,0)</f>
        <v>0</v>
      </c>
      <c r="BJ300" s="15" t="s">
        <v>78</v>
      </c>
      <c r="BK300" s="174">
        <f>ROUND(I300*H300,2)</f>
        <v>0</v>
      </c>
      <c r="BL300" s="15" t="s">
        <v>192</v>
      </c>
      <c r="BM300" s="15" t="s">
        <v>691</v>
      </c>
    </row>
    <row r="301" spans="2:65" s="1" customFormat="1" ht="31.5" customHeight="1">
      <c r="B301" s="162"/>
      <c r="C301" s="163" t="s">
        <v>692</v>
      </c>
      <c r="D301" s="163" t="s">
        <v>125</v>
      </c>
      <c r="E301" s="164" t="s">
        <v>693</v>
      </c>
      <c r="F301" s="165" t="s">
        <v>694</v>
      </c>
      <c r="G301" s="166" t="s">
        <v>250</v>
      </c>
      <c r="H301" s="167">
        <v>8</v>
      </c>
      <c r="I301" s="168"/>
      <c r="J301" s="169">
        <f>ROUND(I301*H301,2)</f>
        <v>0</v>
      </c>
      <c r="K301" s="165" t="s">
        <v>19</v>
      </c>
      <c r="L301" s="32"/>
      <c r="M301" s="170" t="s">
        <v>19</v>
      </c>
      <c r="N301" s="171" t="s">
        <v>42</v>
      </c>
      <c r="O301" s="33"/>
      <c r="P301" s="172">
        <f>O301*H301</f>
        <v>0</v>
      </c>
      <c r="Q301" s="172">
        <v>0</v>
      </c>
      <c r="R301" s="172">
        <f>Q301*H301</f>
        <v>0</v>
      </c>
      <c r="S301" s="172">
        <v>0</v>
      </c>
      <c r="T301" s="173">
        <f>S301*H301</f>
        <v>0</v>
      </c>
      <c r="AR301" s="15" t="s">
        <v>192</v>
      </c>
      <c r="AT301" s="15" t="s">
        <v>125</v>
      </c>
      <c r="AU301" s="15" t="s">
        <v>80</v>
      </c>
      <c r="AY301" s="15" t="s">
        <v>122</v>
      </c>
      <c r="BE301" s="174">
        <f>IF(N301="základní",J301,0)</f>
        <v>0</v>
      </c>
      <c r="BF301" s="174">
        <f>IF(N301="snížená",J301,0)</f>
        <v>0</v>
      </c>
      <c r="BG301" s="174">
        <f>IF(N301="zákl. přenesená",J301,0)</f>
        <v>0</v>
      </c>
      <c r="BH301" s="174">
        <f>IF(N301="sníž. přenesená",J301,0)</f>
        <v>0</v>
      </c>
      <c r="BI301" s="174">
        <f>IF(N301="nulová",J301,0)</f>
        <v>0</v>
      </c>
      <c r="BJ301" s="15" t="s">
        <v>78</v>
      </c>
      <c r="BK301" s="174">
        <f>ROUND(I301*H301,2)</f>
        <v>0</v>
      </c>
      <c r="BL301" s="15" t="s">
        <v>192</v>
      </c>
      <c r="BM301" s="15" t="s">
        <v>695</v>
      </c>
    </row>
    <row r="302" spans="2:65" s="1" customFormat="1" ht="31.5" customHeight="1">
      <c r="B302" s="162"/>
      <c r="C302" s="163" t="s">
        <v>524</v>
      </c>
      <c r="D302" s="163" t="s">
        <v>125</v>
      </c>
      <c r="E302" s="164" t="s">
        <v>696</v>
      </c>
      <c r="F302" s="165" t="s">
        <v>697</v>
      </c>
      <c r="G302" s="166" t="s">
        <v>378</v>
      </c>
      <c r="H302" s="167">
        <v>14.5</v>
      </c>
      <c r="I302" s="168"/>
      <c r="J302" s="169">
        <f>ROUND(I302*H302,2)</f>
        <v>0</v>
      </c>
      <c r="K302" s="165" t="s">
        <v>19</v>
      </c>
      <c r="L302" s="32"/>
      <c r="M302" s="170" t="s">
        <v>19</v>
      </c>
      <c r="N302" s="171" t="s">
        <v>42</v>
      </c>
      <c r="O302" s="33"/>
      <c r="P302" s="172">
        <f>O302*H302</f>
        <v>0</v>
      </c>
      <c r="Q302" s="172">
        <v>0</v>
      </c>
      <c r="R302" s="172">
        <f>Q302*H302</f>
        <v>0</v>
      </c>
      <c r="S302" s="172">
        <v>0</v>
      </c>
      <c r="T302" s="173">
        <f>S302*H302</f>
        <v>0</v>
      </c>
      <c r="AR302" s="15" t="s">
        <v>192</v>
      </c>
      <c r="AT302" s="15" t="s">
        <v>125</v>
      </c>
      <c r="AU302" s="15" t="s">
        <v>80</v>
      </c>
      <c r="AY302" s="15" t="s">
        <v>122</v>
      </c>
      <c r="BE302" s="174">
        <f>IF(N302="základní",J302,0)</f>
        <v>0</v>
      </c>
      <c r="BF302" s="174">
        <f>IF(N302="snížená",J302,0)</f>
        <v>0</v>
      </c>
      <c r="BG302" s="174">
        <f>IF(N302="zákl. přenesená",J302,0)</f>
        <v>0</v>
      </c>
      <c r="BH302" s="174">
        <f>IF(N302="sníž. přenesená",J302,0)</f>
        <v>0</v>
      </c>
      <c r="BI302" s="174">
        <f>IF(N302="nulová",J302,0)</f>
        <v>0</v>
      </c>
      <c r="BJ302" s="15" t="s">
        <v>78</v>
      </c>
      <c r="BK302" s="174">
        <f>ROUND(I302*H302,2)</f>
        <v>0</v>
      </c>
      <c r="BL302" s="15" t="s">
        <v>192</v>
      </c>
      <c r="BM302" s="15" t="s">
        <v>698</v>
      </c>
    </row>
    <row r="303" spans="2:51" s="11" customFormat="1" ht="22.5" customHeight="1">
      <c r="B303" s="180"/>
      <c r="D303" s="181" t="s">
        <v>243</v>
      </c>
      <c r="E303" s="182" t="s">
        <v>19</v>
      </c>
      <c r="F303" s="183" t="s">
        <v>699</v>
      </c>
      <c r="H303" s="184">
        <v>14.5</v>
      </c>
      <c r="I303" s="185"/>
      <c r="L303" s="180"/>
      <c r="M303" s="186"/>
      <c r="N303" s="187"/>
      <c r="O303" s="187"/>
      <c r="P303" s="187"/>
      <c r="Q303" s="187"/>
      <c r="R303" s="187"/>
      <c r="S303" s="187"/>
      <c r="T303" s="188"/>
      <c r="AT303" s="189" t="s">
        <v>243</v>
      </c>
      <c r="AU303" s="189" t="s">
        <v>80</v>
      </c>
      <c r="AV303" s="11" t="s">
        <v>80</v>
      </c>
      <c r="AW303" s="11" t="s">
        <v>34</v>
      </c>
      <c r="AX303" s="11" t="s">
        <v>78</v>
      </c>
      <c r="AY303" s="189" t="s">
        <v>122</v>
      </c>
    </row>
    <row r="304" spans="2:65" s="1" customFormat="1" ht="44.25" customHeight="1">
      <c r="B304" s="162"/>
      <c r="C304" s="163" t="s">
        <v>700</v>
      </c>
      <c r="D304" s="163" t="s">
        <v>125</v>
      </c>
      <c r="E304" s="164" t="s">
        <v>701</v>
      </c>
      <c r="F304" s="165" t="s">
        <v>702</v>
      </c>
      <c r="G304" s="166" t="s">
        <v>250</v>
      </c>
      <c r="H304" s="167">
        <v>62</v>
      </c>
      <c r="I304" s="168"/>
      <c r="J304" s="169">
        <f>ROUND(I304*H304,2)</f>
        <v>0</v>
      </c>
      <c r="K304" s="165" t="s">
        <v>19</v>
      </c>
      <c r="L304" s="32"/>
      <c r="M304" s="170" t="s">
        <v>19</v>
      </c>
      <c r="N304" s="171" t="s">
        <v>42</v>
      </c>
      <c r="O304" s="33"/>
      <c r="P304" s="172">
        <f>O304*H304</f>
        <v>0</v>
      </c>
      <c r="Q304" s="172">
        <v>0</v>
      </c>
      <c r="R304" s="172">
        <f>Q304*H304</f>
        <v>0</v>
      </c>
      <c r="S304" s="172">
        <v>0</v>
      </c>
      <c r="T304" s="173">
        <f>S304*H304</f>
        <v>0</v>
      </c>
      <c r="AR304" s="15" t="s">
        <v>192</v>
      </c>
      <c r="AT304" s="15" t="s">
        <v>125</v>
      </c>
      <c r="AU304" s="15" t="s">
        <v>80</v>
      </c>
      <c r="AY304" s="15" t="s">
        <v>122</v>
      </c>
      <c r="BE304" s="174">
        <f>IF(N304="základní",J304,0)</f>
        <v>0</v>
      </c>
      <c r="BF304" s="174">
        <f>IF(N304="snížená",J304,0)</f>
        <v>0</v>
      </c>
      <c r="BG304" s="174">
        <f>IF(N304="zákl. přenesená",J304,0)</f>
        <v>0</v>
      </c>
      <c r="BH304" s="174">
        <f>IF(N304="sníž. přenesená",J304,0)</f>
        <v>0</v>
      </c>
      <c r="BI304" s="174">
        <f>IF(N304="nulová",J304,0)</f>
        <v>0</v>
      </c>
      <c r="BJ304" s="15" t="s">
        <v>78</v>
      </c>
      <c r="BK304" s="174">
        <f>ROUND(I304*H304,2)</f>
        <v>0</v>
      </c>
      <c r="BL304" s="15" t="s">
        <v>192</v>
      </c>
      <c r="BM304" s="15" t="s">
        <v>703</v>
      </c>
    </row>
    <row r="305" spans="2:51" s="11" customFormat="1" ht="22.5" customHeight="1">
      <c r="B305" s="180"/>
      <c r="D305" s="181" t="s">
        <v>243</v>
      </c>
      <c r="E305" s="182" t="s">
        <v>19</v>
      </c>
      <c r="F305" s="183" t="s">
        <v>704</v>
      </c>
      <c r="H305" s="184">
        <v>62</v>
      </c>
      <c r="I305" s="185"/>
      <c r="L305" s="180"/>
      <c r="M305" s="186"/>
      <c r="N305" s="187"/>
      <c r="O305" s="187"/>
      <c r="P305" s="187"/>
      <c r="Q305" s="187"/>
      <c r="R305" s="187"/>
      <c r="S305" s="187"/>
      <c r="T305" s="188"/>
      <c r="AT305" s="189" t="s">
        <v>243</v>
      </c>
      <c r="AU305" s="189" t="s">
        <v>80</v>
      </c>
      <c r="AV305" s="11" t="s">
        <v>80</v>
      </c>
      <c r="AW305" s="11" t="s">
        <v>34</v>
      </c>
      <c r="AX305" s="11" t="s">
        <v>78</v>
      </c>
      <c r="AY305" s="189" t="s">
        <v>122</v>
      </c>
    </row>
    <row r="306" spans="2:65" s="1" customFormat="1" ht="22.5" customHeight="1">
      <c r="B306" s="162"/>
      <c r="C306" s="163" t="s">
        <v>705</v>
      </c>
      <c r="D306" s="163" t="s">
        <v>125</v>
      </c>
      <c r="E306" s="164" t="s">
        <v>706</v>
      </c>
      <c r="F306" s="165" t="s">
        <v>707</v>
      </c>
      <c r="G306" s="166" t="s">
        <v>708</v>
      </c>
      <c r="H306" s="167">
        <v>1</v>
      </c>
      <c r="I306" s="168"/>
      <c r="J306" s="169">
        <f>ROUND(I306*H306,2)</f>
        <v>0</v>
      </c>
      <c r="K306" s="165" t="s">
        <v>19</v>
      </c>
      <c r="L306" s="32"/>
      <c r="M306" s="170" t="s">
        <v>19</v>
      </c>
      <c r="N306" s="171" t="s">
        <v>42</v>
      </c>
      <c r="O306" s="33"/>
      <c r="P306" s="172">
        <f>O306*H306</f>
        <v>0</v>
      </c>
      <c r="Q306" s="172">
        <v>0</v>
      </c>
      <c r="R306" s="172">
        <f>Q306*H306</f>
        <v>0</v>
      </c>
      <c r="S306" s="172">
        <v>0</v>
      </c>
      <c r="T306" s="173">
        <f>S306*H306</f>
        <v>0</v>
      </c>
      <c r="AR306" s="15" t="s">
        <v>192</v>
      </c>
      <c r="AT306" s="15" t="s">
        <v>125</v>
      </c>
      <c r="AU306" s="15" t="s">
        <v>80</v>
      </c>
      <c r="AY306" s="15" t="s">
        <v>122</v>
      </c>
      <c r="BE306" s="174">
        <f>IF(N306="základní",J306,0)</f>
        <v>0</v>
      </c>
      <c r="BF306" s="174">
        <f>IF(N306="snížená",J306,0)</f>
        <v>0</v>
      </c>
      <c r="BG306" s="174">
        <f>IF(N306="zákl. přenesená",J306,0)</f>
        <v>0</v>
      </c>
      <c r="BH306" s="174">
        <f>IF(N306="sníž. přenesená",J306,0)</f>
        <v>0</v>
      </c>
      <c r="BI306" s="174">
        <f>IF(N306="nulová",J306,0)</f>
        <v>0</v>
      </c>
      <c r="BJ306" s="15" t="s">
        <v>78</v>
      </c>
      <c r="BK306" s="174">
        <f>ROUND(I306*H306,2)</f>
        <v>0</v>
      </c>
      <c r="BL306" s="15" t="s">
        <v>192</v>
      </c>
      <c r="BM306" s="15" t="s">
        <v>709</v>
      </c>
    </row>
    <row r="307" spans="2:63" s="10" customFormat="1" ht="29.25" customHeight="1">
      <c r="B307" s="148"/>
      <c r="D307" s="159" t="s">
        <v>70</v>
      </c>
      <c r="E307" s="160" t="s">
        <v>710</v>
      </c>
      <c r="F307" s="160" t="s">
        <v>711</v>
      </c>
      <c r="I307" s="151"/>
      <c r="J307" s="161">
        <f>BK307</f>
        <v>0</v>
      </c>
      <c r="L307" s="148"/>
      <c r="M307" s="153"/>
      <c r="N307" s="154"/>
      <c r="O307" s="154"/>
      <c r="P307" s="155">
        <f>SUM(P308:P314)</f>
        <v>0</v>
      </c>
      <c r="Q307" s="154"/>
      <c r="R307" s="155">
        <f>SUM(R308:R314)</f>
        <v>0</v>
      </c>
      <c r="S307" s="154"/>
      <c r="T307" s="156">
        <f>SUM(T308:T314)</f>
        <v>0</v>
      </c>
      <c r="AR307" s="149" t="s">
        <v>80</v>
      </c>
      <c r="AT307" s="157" t="s">
        <v>70</v>
      </c>
      <c r="AU307" s="157" t="s">
        <v>78</v>
      </c>
      <c r="AY307" s="149" t="s">
        <v>122</v>
      </c>
      <c r="BK307" s="158">
        <f>SUM(BK308:BK314)</f>
        <v>0</v>
      </c>
    </row>
    <row r="308" spans="2:65" s="1" customFormat="1" ht="31.5" customHeight="1">
      <c r="B308" s="162"/>
      <c r="C308" s="163" t="s">
        <v>712</v>
      </c>
      <c r="D308" s="163" t="s">
        <v>125</v>
      </c>
      <c r="E308" s="164" t="s">
        <v>713</v>
      </c>
      <c r="F308" s="165" t="s">
        <v>714</v>
      </c>
      <c r="G308" s="166" t="s">
        <v>241</v>
      </c>
      <c r="H308" s="167">
        <v>381</v>
      </c>
      <c r="I308" s="168"/>
      <c r="J308" s="169">
        <f aca="true" t="shared" si="0" ref="J308:J314">ROUND(I308*H308,2)</f>
        <v>0</v>
      </c>
      <c r="K308" s="165" t="s">
        <v>19</v>
      </c>
      <c r="L308" s="32"/>
      <c r="M308" s="170" t="s">
        <v>19</v>
      </c>
      <c r="N308" s="171" t="s">
        <v>42</v>
      </c>
      <c r="O308" s="33"/>
      <c r="P308" s="172">
        <f aca="true" t="shared" si="1" ref="P308:P314">O308*H308</f>
        <v>0</v>
      </c>
      <c r="Q308" s="172">
        <v>0</v>
      </c>
      <c r="R308" s="172">
        <f aca="true" t="shared" si="2" ref="R308:R314">Q308*H308</f>
        <v>0</v>
      </c>
      <c r="S308" s="172">
        <v>0</v>
      </c>
      <c r="T308" s="173">
        <f aca="true" t="shared" si="3" ref="T308:T314">S308*H308</f>
        <v>0</v>
      </c>
      <c r="AR308" s="15" t="s">
        <v>192</v>
      </c>
      <c r="AT308" s="15" t="s">
        <v>125</v>
      </c>
      <c r="AU308" s="15" t="s">
        <v>80</v>
      </c>
      <c r="AY308" s="15" t="s">
        <v>122</v>
      </c>
      <c r="BE308" s="174">
        <f aca="true" t="shared" si="4" ref="BE308:BE314">IF(N308="základní",J308,0)</f>
        <v>0</v>
      </c>
      <c r="BF308" s="174">
        <f aca="true" t="shared" si="5" ref="BF308:BF314">IF(N308="snížená",J308,0)</f>
        <v>0</v>
      </c>
      <c r="BG308" s="174">
        <f aca="true" t="shared" si="6" ref="BG308:BG314">IF(N308="zákl. přenesená",J308,0)</f>
        <v>0</v>
      </c>
      <c r="BH308" s="174">
        <f aca="true" t="shared" si="7" ref="BH308:BH314">IF(N308="sníž. přenesená",J308,0)</f>
        <v>0</v>
      </c>
      <c r="BI308" s="174">
        <f aca="true" t="shared" si="8" ref="BI308:BI314">IF(N308="nulová",J308,0)</f>
        <v>0</v>
      </c>
      <c r="BJ308" s="15" t="s">
        <v>78</v>
      </c>
      <c r="BK308" s="174">
        <f aca="true" t="shared" si="9" ref="BK308:BK314">ROUND(I308*H308,2)</f>
        <v>0</v>
      </c>
      <c r="BL308" s="15" t="s">
        <v>192</v>
      </c>
      <c r="BM308" s="15" t="s">
        <v>715</v>
      </c>
    </row>
    <row r="309" spans="2:65" s="1" customFormat="1" ht="44.25" customHeight="1">
      <c r="B309" s="162"/>
      <c r="C309" s="163" t="s">
        <v>716</v>
      </c>
      <c r="D309" s="163" t="s">
        <v>125</v>
      </c>
      <c r="E309" s="164" t="s">
        <v>717</v>
      </c>
      <c r="F309" s="165" t="s">
        <v>718</v>
      </c>
      <c r="G309" s="166" t="s">
        <v>241</v>
      </c>
      <c r="H309" s="167">
        <v>381</v>
      </c>
      <c r="I309" s="168"/>
      <c r="J309" s="169">
        <f t="shared" si="0"/>
        <v>0</v>
      </c>
      <c r="K309" s="165" t="s">
        <v>19</v>
      </c>
      <c r="L309" s="32"/>
      <c r="M309" s="170" t="s">
        <v>19</v>
      </c>
      <c r="N309" s="171" t="s">
        <v>42</v>
      </c>
      <c r="O309" s="33"/>
      <c r="P309" s="172">
        <f t="shared" si="1"/>
        <v>0</v>
      </c>
      <c r="Q309" s="172">
        <v>0</v>
      </c>
      <c r="R309" s="172">
        <f t="shared" si="2"/>
        <v>0</v>
      </c>
      <c r="S309" s="172">
        <v>0</v>
      </c>
      <c r="T309" s="173">
        <f t="shared" si="3"/>
        <v>0</v>
      </c>
      <c r="AR309" s="15" t="s">
        <v>192</v>
      </c>
      <c r="AT309" s="15" t="s">
        <v>125</v>
      </c>
      <c r="AU309" s="15" t="s">
        <v>80</v>
      </c>
      <c r="AY309" s="15" t="s">
        <v>122</v>
      </c>
      <c r="BE309" s="174">
        <f t="shared" si="4"/>
        <v>0</v>
      </c>
      <c r="BF309" s="174">
        <f t="shared" si="5"/>
        <v>0</v>
      </c>
      <c r="BG309" s="174">
        <f t="shared" si="6"/>
        <v>0</v>
      </c>
      <c r="BH309" s="174">
        <f t="shared" si="7"/>
        <v>0</v>
      </c>
      <c r="BI309" s="174">
        <f t="shared" si="8"/>
        <v>0</v>
      </c>
      <c r="BJ309" s="15" t="s">
        <v>78</v>
      </c>
      <c r="BK309" s="174">
        <f t="shared" si="9"/>
        <v>0</v>
      </c>
      <c r="BL309" s="15" t="s">
        <v>192</v>
      </c>
      <c r="BM309" s="15" t="s">
        <v>719</v>
      </c>
    </row>
    <row r="310" spans="2:65" s="1" customFormat="1" ht="44.25" customHeight="1">
      <c r="B310" s="162"/>
      <c r="C310" s="163" t="s">
        <v>720</v>
      </c>
      <c r="D310" s="163" t="s">
        <v>125</v>
      </c>
      <c r="E310" s="164" t="s">
        <v>721</v>
      </c>
      <c r="F310" s="165" t="s">
        <v>722</v>
      </c>
      <c r="G310" s="166" t="s">
        <v>241</v>
      </c>
      <c r="H310" s="167">
        <v>381</v>
      </c>
      <c r="I310" s="168"/>
      <c r="J310" s="169">
        <f t="shared" si="0"/>
        <v>0</v>
      </c>
      <c r="K310" s="165" t="s">
        <v>19</v>
      </c>
      <c r="L310" s="32"/>
      <c r="M310" s="170" t="s">
        <v>19</v>
      </c>
      <c r="N310" s="171" t="s">
        <v>42</v>
      </c>
      <c r="O310" s="33"/>
      <c r="P310" s="172">
        <f t="shared" si="1"/>
        <v>0</v>
      </c>
      <c r="Q310" s="172">
        <v>0</v>
      </c>
      <c r="R310" s="172">
        <f t="shared" si="2"/>
        <v>0</v>
      </c>
      <c r="S310" s="172">
        <v>0</v>
      </c>
      <c r="T310" s="173">
        <f t="shared" si="3"/>
        <v>0</v>
      </c>
      <c r="AR310" s="15" t="s">
        <v>192</v>
      </c>
      <c r="AT310" s="15" t="s">
        <v>125</v>
      </c>
      <c r="AU310" s="15" t="s">
        <v>80</v>
      </c>
      <c r="AY310" s="15" t="s">
        <v>122</v>
      </c>
      <c r="BE310" s="174">
        <f t="shared" si="4"/>
        <v>0</v>
      </c>
      <c r="BF310" s="174">
        <f t="shared" si="5"/>
        <v>0</v>
      </c>
      <c r="BG310" s="174">
        <f t="shared" si="6"/>
        <v>0</v>
      </c>
      <c r="BH310" s="174">
        <f t="shared" si="7"/>
        <v>0</v>
      </c>
      <c r="BI310" s="174">
        <f t="shared" si="8"/>
        <v>0</v>
      </c>
      <c r="BJ310" s="15" t="s">
        <v>78</v>
      </c>
      <c r="BK310" s="174">
        <f t="shared" si="9"/>
        <v>0</v>
      </c>
      <c r="BL310" s="15" t="s">
        <v>192</v>
      </c>
      <c r="BM310" s="15" t="s">
        <v>723</v>
      </c>
    </row>
    <row r="311" spans="2:65" s="1" customFormat="1" ht="31.5" customHeight="1">
      <c r="B311" s="162"/>
      <c r="C311" s="163" t="s">
        <v>724</v>
      </c>
      <c r="D311" s="163" t="s">
        <v>125</v>
      </c>
      <c r="E311" s="164" t="s">
        <v>725</v>
      </c>
      <c r="F311" s="165" t="s">
        <v>726</v>
      </c>
      <c r="G311" s="166" t="s">
        <v>378</v>
      </c>
      <c r="H311" s="167">
        <v>176</v>
      </c>
      <c r="I311" s="168"/>
      <c r="J311" s="169">
        <f t="shared" si="0"/>
        <v>0</v>
      </c>
      <c r="K311" s="165" t="s">
        <v>19</v>
      </c>
      <c r="L311" s="32"/>
      <c r="M311" s="170" t="s">
        <v>19</v>
      </c>
      <c r="N311" s="171" t="s">
        <v>42</v>
      </c>
      <c r="O311" s="33"/>
      <c r="P311" s="172">
        <f t="shared" si="1"/>
        <v>0</v>
      </c>
      <c r="Q311" s="172">
        <v>0</v>
      </c>
      <c r="R311" s="172">
        <f t="shared" si="2"/>
        <v>0</v>
      </c>
      <c r="S311" s="172">
        <v>0</v>
      </c>
      <c r="T311" s="173">
        <f t="shared" si="3"/>
        <v>0</v>
      </c>
      <c r="AR311" s="15" t="s">
        <v>192</v>
      </c>
      <c r="AT311" s="15" t="s">
        <v>125</v>
      </c>
      <c r="AU311" s="15" t="s">
        <v>80</v>
      </c>
      <c r="AY311" s="15" t="s">
        <v>122</v>
      </c>
      <c r="BE311" s="174">
        <f t="shared" si="4"/>
        <v>0</v>
      </c>
      <c r="BF311" s="174">
        <f t="shared" si="5"/>
        <v>0</v>
      </c>
      <c r="BG311" s="174">
        <f t="shared" si="6"/>
        <v>0</v>
      </c>
      <c r="BH311" s="174">
        <f t="shared" si="7"/>
        <v>0</v>
      </c>
      <c r="BI311" s="174">
        <f t="shared" si="8"/>
        <v>0</v>
      </c>
      <c r="BJ311" s="15" t="s">
        <v>78</v>
      </c>
      <c r="BK311" s="174">
        <f t="shared" si="9"/>
        <v>0</v>
      </c>
      <c r="BL311" s="15" t="s">
        <v>192</v>
      </c>
      <c r="BM311" s="15" t="s">
        <v>727</v>
      </c>
    </row>
    <row r="312" spans="2:65" s="1" customFormat="1" ht="31.5" customHeight="1">
      <c r="B312" s="162"/>
      <c r="C312" s="163" t="s">
        <v>728</v>
      </c>
      <c r="D312" s="163" t="s">
        <v>125</v>
      </c>
      <c r="E312" s="164" t="s">
        <v>729</v>
      </c>
      <c r="F312" s="165" t="s">
        <v>730</v>
      </c>
      <c r="G312" s="166" t="s">
        <v>378</v>
      </c>
      <c r="H312" s="167">
        <v>78</v>
      </c>
      <c r="I312" s="168"/>
      <c r="J312" s="169">
        <f t="shared" si="0"/>
        <v>0</v>
      </c>
      <c r="K312" s="165" t="s">
        <v>19</v>
      </c>
      <c r="L312" s="32"/>
      <c r="M312" s="170" t="s">
        <v>19</v>
      </c>
      <c r="N312" s="171" t="s">
        <v>42</v>
      </c>
      <c r="O312" s="33"/>
      <c r="P312" s="172">
        <f t="shared" si="1"/>
        <v>0</v>
      </c>
      <c r="Q312" s="172">
        <v>0</v>
      </c>
      <c r="R312" s="172">
        <f t="shared" si="2"/>
        <v>0</v>
      </c>
      <c r="S312" s="172">
        <v>0</v>
      </c>
      <c r="T312" s="173">
        <f t="shared" si="3"/>
        <v>0</v>
      </c>
      <c r="AR312" s="15" t="s">
        <v>192</v>
      </c>
      <c r="AT312" s="15" t="s">
        <v>125</v>
      </c>
      <c r="AU312" s="15" t="s">
        <v>80</v>
      </c>
      <c r="AY312" s="15" t="s">
        <v>122</v>
      </c>
      <c r="BE312" s="174">
        <f t="shared" si="4"/>
        <v>0</v>
      </c>
      <c r="BF312" s="174">
        <f t="shared" si="5"/>
        <v>0</v>
      </c>
      <c r="BG312" s="174">
        <f t="shared" si="6"/>
        <v>0</v>
      </c>
      <c r="BH312" s="174">
        <f t="shared" si="7"/>
        <v>0</v>
      </c>
      <c r="BI312" s="174">
        <f t="shared" si="8"/>
        <v>0</v>
      </c>
      <c r="BJ312" s="15" t="s">
        <v>78</v>
      </c>
      <c r="BK312" s="174">
        <f t="shared" si="9"/>
        <v>0</v>
      </c>
      <c r="BL312" s="15" t="s">
        <v>192</v>
      </c>
      <c r="BM312" s="15" t="s">
        <v>731</v>
      </c>
    </row>
    <row r="313" spans="2:65" s="1" customFormat="1" ht="31.5" customHeight="1">
      <c r="B313" s="162"/>
      <c r="C313" s="163" t="s">
        <v>732</v>
      </c>
      <c r="D313" s="163" t="s">
        <v>125</v>
      </c>
      <c r="E313" s="164" t="s">
        <v>733</v>
      </c>
      <c r="F313" s="165" t="s">
        <v>734</v>
      </c>
      <c r="G313" s="166" t="s">
        <v>378</v>
      </c>
      <c r="H313" s="167">
        <v>176</v>
      </c>
      <c r="I313" s="168"/>
      <c r="J313" s="169">
        <f t="shared" si="0"/>
        <v>0</v>
      </c>
      <c r="K313" s="165" t="s">
        <v>19</v>
      </c>
      <c r="L313" s="32"/>
      <c r="M313" s="170" t="s">
        <v>19</v>
      </c>
      <c r="N313" s="171" t="s">
        <v>42</v>
      </c>
      <c r="O313" s="33"/>
      <c r="P313" s="172">
        <f t="shared" si="1"/>
        <v>0</v>
      </c>
      <c r="Q313" s="172">
        <v>0</v>
      </c>
      <c r="R313" s="172">
        <f t="shared" si="2"/>
        <v>0</v>
      </c>
      <c r="S313" s="172">
        <v>0</v>
      </c>
      <c r="T313" s="173">
        <f t="shared" si="3"/>
        <v>0</v>
      </c>
      <c r="AR313" s="15" t="s">
        <v>192</v>
      </c>
      <c r="AT313" s="15" t="s">
        <v>125</v>
      </c>
      <c r="AU313" s="15" t="s">
        <v>80</v>
      </c>
      <c r="AY313" s="15" t="s">
        <v>122</v>
      </c>
      <c r="BE313" s="174">
        <f t="shared" si="4"/>
        <v>0</v>
      </c>
      <c r="BF313" s="174">
        <f t="shared" si="5"/>
        <v>0</v>
      </c>
      <c r="BG313" s="174">
        <f t="shared" si="6"/>
        <v>0</v>
      </c>
      <c r="BH313" s="174">
        <f t="shared" si="7"/>
        <v>0</v>
      </c>
      <c r="BI313" s="174">
        <f t="shared" si="8"/>
        <v>0</v>
      </c>
      <c r="BJ313" s="15" t="s">
        <v>78</v>
      </c>
      <c r="BK313" s="174">
        <f t="shared" si="9"/>
        <v>0</v>
      </c>
      <c r="BL313" s="15" t="s">
        <v>192</v>
      </c>
      <c r="BM313" s="15" t="s">
        <v>735</v>
      </c>
    </row>
    <row r="314" spans="2:65" s="1" customFormat="1" ht="31.5" customHeight="1">
      <c r="B314" s="162"/>
      <c r="C314" s="163" t="s">
        <v>736</v>
      </c>
      <c r="D314" s="163" t="s">
        <v>125</v>
      </c>
      <c r="E314" s="164" t="s">
        <v>737</v>
      </c>
      <c r="F314" s="165" t="s">
        <v>738</v>
      </c>
      <c r="G314" s="166" t="s">
        <v>378</v>
      </c>
      <c r="H314" s="167">
        <v>78</v>
      </c>
      <c r="I314" s="168"/>
      <c r="J314" s="169">
        <f t="shared" si="0"/>
        <v>0</v>
      </c>
      <c r="K314" s="165" t="s">
        <v>19</v>
      </c>
      <c r="L314" s="32"/>
      <c r="M314" s="170" t="s">
        <v>19</v>
      </c>
      <c r="N314" s="171" t="s">
        <v>42</v>
      </c>
      <c r="O314" s="33"/>
      <c r="P314" s="172">
        <f t="shared" si="1"/>
        <v>0</v>
      </c>
      <c r="Q314" s="172">
        <v>0</v>
      </c>
      <c r="R314" s="172">
        <f t="shared" si="2"/>
        <v>0</v>
      </c>
      <c r="S314" s="172">
        <v>0</v>
      </c>
      <c r="T314" s="173">
        <f t="shared" si="3"/>
        <v>0</v>
      </c>
      <c r="AR314" s="15" t="s">
        <v>192</v>
      </c>
      <c r="AT314" s="15" t="s">
        <v>125</v>
      </c>
      <c r="AU314" s="15" t="s">
        <v>80</v>
      </c>
      <c r="AY314" s="15" t="s">
        <v>122</v>
      </c>
      <c r="BE314" s="174">
        <f t="shared" si="4"/>
        <v>0</v>
      </c>
      <c r="BF314" s="174">
        <f t="shared" si="5"/>
        <v>0</v>
      </c>
      <c r="BG314" s="174">
        <f t="shared" si="6"/>
        <v>0</v>
      </c>
      <c r="BH314" s="174">
        <f t="shared" si="7"/>
        <v>0</v>
      </c>
      <c r="BI314" s="174">
        <f t="shared" si="8"/>
        <v>0</v>
      </c>
      <c r="BJ314" s="15" t="s">
        <v>78</v>
      </c>
      <c r="BK314" s="174">
        <f t="shared" si="9"/>
        <v>0</v>
      </c>
      <c r="BL314" s="15" t="s">
        <v>192</v>
      </c>
      <c r="BM314" s="15" t="s">
        <v>739</v>
      </c>
    </row>
    <row r="315" spans="2:63" s="10" customFormat="1" ht="29.25" customHeight="1">
      <c r="B315" s="148"/>
      <c r="D315" s="159" t="s">
        <v>70</v>
      </c>
      <c r="E315" s="160" t="s">
        <v>740</v>
      </c>
      <c r="F315" s="160" t="s">
        <v>741</v>
      </c>
      <c r="I315" s="151"/>
      <c r="J315" s="161">
        <f>BK315</f>
        <v>0</v>
      </c>
      <c r="L315" s="148"/>
      <c r="M315" s="153"/>
      <c r="N315" s="154"/>
      <c r="O315" s="154"/>
      <c r="P315" s="155">
        <f>SUM(P316:P318)</f>
        <v>0</v>
      </c>
      <c r="Q315" s="154"/>
      <c r="R315" s="155">
        <f>SUM(R316:R318)</f>
        <v>0</v>
      </c>
      <c r="S315" s="154"/>
      <c r="T315" s="156">
        <f>SUM(T316:T318)</f>
        <v>0</v>
      </c>
      <c r="AR315" s="149" t="s">
        <v>80</v>
      </c>
      <c r="AT315" s="157" t="s">
        <v>70</v>
      </c>
      <c r="AU315" s="157" t="s">
        <v>78</v>
      </c>
      <c r="AY315" s="149" t="s">
        <v>122</v>
      </c>
      <c r="BK315" s="158">
        <f>SUM(BK316:BK318)</f>
        <v>0</v>
      </c>
    </row>
    <row r="316" spans="2:65" s="1" customFormat="1" ht="31.5" customHeight="1">
      <c r="B316" s="162"/>
      <c r="C316" s="163" t="s">
        <v>742</v>
      </c>
      <c r="D316" s="163" t="s">
        <v>125</v>
      </c>
      <c r="E316" s="164" t="s">
        <v>743</v>
      </c>
      <c r="F316" s="165" t="s">
        <v>744</v>
      </c>
      <c r="G316" s="166" t="s">
        <v>250</v>
      </c>
      <c r="H316" s="167">
        <v>1</v>
      </c>
      <c r="I316" s="168"/>
      <c r="J316" s="169">
        <f>ROUND(I316*H316,2)</f>
        <v>0</v>
      </c>
      <c r="K316" s="165" t="s">
        <v>19</v>
      </c>
      <c r="L316" s="32"/>
      <c r="M316" s="170" t="s">
        <v>19</v>
      </c>
      <c r="N316" s="171" t="s">
        <v>42</v>
      </c>
      <c r="O316" s="33"/>
      <c r="P316" s="172">
        <f>O316*H316</f>
        <v>0</v>
      </c>
      <c r="Q316" s="172">
        <v>0</v>
      </c>
      <c r="R316" s="172">
        <f>Q316*H316</f>
        <v>0</v>
      </c>
      <c r="S316" s="172">
        <v>0</v>
      </c>
      <c r="T316" s="173">
        <f>S316*H316</f>
        <v>0</v>
      </c>
      <c r="AR316" s="15" t="s">
        <v>192</v>
      </c>
      <c r="AT316" s="15" t="s">
        <v>125</v>
      </c>
      <c r="AU316" s="15" t="s">
        <v>80</v>
      </c>
      <c r="AY316" s="15" t="s">
        <v>122</v>
      </c>
      <c r="BE316" s="174">
        <f>IF(N316="základní",J316,0)</f>
        <v>0</v>
      </c>
      <c r="BF316" s="174">
        <f>IF(N316="snížená",J316,0)</f>
        <v>0</v>
      </c>
      <c r="BG316" s="174">
        <f>IF(N316="zákl. přenesená",J316,0)</f>
        <v>0</v>
      </c>
      <c r="BH316" s="174">
        <f>IF(N316="sníž. přenesená",J316,0)</f>
        <v>0</v>
      </c>
      <c r="BI316" s="174">
        <f>IF(N316="nulová",J316,0)</f>
        <v>0</v>
      </c>
      <c r="BJ316" s="15" t="s">
        <v>78</v>
      </c>
      <c r="BK316" s="174">
        <f>ROUND(I316*H316,2)</f>
        <v>0</v>
      </c>
      <c r="BL316" s="15" t="s">
        <v>192</v>
      </c>
      <c r="BM316" s="15" t="s">
        <v>745</v>
      </c>
    </row>
    <row r="317" spans="2:65" s="1" customFormat="1" ht="31.5" customHeight="1">
      <c r="B317" s="162"/>
      <c r="C317" s="163" t="s">
        <v>746</v>
      </c>
      <c r="D317" s="163" t="s">
        <v>125</v>
      </c>
      <c r="E317" s="164" t="s">
        <v>747</v>
      </c>
      <c r="F317" s="165" t="s">
        <v>748</v>
      </c>
      <c r="G317" s="166" t="s">
        <v>250</v>
      </c>
      <c r="H317" s="167">
        <v>1</v>
      </c>
      <c r="I317" s="168"/>
      <c r="J317" s="169">
        <f>ROUND(I317*H317,2)</f>
        <v>0</v>
      </c>
      <c r="K317" s="165" t="s">
        <v>19</v>
      </c>
      <c r="L317" s="32"/>
      <c r="M317" s="170" t="s">
        <v>19</v>
      </c>
      <c r="N317" s="171" t="s">
        <v>42</v>
      </c>
      <c r="O317" s="33"/>
      <c r="P317" s="172">
        <f>O317*H317</f>
        <v>0</v>
      </c>
      <c r="Q317" s="172">
        <v>0</v>
      </c>
      <c r="R317" s="172">
        <f>Q317*H317</f>
        <v>0</v>
      </c>
      <c r="S317" s="172">
        <v>0</v>
      </c>
      <c r="T317" s="173">
        <f>S317*H317</f>
        <v>0</v>
      </c>
      <c r="AR317" s="15" t="s">
        <v>192</v>
      </c>
      <c r="AT317" s="15" t="s">
        <v>125</v>
      </c>
      <c r="AU317" s="15" t="s">
        <v>80</v>
      </c>
      <c r="AY317" s="15" t="s">
        <v>122</v>
      </c>
      <c r="BE317" s="174">
        <f>IF(N317="základní",J317,0)</f>
        <v>0</v>
      </c>
      <c r="BF317" s="174">
        <f>IF(N317="snížená",J317,0)</f>
        <v>0</v>
      </c>
      <c r="BG317" s="174">
        <f>IF(N317="zákl. přenesená",J317,0)</f>
        <v>0</v>
      </c>
      <c r="BH317" s="174">
        <f>IF(N317="sníž. přenesená",J317,0)</f>
        <v>0</v>
      </c>
      <c r="BI317" s="174">
        <f>IF(N317="nulová",J317,0)</f>
        <v>0</v>
      </c>
      <c r="BJ317" s="15" t="s">
        <v>78</v>
      </c>
      <c r="BK317" s="174">
        <f>ROUND(I317*H317,2)</f>
        <v>0</v>
      </c>
      <c r="BL317" s="15" t="s">
        <v>192</v>
      </c>
      <c r="BM317" s="15" t="s">
        <v>749</v>
      </c>
    </row>
    <row r="318" spans="2:65" s="1" customFormat="1" ht="31.5" customHeight="1">
      <c r="B318" s="162"/>
      <c r="C318" s="163" t="s">
        <v>750</v>
      </c>
      <c r="D318" s="163" t="s">
        <v>125</v>
      </c>
      <c r="E318" s="164" t="s">
        <v>751</v>
      </c>
      <c r="F318" s="165" t="s">
        <v>752</v>
      </c>
      <c r="G318" s="166" t="s">
        <v>250</v>
      </c>
      <c r="H318" s="167">
        <v>1</v>
      </c>
      <c r="I318" s="168"/>
      <c r="J318" s="169">
        <f>ROUND(I318*H318,2)</f>
        <v>0</v>
      </c>
      <c r="K318" s="165" t="s">
        <v>19</v>
      </c>
      <c r="L318" s="32"/>
      <c r="M318" s="170" t="s">
        <v>19</v>
      </c>
      <c r="N318" s="171" t="s">
        <v>42</v>
      </c>
      <c r="O318" s="33"/>
      <c r="P318" s="172">
        <f>O318*H318</f>
        <v>0</v>
      </c>
      <c r="Q318" s="172">
        <v>0</v>
      </c>
      <c r="R318" s="172">
        <f>Q318*H318</f>
        <v>0</v>
      </c>
      <c r="S318" s="172">
        <v>0</v>
      </c>
      <c r="T318" s="173">
        <f>S318*H318</f>
        <v>0</v>
      </c>
      <c r="AR318" s="15" t="s">
        <v>192</v>
      </c>
      <c r="AT318" s="15" t="s">
        <v>125</v>
      </c>
      <c r="AU318" s="15" t="s">
        <v>80</v>
      </c>
      <c r="AY318" s="15" t="s">
        <v>122</v>
      </c>
      <c r="BE318" s="174">
        <f>IF(N318="základní",J318,0)</f>
        <v>0</v>
      </c>
      <c r="BF318" s="174">
        <f>IF(N318="snížená",J318,0)</f>
        <v>0</v>
      </c>
      <c r="BG318" s="174">
        <f>IF(N318="zákl. přenesená",J318,0)</f>
        <v>0</v>
      </c>
      <c r="BH318" s="174">
        <f>IF(N318="sníž. přenesená",J318,0)</f>
        <v>0</v>
      </c>
      <c r="BI318" s="174">
        <f>IF(N318="nulová",J318,0)</f>
        <v>0</v>
      </c>
      <c r="BJ318" s="15" t="s">
        <v>78</v>
      </c>
      <c r="BK318" s="174">
        <f>ROUND(I318*H318,2)</f>
        <v>0</v>
      </c>
      <c r="BL318" s="15" t="s">
        <v>192</v>
      </c>
      <c r="BM318" s="15" t="s">
        <v>753</v>
      </c>
    </row>
    <row r="319" spans="2:63" s="10" customFormat="1" ht="29.25" customHeight="1">
      <c r="B319" s="148"/>
      <c r="D319" s="159" t="s">
        <v>70</v>
      </c>
      <c r="E319" s="160" t="s">
        <v>754</v>
      </c>
      <c r="F319" s="160" t="s">
        <v>755</v>
      </c>
      <c r="I319" s="151"/>
      <c r="J319" s="161">
        <f>BK319</f>
        <v>0</v>
      </c>
      <c r="L319" s="148"/>
      <c r="M319" s="153"/>
      <c r="N319" s="154"/>
      <c r="O319" s="154"/>
      <c r="P319" s="155">
        <f>SUM(P320:P339)</f>
        <v>0</v>
      </c>
      <c r="Q319" s="154"/>
      <c r="R319" s="155">
        <f>SUM(R320:R339)</f>
        <v>0</v>
      </c>
      <c r="S319" s="154"/>
      <c r="T319" s="156">
        <f>SUM(T320:T339)</f>
        <v>0</v>
      </c>
      <c r="AR319" s="149" t="s">
        <v>80</v>
      </c>
      <c r="AT319" s="157" t="s">
        <v>70</v>
      </c>
      <c r="AU319" s="157" t="s">
        <v>78</v>
      </c>
      <c r="AY319" s="149" t="s">
        <v>122</v>
      </c>
      <c r="BK319" s="158">
        <f>SUM(BK320:BK339)</f>
        <v>0</v>
      </c>
    </row>
    <row r="320" spans="2:65" s="1" customFormat="1" ht="31.5" customHeight="1">
      <c r="B320" s="162"/>
      <c r="C320" s="163" t="s">
        <v>756</v>
      </c>
      <c r="D320" s="163" t="s">
        <v>125</v>
      </c>
      <c r="E320" s="164" t="s">
        <v>757</v>
      </c>
      <c r="F320" s="165" t="s">
        <v>758</v>
      </c>
      <c r="G320" s="166" t="s">
        <v>241</v>
      </c>
      <c r="H320" s="167">
        <v>932</v>
      </c>
      <c r="I320" s="168"/>
      <c r="J320" s="169">
        <f aca="true" t="shared" si="10" ref="J320:J339">ROUND(I320*H320,2)</f>
        <v>0</v>
      </c>
      <c r="K320" s="165" t="s">
        <v>19</v>
      </c>
      <c r="L320" s="32"/>
      <c r="M320" s="170" t="s">
        <v>19</v>
      </c>
      <c r="N320" s="171" t="s">
        <v>42</v>
      </c>
      <c r="O320" s="33"/>
      <c r="P320" s="172">
        <f aca="true" t="shared" si="11" ref="P320:P339">O320*H320</f>
        <v>0</v>
      </c>
      <c r="Q320" s="172">
        <v>0</v>
      </c>
      <c r="R320" s="172">
        <f aca="true" t="shared" si="12" ref="R320:R339">Q320*H320</f>
        <v>0</v>
      </c>
      <c r="S320" s="172">
        <v>0</v>
      </c>
      <c r="T320" s="173">
        <f aca="true" t="shared" si="13" ref="T320:T339">S320*H320</f>
        <v>0</v>
      </c>
      <c r="AR320" s="15" t="s">
        <v>192</v>
      </c>
      <c r="AT320" s="15" t="s">
        <v>125</v>
      </c>
      <c r="AU320" s="15" t="s">
        <v>80</v>
      </c>
      <c r="AY320" s="15" t="s">
        <v>122</v>
      </c>
      <c r="BE320" s="174">
        <f aca="true" t="shared" si="14" ref="BE320:BE339">IF(N320="základní",J320,0)</f>
        <v>0</v>
      </c>
      <c r="BF320" s="174">
        <f aca="true" t="shared" si="15" ref="BF320:BF339">IF(N320="snížená",J320,0)</f>
        <v>0</v>
      </c>
      <c r="BG320" s="174">
        <f aca="true" t="shared" si="16" ref="BG320:BG339">IF(N320="zákl. přenesená",J320,0)</f>
        <v>0</v>
      </c>
      <c r="BH320" s="174">
        <f aca="true" t="shared" si="17" ref="BH320:BH339">IF(N320="sníž. přenesená",J320,0)</f>
        <v>0</v>
      </c>
      <c r="BI320" s="174">
        <f aca="true" t="shared" si="18" ref="BI320:BI339">IF(N320="nulová",J320,0)</f>
        <v>0</v>
      </c>
      <c r="BJ320" s="15" t="s">
        <v>78</v>
      </c>
      <c r="BK320" s="174">
        <f aca="true" t="shared" si="19" ref="BK320:BK339">ROUND(I320*H320,2)</f>
        <v>0</v>
      </c>
      <c r="BL320" s="15" t="s">
        <v>192</v>
      </c>
      <c r="BM320" s="15" t="s">
        <v>759</v>
      </c>
    </row>
    <row r="321" spans="2:65" s="1" customFormat="1" ht="31.5" customHeight="1">
      <c r="B321" s="162"/>
      <c r="C321" s="163" t="s">
        <v>760</v>
      </c>
      <c r="D321" s="163" t="s">
        <v>125</v>
      </c>
      <c r="E321" s="164" t="s">
        <v>761</v>
      </c>
      <c r="F321" s="165" t="s">
        <v>762</v>
      </c>
      <c r="G321" s="166" t="s">
        <v>264</v>
      </c>
      <c r="H321" s="167">
        <v>4.12</v>
      </c>
      <c r="I321" s="168"/>
      <c r="J321" s="169">
        <f t="shared" si="10"/>
        <v>0</v>
      </c>
      <c r="K321" s="165" t="s">
        <v>19</v>
      </c>
      <c r="L321" s="32"/>
      <c r="M321" s="170" t="s">
        <v>19</v>
      </c>
      <c r="N321" s="171" t="s">
        <v>42</v>
      </c>
      <c r="O321" s="33"/>
      <c r="P321" s="172">
        <f t="shared" si="11"/>
        <v>0</v>
      </c>
      <c r="Q321" s="172">
        <v>0</v>
      </c>
      <c r="R321" s="172">
        <f t="shared" si="12"/>
        <v>0</v>
      </c>
      <c r="S321" s="172">
        <v>0</v>
      </c>
      <c r="T321" s="173">
        <f t="shared" si="13"/>
        <v>0</v>
      </c>
      <c r="AR321" s="15" t="s">
        <v>192</v>
      </c>
      <c r="AT321" s="15" t="s">
        <v>125</v>
      </c>
      <c r="AU321" s="15" t="s">
        <v>80</v>
      </c>
      <c r="AY321" s="15" t="s">
        <v>122</v>
      </c>
      <c r="BE321" s="174">
        <f t="shared" si="14"/>
        <v>0</v>
      </c>
      <c r="BF321" s="174">
        <f t="shared" si="15"/>
        <v>0</v>
      </c>
      <c r="BG321" s="174">
        <f t="shared" si="16"/>
        <v>0</v>
      </c>
      <c r="BH321" s="174">
        <f t="shared" si="17"/>
        <v>0</v>
      </c>
      <c r="BI321" s="174">
        <f t="shared" si="18"/>
        <v>0</v>
      </c>
      <c r="BJ321" s="15" t="s">
        <v>78</v>
      </c>
      <c r="BK321" s="174">
        <f t="shared" si="19"/>
        <v>0</v>
      </c>
      <c r="BL321" s="15" t="s">
        <v>192</v>
      </c>
      <c r="BM321" s="15" t="s">
        <v>763</v>
      </c>
    </row>
    <row r="322" spans="2:65" s="1" customFormat="1" ht="22.5" customHeight="1">
      <c r="B322" s="162"/>
      <c r="C322" s="163" t="s">
        <v>764</v>
      </c>
      <c r="D322" s="163" t="s">
        <v>125</v>
      </c>
      <c r="E322" s="164" t="s">
        <v>765</v>
      </c>
      <c r="F322" s="165" t="s">
        <v>766</v>
      </c>
      <c r="G322" s="166" t="s">
        <v>767</v>
      </c>
      <c r="H322" s="167">
        <v>3</v>
      </c>
      <c r="I322" s="168"/>
      <c r="J322" s="169">
        <f t="shared" si="10"/>
        <v>0</v>
      </c>
      <c r="K322" s="165" t="s">
        <v>19</v>
      </c>
      <c r="L322" s="32"/>
      <c r="M322" s="170" t="s">
        <v>19</v>
      </c>
      <c r="N322" s="171" t="s">
        <v>42</v>
      </c>
      <c r="O322" s="33"/>
      <c r="P322" s="172">
        <f t="shared" si="11"/>
        <v>0</v>
      </c>
      <c r="Q322" s="172">
        <v>0</v>
      </c>
      <c r="R322" s="172">
        <f t="shared" si="12"/>
        <v>0</v>
      </c>
      <c r="S322" s="172">
        <v>0</v>
      </c>
      <c r="T322" s="173">
        <f t="shared" si="13"/>
        <v>0</v>
      </c>
      <c r="AR322" s="15" t="s">
        <v>192</v>
      </c>
      <c r="AT322" s="15" t="s">
        <v>125</v>
      </c>
      <c r="AU322" s="15" t="s">
        <v>80</v>
      </c>
      <c r="AY322" s="15" t="s">
        <v>122</v>
      </c>
      <c r="BE322" s="174">
        <f t="shared" si="14"/>
        <v>0</v>
      </c>
      <c r="BF322" s="174">
        <f t="shared" si="15"/>
        <v>0</v>
      </c>
      <c r="BG322" s="174">
        <f t="shared" si="16"/>
        <v>0</v>
      </c>
      <c r="BH322" s="174">
        <f t="shared" si="17"/>
        <v>0</v>
      </c>
      <c r="BI322" s="174">
        <f t="shared" si="18"/>
        <v>0</v>
      </c>
      <c r="BJ322" s="15" t="s">
        <v>78</v>
      </c>
      <c r="BK322" s="174">
        <f t="shared" si="19"/>
        <v>0</v>
      </c>
      <c r="BL322" s="15" t="s">
        <v>192</v>
      </c>
      <c r="BM322" s="15" t="s">
        <v>768</v>
      </c>
    </row>
    <row r="323" spans="2:65" s="1" customFormat="1" ht="31.5" customHeight="1">
      <c r="B323" s="162"/>
      <c r="C323" s="163" t="s">
        <v>769</v>
      </c>
      <c r="D323" s="163" t="s">
        <v>125</v>
      </c>
      <c r="E323" s="164" t="s">
        <v>770</v>
      </c>
      <c r="F323" s="165" t="s">
        <v>771</v>
      </c>
      <c r="G323" s="166" t="s">
        <v>767</v>
      </c>
      <c r="H323" s="167">
        <v>3</v>
      </c>
      <c r="I323" s="168"/>
      <c r="J323" s="169">
        <f t="shared" si="10"/>
        <v>0</v>
      </c>
      <c r="K323" s="165" t="s">
        <v>19</v>
      </c>
      <c r="L323" s="32"/>
      <c r="M323" s="170" t="s">
        <v>19</v>
      </c>
      <c r="N323" s="171" t="s">
        <v>42</v>
      </c>
      <c r="O323" s="33"/>
      <c r="P323" s="172">
        <f t="shared" si="11"/>
        <v>0</v>
      </c>
      <c r="Q323" s="172">
        <v>0</v>
      </c>
      <c r="R323" s="172">
        <f t="shared" si="12"/>
        <v>0</v>
      </c>
      <c r="S323" s="172">
        <v>0</v>
      </c>
      <c r="T323" s="173">
        <f t="shared" si="13"/>
        <v>0</v>
      </c>
      <c r="AR323" s="15" t="s">
        <v>192</v>
      </c>
      <c r="AT323" s="15" t="s">
        <v>125</v>
      </c>
      <c r="AU323" s="15" t="s">
        <v>80</v>
      </c>
      <c r="AY323" s="15" t="s">
        <v>122</v>
      </c>
      <c r="BE323" s="174">
        <f t="shared" si="14"/>
        <v>0</v>
      </c>
      <c r="BF323" s="174">
        <f t="shared" si="15"/>
        <v>0</v>
      </c>
      <c r="BG323" s="174">
        <f t="shared" si="16"/>
        <v>0</v>
      </c>
      <c r="BH323" s="174">
        <f t="shared" si="17"/>
        <v>0</v>
      </c>
      <c r="BI323" s="174">
        <f t="shared" si="18"/>
        <v>0</v>
      </c>
      <c r="BJ323" s="15" t="s">
        <v>78</v>
      </c>
      <c r="BK323" s="174">
        <f t="shared" si="19"/>
        <v>0</v>
      </c>
      <c r="BL323" s="15" t="s">
        <v>192</v>
      </c>
      <c r="BM323" s="15" t="s">
        <v>772</v>
      </c>
    </row>
    <row r="324" spans="2:65" s="1" customFormat="1" ht="31.5" customHeight="1">
      <c r="B324" s="162"/>
      <c r="C324" s="163" t="s">
        <v>773</v>
      </c>
      <c r="D324" s="163" t="s">
        <v>125</v>
      </c>
      <c r="E324" s="164" t="s">
        <v>774</v>
      </c>
      <c r="F324" s="165" t="s">
        <v>775</v>
      </c>
      <c r="G324" s="166" t="s">
        <v>767</v>
      </c>
      <c r="H324" s="167">
        <v>250</v>
      </c>
      <c r="I324" s="168"/>
      <c r="J324" s="169">
        <f t="shared" si="10"/>
        <v>0</v>
      </c>
      <c r="K324" s="165" t="s">
        <v>19</v>
      </c>
      <c r="L324" s="32"/>
      <c r="M324" s="170" t="s">
        <v>19</v>
      </c>
      <c r="N324" s="171" t="s">
        <v>42</v>
      </c>
      <c r="O324" s="33"/>
      <c r="P324" s="172">
        <f t="shared" si="11"/>
        <v>0</v>
      </c>
      <c r="Q324" s="172">
        <v>0</v>
      </c>
      <c r="R324" s="172">
        <f t="shared" si="12"/>
        <v>0</v>
      </c>
      <c r="S324" s="172">
        <v>0</v>
      </c>
      <c r="T324" s="173">
        <f t="shared" si="13"/>
        <v>0</v>
      </c>
      <c r="AR324" s="15" t="s">
        <v>192</v>
      </c>
      <c r="AT324" s="15" t="s">
        <v>125</v>
      </c>
      <c r="AU324" s="15" t="s">
        <v>80</v>
      </c>
      <c r="AY324" s="15" t="s">
        <v>122</v>
      </c>
      <c r="BE324" s="174">
        <f t="shared" si="14"/>
        <v>0</v>
      </c>
      <c r="BF324" s="174">
        <f t="shared" si="15"/>
        <v>0</v>
      </c>
      <c r="BG324" s="174">
        <f t="shared" si="16"/>
        <v>0</v>
      </c>
      <c r="BH324" s="174">
        <f t="shared" si="17"/>
        <v>0</v>
      </c>
      <c r="BI324" s="174">
        <f t="shared" si="18"/>
        <v>0</v>
      </c>
      <c r="BJ324" s="15" t="s">
        <v>78</v>
      </c>
      <c r="BK324" s="174">
        <f t="shared" si="19"/>
        <v>0</v>
      </c>
      <c r="BL324" s="15" t="s">
        <v>192</v>
      </c>
      <c r="BM324" s="15" t="s">
        <v>776</v>
      </c>
    </row>
    <row r="325" spans="2:65" s="1" customFormat="1" ht="44.25" customHeight="1">
      <c r="B325" s="162"/>
      <c r="C325" s="163" t="s">
        <v>777</v>
      </c>
      <c r="D325" s="163" t="s">
        <v>125</v>
      </c>
      <c r="E325" s="164" t="s">
        <v>778</v>
      </c>
      <c r="F325" s="165" t="s">
        <v>779</v>
      </c>
      <c r="G325" s="166" t="s">
        <v>767</v>
      </c>
      <c r="H325" s="167">
        <v>3</v>
      </c>
      <c r="I325" s="168"/>
      <c r="J325" s="169">
        <f t="shared" si="10"/>
        <v>0</v>
      </c>
      <c r="K325" s="165" t="s">
        <v>19</v>
      </c>
      <c r="L325" s="32"/>
      <c r="M325" s="170" t="s">
        <v>19</v>
      </c>
      <c r="N325" s="171" t="s">
        <v>42</v>
      </c>
      <c r="O325" s="33"/>
      <c r="P325" s="172">
        <f t="shared" si="11"/>
        <v>0</v>
      </c>
      <c r="Q325" s="172">
        <v>0</v>
      </c>
      <c r="R325" s="172">
        <f t="shared" si="12"/>
        <v>0</v>
      </c>
      <c r="S325" s="172">
        <v>0</v>
      </c>
      <c r="T325" s="173">
        <f t="shared" si="13"/>
        <v>0</v>
      </c>
      <c r="AR325" s="15" t="s">
        <v>192</v>
      </c>
      <c r="AT325" s="15" t="s">
        <v>125</v>
      </c>
      <c r="AU325" s="15" t="s">
        <v>80</v>
      </c>
      <c r="AY325" s="15" t="s">
        <v>122</v>
      </c>
      <c r="BE325" s="174">
        <f t="shared" si="14"/>
        <v>0</v>
      </c>
      <c r="BF325" s="174">
        <f t="shared" si="15"/>
        <v>0</v>
      </c>
      <c r="BG325" s="174">
        <f t="shared" si="16"/>
        <v>0</v>
      </c>
      <c r="BH325" s="174">
        <f t="shared" si="17"/>
        <v>0</v>
      </c>
      <c r="BI325" s="174">
        <f t="shared" si="18"/>
        <v>0</v>
      </c>
      <c r="BJ325" s="15" t="s">
        <v>78</v>
      </c>
      <c r="BK325" s="174">
        <f t="shared" si="19"/>
        <v>0</v>
      </c>
      <c r="BL325" s="15" t="s">
        <v>192</v>
      </c>
      <c r="BM325" s="15" t="s">
        <v>780</v>
      </c>
    </row>
    <row r="326" spans="2:65" s="1" customFormat="1" ht="31.5" customHeight="1">
      <c r="B326" s="162"/>
      <c r="C326" s="163" t="s">
        <v>781</v>
      </c>
      <c r="D326" s="163" t="s">
        <v>125</v>
      </c>
      <c r="E326" s="164" t="s">
        <v>782</v>
      </c>
      <c r="F326" s="165" t="s">
        <v>783</v>
      </c>
      <c r="G326" s="166" t="s">
        <v>241</v>
      </c>
      <c r="H326" s="167">
        <v>466</v>
      </c>
      <c r="I326" s="168"/>
      <c r="J326" s="169">
        <f t="shared" si="10"/>
        <v>0</v>
      </c>
      <c r="K326" s="165" t="s">
        <v>19</v>
      </c>
      <c r="L326" s="32"/>
      <c r="M326" s="170" t="s">
        <v>19</v>
      </c>
      <c r="N326" s="171" t="s">
        <v>42</v>
      </c>
      <c r="O326" s="33"/>
      <c r="P326" s="172">
        <f t="shared" si="11"/>
        <v>0</v>
      </c>
      <c r="Q326" s="172">
        <v>0</v>
      </c>
      <c r="R326" s="172">
        <f t="shared" si="12"/>
        <v>0</v>
      </c>
      <c r="S326" s="172">
        <v>0</v>
      </c>
      <c r="T326" s="173">
        <f t="shared" si="13"/>
        <v>0</v>
      </c>
      <c r="AR326" s="15" t="s">
        <v>192</v>
      </c>
      <c r="AT326" s="15" t="s">
        <v>125</v>
      </c>
      <c r="AU326" s="15" t="s">
        <v>80</v>
      </c>
      <c r="AY326" s="15" t="s">
        <v>122</v>
      </c>
      <c r="BE326" s="174">
        <f t="shared" si="14"/>
        <v>0</v>
      </c>
      <c r="BF326" s="174">
        <f t="shared" si="15"/>
        <v>0</v>
      </c>
      <c r="BG326" s="174">
        <f t="shared" si="16"/>
        <v>0</v>
      </c>
      <c r="BH326" s="174">
        <f t="shared" si="17"/>
        <v>0</v>
      </c>
      <c r="BI326" s="174">
        <f t="shared" si="18"/>
        <v>0</v>
      </c>
      <c r="BJ326" s="15" t="s">
        <v>78</v>
      </c>
      <c r="BK326" s="174">
        <f t="shared" si="19"/>
        <v>0</v>
      </c>
      <c r="BL326" s="15" t="s">
        <v>192</v>
      </c>
      <c r="BM326" s="15" t="s">
        <v>784</v>
      </c>
    </row>
    <row r="327" spans="2:65" s="1" customFormat="1" ht="31.5" customHeight="1">
      <c r="B327" s="162"/>
      <c r="C327" s="163" t="s">
        <v>785</v>
      </c>
      <c r="D327" s="163" t="s">
        <v>125</v>
      </c>
      <c r="E327" s="164" t="s">
        <v>786</v>
      </c>
      <c r="F327" s="165" t="s">
        <v>787</v>
      </c>
      <c r="G327" s="166" t="s">
        <v>241</v>
      </c>
      <c r="H327" s="167">
        <v>99</v>
      </c>
      <c r="I327" s="168"/>
      <c r="J327" s="169">
        <f t="shared" si="10"/>
        <v>0</v>
      </c>
      <c r="K327" s="165" t="s">
        <v>19</v>
      </c>
      <c r="L327" s="32"/>
      <c r="M327" s="170" t="s">
        <v>19</v>
      </c>
      <c r="N327" s="171" t="s">
        <v>42</v>
      </c>
      <c r="O327" s="33"/>
      <c r="P327" s="172">
        <f t="shared" si="11"/>
        <v>0</v>
      </c>
      <c r="Q327" s="172">
        <v>0</v>
      </c>
      <c r="R327" s="172">
        <f t="shared" si="12"/>
        <v>0</v>
      </c>
      <c r="S327" s="172">
        <v>0</v>
      </c>
      <c r="T327" s="173">
        <f t="shared" si="13"/>
        <v>0</v>
      </c>
      <c r="AR327" s="15" t="s">
        <v>192</v>
      </c>
      <c r="AT327" s="15" t="s">
        <v>125</v>
      </c>
      <c r="AU327" s="15" t="s">
        <v>80</v>
      </c>
      <c r="AY327" s="15" t="s">
        <v>122</v>
      </c>
      <c r="BE327" s="174">
        <f t="shared" si="14"/>
        <v>0</v>
      </c>
      <c r="BF327" s="174">
        <f t="shared" si="15"/>
        <v>0</v>
      </c>
      <c r="BG327" s="174">
        <f t="shared" si="16"/>
        <v>0</v>
      </c>
      <c r="BH327" s="174">
        <f t="shared" si="17"/>
        <v>0</v>
      </c>
      <c r="BI327" s="174">
        <f t="shared" si="18"/>
        <v>0</v>
      </c>
      <c r="BJ327" s="15" t="s">
        <v>78</v>
      </c>
      <c r="BK327" s="174">
        <f t="shared" si="19"/>
        <v>0</v>
      </c>
      <c r="BL327" s="15" t="s">
        <v>192</v>
      </c>
      <c r="BM327" s="15" t="s">
        <v>788</v>
      </c>
    </row>
    <row r="328" spans="2:65" s="1" customFormat="1" ht="22.5" customHeight="1">
      <c r="B328" s="162"/>
      <c r="C328" s="193" t="s">
        <v>789</v>
      </c>
      <c r="D328" s="193" t="s">
        <v>429</v>
      </c>
      <c r="E328" s="194" t="s">
        <v>790</v>
      </c>
      <c r="F328" s="195" t="s">
        <v>791</v>
      </c>
      <c r="G328" s="196" t="s">
        <v>622</v>
      </c>
      <c r="H328" s="197">
        <v>8.1</v>
      </c>
      <c r="I328" s="198"/>
      <c r="J328" s="199">
        <f t="shared" si="10"/>
        <v>0</v>
      </c>
      <c r="K328" s="195" t="s">
        <v>19</v>
      </c>
      <c r="L328" s="200"/>
      <c r="M328" s="201" t="s">
        <v>19</v>
      </c>
      <c r="N328" s="202" t="s">
        <v>42</v>
      </c>
      <c r="O328" s="33"/>
      <c r="P328" s="172">
        <f t="shared" si="11"/>
        <v>0</v>
      </c>
      <c r="Q328" s="172">
        <v>0</v>
      </c>
      <c r="R328" s="172">
        <f t="shared" si="12"/>
        <v>0</v>
      </c>
      <c r="S328" s="172">
        <v>0</v>
      </c>
      <c r="T328" s="173">
        <f t="shared" si="13"/>
        <v>0</v>
      </c>
      <c r="AR328" s="15" t="s">
        <v>384</v>
      </c>
      <c r="AT328" s="15" t="s">
        <v>429</v>
      </c>
      <c r="AU328" s="15" t="s">
        <v>80</v>
      </c>
      <c r="AY328" s="15" t="s">
        <v>122</v>
      </c>
      <c r="BE328" s="174">
        <f t="shared" si="14"/>
        <v>0</v>
      </c>
      <c r="BF328" s="174">
        <f t="shared" si="15"/>
        <v>0</v>
      </c>
      <c r="BG328" s="174">
        <f t="shared" si="16"/>
        <v>0</v>
      </c>
      <c r="BH328" s="174">
        <f t="shared" si="17"/>
        <v>0</v>
      </c>
      <c r="BI328" s="174">
        <f t="shared" si="18"/>
        <v>0</v>
      </c>
      <c r="BJ328" s="15" t="s">
        <v>78</v>
      </c>
      <c r="BK328" s="174">
        <f t="shared" si="19"/>
        <v>0</v>
      </c>
      <c r="BL328" s="15" t="s">
        <v>192</v>
      </c>
      <c r="BM328" s="15" t="s">
        <v>792</v>
      </c>
    </row>
    <row r="329" spans="2:65" s="1" customFormat="1" ht="22.5" customHeight="1">
      <c r="B329" s="162"/>
      <c r="C329" s="193" t="s">
        <v>793</v>
      </c>
      <c r="D329" s="193" t="s">
        <v>429</v>
      </c>
      <c r="E329" s="194" t="s">
        <v>794</v>
      </c>
      <c r="F329" s="195" t="s">
        <v>795</v>
      </c>
      <c r="G329" s="196" t="s">
        <v>264</v>
      </c>
      <c r="H329" s="197">
        <v>9.9</v>
      </c>
      <c r="I329" s="198"/>
      <c r="J329" s="199">
        <f t="shared" si="10"/>
        <v>0</v>
      </c>
      <c r="K329" s="195" t="s">
        <v>19</v>
      </c>
      <c r="L329" s="200"/>
      <c r="M329" s="201" t="s">
        <v>19</v>
      </c>
      <c r="N329" s="202" t="s">
        <v>42</v>
      </c>
      <c r="O329" s="33"/>
      <c r="P329" s="172">
        <f t="shared" si="11"/>
        <v>0</v>
      </c>
      <c r="Q329" s="172">
        <v>0</v>
      </c>
      <c r="R329" s="172">
        <f t="shared" si="12"/>
        <v>0</v>
      </c>
      <c r="S329" s="172">
        <v>0</v>
      </c>
      <c r="T329" s="173">
        <f t="shared" si="13"/>
        <v>0</v>
      </c>
      <c r="AR329" s="15" t="s">
        <v>384</v>
      </c>
      <c r="AT329" s="15" t="s">
        <v>429</v>
      </c>
      <c r="AU329" s="15" t="s">
        <v>80</v>
      </c>
      <c r="AY329" s="15" t="s">
        <v>122</v>
      </c>
      <c r="BE329" s="174">
        <f t="shared" si="14"/>
        <v>0</v>
      </c>
      <c r="BF329" s="174">
        <f t="shared" si="15"/>
        <v>0</v>
      </c>
      <c r="BG329" s="174">
        <f t="shared" si="16"/>
        <v>0</v>
      </c>
      <c r="BH329" s="174">
        <f t="shared" si="17"/>
        <v>0</v>
      </c>
      <c r="BI329" s="174">
        <f t="shared" si="18"/>
        <v>0</v>
      </c>
      <c r="BJ329" s="15" t="s">
        <v>78</v>
      </c>
      <c r="BK329" s="174">
        <f t="shared" si="19"/>
        <v>0</v>
      </c>
      <c r="BL329" s="15" t="s">
        <v>192</v>
      </c>
      <c r="BM329" s="15" t="s">
        <v>796</v>
      </c>
    </row>
    <row r="330" spans="2:65" s="1" customFormat="1" ht="22.5" customHeight="1">
      <c r="B330" s="162"/>
      <c r="C330" s="193" t="s">
        <v>797</v>
      </c>
      <c r="D330" s="193" t="s">
        <v>429</v>
      </c>
      <c r="E330" s="194" t="s">
        <v>798</v>
      </c>
      <c r="F330" s="195" t="s">
        <v>799</v>
      </c>
      <c r="G330" s="196" t="s">
        <v>767</v>
      </c>
      <c r="H330" s="197">
        <v>2</v>
      </c>
      <c r="I330" s="198"/>
      <c r="J330" s="199">
        <f t="shared" si="10"/>
        <v>0</v>
      </c>
      <c r="K330" s="195" t="s">
        <v>19</v>
      </c>
      <c r="L330" s="200"/>
      <c r="M330" s="201" t="s">
        <v>19</v>
      </c>
      <c r="N330" s="202" t="s">
        <v>42</v>
      </c>
      <c r="O330" s="33"/>
      <c r="P330" s="172">
        <f t="shared" si="11"/>
        <v>0</v>
      </c>
      <c r="Q330" s="172">
        <v>0</v>
      </c>
      <c r="R330" s="172">
        <f t="shared" si="12"/>
        <v>0</v>
      </c>
      <c r="S330" s="172">
        <v>0</v>
      </c>
      <c r="T330" s="173">
        <f t="shared" si="13"/>
        <v>0</v>
      </c>
      <c r="AR330" s="15" t="s">
        <v>384</v>
      </c>
      <c r="AT330" s="15" t="s">
        <v>429</v>
      </c>
      <c r="AU330" s="15" t="s">
        <v>80</v>
      </c>
      <c r="AY330" s="15" t="s">
        <v>122</v>
      </c>
      <c r="BE330" s="174">
        <f t="shared" si="14"/>
        <v>0</v>
      </c>
      <c r="BF330" s="174">
        <f t="shared" si="15"/>
        <v>0</v>
      </c>
      <c r="BG330" s="174">
        <f t="shared" si="16"/>
        <v>0</v>
      </c>
      <c r="BH330" s="174">
        <f t="shared" si="17"/>
        <v>0</v>
      </c>
      <c r="BI330" s="174">
        <f t="shared" si="18"/>
        <v>0</v>
      </c>
      <c r="BJ330" s="15" t="s">
        <v>78</v>
      </c>
      <c r="BK330" s="174">
        <f t="shared" si="19"/>
        <v>0</v>
      </c>
      <c r="BL330" s="15" t="s">
        <v>192</v>
      </c>
      <c r="BM330" s="15" t="s">
        <v>800</v>
      </c>
    </row>
    <row r="331" spans="2:65" s="1" customFormat="1" ht="22.5" customHeight="1">
      <c r="B331" s="162"/>
      <c r="C331" s="193" t="s">
        <v>801</v>
      </c>
      <c r="D331" s="193" t="s">
        <v>429</v>
      </c>
      <c r="E331" s="194" t="s">
        <v>802</v>
      </c>
      <c r="F331" s="195" t="s">
        <v>803</v>
      </c>
      <c r="G331" s="196" t="s">
        <v>767</v>
      </c>
      <c r="H331" s="197">
        <v>1</v>
      </c>
      <c r="I331" s="198"/>
      <c r="J331" s="199">
        <f t="shared" si="10"/>
        <v>0</v>
      </c>
      <c r="K331" s="195" t="s">
        <v>19</v>
      </c>
      <c r="L331" s="200"/>
      <c r="M331" s="201" t="s">
        <v>19</v>
      </c>
      <c r="N331" s="202" t="s">
        <v>42</v>
      </c>
      <c r="O331" s="33"/>
      <c r="P331" s="172">
        <f t="shared" si="11"/>
        <v>0</v>
      </c>
      <c r="Q331" s="172">
        <v>0</v>
      </c>
      <c r="R331" s="172">
        <f t="shared" si="12"/>
        <v>0</v>
      </c>
      <c r="S331" s="172">
        <v>0</v>
      </c>
      <c r="T331" s="173">
        <f t="shared" si="13"/>
        <v>0</v>
      </c>
      <c r="AR331" s="15" t="s">
        <v>384</v>
      </c>
      <c r="AT331" s="15" t="s">
        <v>429</v>
      </c>
      <c r="AU331" s="15" t="s">
        <v>80</v>
      </c>
      <c r="AY331" s="15" t="s">
        <v>122</v>
      </c>
      <c r="BE331" s="174">
        <f t="shared" si="14"/>
        <v>0</v>
      </c>
      <c r="BF331" s="174">
        <f t="shared" si="15"/>
        <v>0</v>
      </c>
      <c r="BG331" s="174">
        <f t="shared" si="16"/>
        <v>0</v>
      </c>
      <c r="BH331" s="174">
        <f t="shared" si="17"/>
        <v>0</v>
      </c>
      <c r="BI331" s="174">
        <f t="shared" si="18"/>
        <v>0</v>
      </c>
      <c r="BJ331" s="15" t="s">
        <v>78</v>
      </c>
      <c r="BK331" s="174">
        <f t="shared" si="19"/>
        <v>0</v>
      </c>
      <c r="BL331" s="15" t="s">
        <v>192</v>
      </c>
      <c r="BM331" s="15" t="s">
        <v>804</v>
      </c>
    </row>
    <row r="332" spans="2:65" s="1" customFormat="1" ht="22.5" customHeight="1">
      <c r="B332" s="162"/>
      <c r="C332" s="193" t="s">
        <v>805</v>
      </c>
      <c r="D332" s="193" t="s">
        <v>429</v>
      </c>
      <c r="E332" s="194" t="s">
        <v>806</v>
      </c>
      <c r="F332" s="195" t="s">
        <v>807</v>
      </c>
      <c r="G332" s="196" t="s">
        <v>767</v>
      </c>
      <c r="H332" s="197">
        <v>25</v>
      </c>
      <c r="I332" s="198"/>
      <c r="J332" s="199">
        <f t="shared" si="10"/>
        <v>0</v>
      </c>
      <c r="K332" s="195" t="s">
        <v>19</v>
      </c>
      <c r="L332" s="200"/>
      <c r="M332" s="201" t="s">
        <v>19</v>
      </c>
      <c r="N332" s="202" t="s">
        <v>42</v>
      </c>
      <c r="O332" s="33"/>
      <c r="P332" s="172">
        <f t="shared" si="11"/>
        <v>0</v>
      </c>
      <c r="Q332" s="172">
        <v>0</v>
      </c>
      <c r="R332" s="172">
        <f t="shared" si="12"/>
        <v>0</v>
      </c>
      <c r="S332" s="172">
        <v>0</v>
      </c>
      <c r="T332" s="173">
        <f t="shared" si="13"/>
        <v>0</v>
      </c>
      <c r="AR332" s="15" t="s">
        <v>384</v>
      </c>
      <c r="AT332" s="15" t="s">
        <v>429</v>
      </c>
      <c r="AU332" s="15" t="s">
        <v>80</v>
      </c>
      <c r="AY332" s="15" t="s">
        <v>122</v>
      </c>
      <c r="BE332" s="174">
        <f t="shared" si="14"/>
        <v>0</v>
      </c>
      <c r="BF332" s="174">
        <f t="shared" si="15"/>
        <v>0</v>
      </c>
      <c r="BG332" s="174">
        <f t="shared" si="16"/>
        <v>0</v>
      </c>
      <c r="BH332" s="174">
        <f t="shared" si="17"/>
        <v>0</v>
      </c>
      <c r="BI332" s="174">
        <f t="shared" si="18"/>
        <v>0</v>
      </c>
      <c r="BJ332" s="15" t="s">
        <v>78</v>
      </c>
      <c r="BK332" s="174">
        <f t="shared" si="19"/>
        <v>0</v>
      </c>
      <c r="BL332" s="15" t="s">
        <v>192</v>
      </c>
      <c r="BM332" s="15" t="s">
        <v>808</v>
      </c>
    </row>
    <row r="333" spans="2:65" s="1" customFormat="1" ht="22.5" customHeight="1">
      <c r="B333" s="162"/>
      <c r="C333" s="193" t="s">
        <v>809</v>
      </c>
      <c r="D333" s="193" t="s">
        <v>429</v>
      </c>
      <c r="E333" s="194" t="s">
        <v>810</v>
      </c>
      <c r="F333" s="195" t="s">
        <v>811</v>
      </c>
      <c r="G333" s="196" t="s">
        <v>767</v>
      </c>
      <c r="H333" s="197">
        <v>70</v>
      </c>
      <c r="I333" s="198"/>
      <c r="J333" s="199">
        <f t="shared" si="10"/>
        <v>0</v>
      </c>
      <c r="K333" s="195" t="s">
        <v>19</v>
      </c>
      <c r="L333" s="200"/>
      <c r="M333" s="201" t="s">
        <v>19</v>
      </c>
      <c r="N333" s="202" t="s">
        <v>42</v>
      </c>
      <c r="O333" s="33"/>
      <c r="P333" s="172">
        <f t="shared" si="11"/>
        <v>0</v>
      </c>
      <c r="Q333" s="172">
        <v>0</v>
      </c>
      <c r="R333" s="172">
        <f t="shared" si="12"/>
        <v>0</v>
      </c>
      <c r="S333" s="172">
        <v>0</v>
      </c>
      <c r="T333" s="173">
        <f t="shared" si="13"/>
        <v>0</v>
      </c>
      <c r="AR333" s="15" t="s">
        <v>384</v>
      </c>
      <c r="AT333" s="15" t="s">
        <v>429</v>
      </c>
      <c r="AU333" s="15" t="s">
        <v>80</v>
      </c>
      <c r="AY333" s="15" t="s">
        <v>122</v>
      </c>
      <c r="BE333" s="174">
        <f t="shared" si="14"/>
        <v>0</v>
      </c>
      <c r="BF333" s="174">
        <f t="shared" si="15"/>
        <v>0</v>
      </c>
      <c r="BG333" s="174">
        <f t="shared" si="16"/>
        <v>0</v>
      </c>
      <c r="BH333" s="174">
        <f t="shared" si="17"/>
        <v>0</v>
      </c>
      <c r="BI333" s="174">
        <f t="shared" si="18"/>
        <v>0</v>
      </c>
      <c r="BJ333" s="15" t="s">
        <v>78</v>
      </c>
      <c r="BK333" s="174">
        <f t="shared" si="19"/>
        <v>0</v>
      </c>
      <c r="BL333" s="15" t="s">
        <v>192</v>
      </c>
      <c r="BM333" s="15" t="s">
        <v>812</v>
      </c>
    </row>
    <row r="334" spans="2:65" s="1" customFormat="1" ht="22.5" customHeight="1">
      <c r="B334" s="162"/>
      <c r="C334" s="193" t="s">
        <v>813</v>
      </c>
      <c r="D334" s="193" t="s">
        <v>429</v>
      </c>
      <c r="E334" s="194" t="s">
        <v>814</v>
      </c>
      <c r="F334" s="195" t="s">
        <v>815</v>
      </c>
      <c r="G334" s="196" t="s">
        <v>767</v>
      </c>
      <c r="H334" s="197">
        <v>35</v>
      </c>
      <c r="I334" s="198"/>
      <c r="J334" s="199">
        <f t="shared" si="10"/>
        <v>0</v>
      </c>
      <c r="K334" s="195" t="s">
        <v>19</v>
      </c>
      <c r="L334" s="200"/>
      <c r="M334" s="201" t="s">
        <v>19</v>
      </c>
      <c r="N334" s="202" t="s">
        <v>42</v>
      </c>
      <c r="O334" s="33"/>
      <c r="P334" s="172">
        <f t="shared" si="11"/>
        <v>0</v>
      </c>
      <c r="Q334" s="172">
        <v>0</v>
      </c>
      <c r="R334" s="172">
        <f t="shared" si="12"/>
        <v>0</v>
      </c>
      <c r="S334" s="172">
        <v>0</v>
      </c>
      <c r="T334" s="173">
        <f t="shared" si="13"/>
        <v>0</v>
      </c>
      <c r="AR334" s="15" t="s">
        <v>384</v>
      </c>
      <c r="AT334" s="15" t="s">
        <v>429</v>
      </c>
      <c r="AU334" s="15" t="s">
        <v>80</v>
      </c>
      <c r="AY334" s="15" t="s">
        <v>122</v>
      </c>
      <c r="BE334" s="174">
        <f t="shared" si="14"/>
        <v>0</v>
      </c>
      <c r="BF334" s="174">
        <f t="shared" si="15"/>
        <v>0</v>
      </c>
      <c r="BG334" s="174">
        <f t="shared" si="16"/>
        <v>0</v>
      </c>
      <c r="BH334" s="174">
        <f t="shared" si="17"/>
        <v>0</v>
      </c>
      <c r="BI334" s="174">
        <f t="shared" si="18"/>
        <v>0</v>
      </c>
      <c r="BJ334" s="15" t="s">
        <v>78</v>
      </c>
      <c r="BK334" s="174">
        <f t="shared" si="19"/>
        <v>0</v>
      </c>
      <c r="BL334" s="15" t="s">
        <v>192</v>
      </c>
      <c r="BM334" s="15" t="s">
        <v>816</v>
      </c>
    </row>
    <row r="335" spans="2:65" s="1" customFormat="1" ht="22.5" customHeight="1">
      <c r="B335" s="162"/>
      <c r="C335" s="193" t="s">
        <v>817</v>
      </c>
      <c r="D335" s="193" t="s">
        <v>429</v>
      </c>
      <c r="E335" s="194" t="s">
        <v>818</v>
      </c>
      <c r="F335" s="195" t="s">
        <v>819</v>
      </c>
      <c r="G335" s="196" t="s">
        <v>767</v>
      </c>
      <c r="H335" s="197">
        <v>50</v>
      </c>
      <c r="I335" s="198"/>
      <c r="J335" s="199">
        <f t="shared" si="10"/>
        <v>0</v>
      </c>
      <c r="K335" s="195" t="s">
        <v>19</v>
      </c>
      <c r="L335" s="200"/>
      <c r="M335" s="201" t="s">
        <v>19</v>
      </c>
      <c r="N335" s="202" t="s">
        <v>42</v>
      </c>
      <c r="O335" s="33"/>
      <c r="P335" s="172">
        <f t="shared" si="11"/>
        <v>0</v>
      </c>
      <c r="Q335" s="172">
        <v>0</v>
      </c>
      <c r="R335" s="172">
        <f t="shared" si="12"/>
        <v>0</v>
      </c>
      <c r="S335" s="172">
        <v>0</v>
      </c>
      <c r="T335" s="173">
        <f t="shared" si="13"/>
        <v>0</v>
      </c>
      <c r="AR335" s="15" t="s">
        <v>384</v>
      </c>
      <c r="AT335" s="15" t="s">
        <v>429</v>
      </c>
      <c r="AU335" s="15" t="s">
        <v>80</v>
      </c>
      <c r="AY335" s="15" t="s">
        <v>122</v>
      </c>
      <c r="BE335" s="174">
        <f t="shared" si="14"/>
        <v>0</v>
      </c>
      <c r="BF335" s="174">
        <f t="shared" si="15"/>
        <v>0</v>
      </c>
      <c r="BG335" s="174">
        <f t="shared" si="16"/>
        <v>0</v>
      </c>
      <c r="BH335" s="174">
        <f t="shared" si="17"/>
        <v>0</v>
      </c>
      <c r="BI335" s="174">
        <f t="shared" si="18"/>
        <v>0</v>
      </c>
      <c r="BJ335" s="15" t="s">
        <v>78</v>
      </c>
      <c r="BK335" s="174">
        <f t="shared" si="19"/>
        <v>0</v>
      </c>
      <c r="BL335" s="15" t="s">
        <v>192</v>
      </c>
      <c r="BM335" s="15" t="s">
        <v>820</v>
      </c>
    </row>
    <row r="336" spans="2:65" s="1" customFormat="1" ht="22.5" customHeight="1">
      <c r="B336" s="162"/>
      <c r="C336" s="193" t="s">
        <v>821</v>
      </c>
      <c r="D336" s="193" t="s">
        <v>429</v>
      </c>
      <c r="E336" s="194" t="s">
        <v>822</v>
      </c>
      <c r="F336" s="195" t="s">
        <v>823</v>
      </c>
      <c r="G336" s="196" t="s">
        <v>767</v>
      </c>
      <c r="H336" s="197">
        <v>25</v>
      </c>
      <c r="I336" s="198"/>
      <c r="J336" s="199">
        <f t="shared" si="10"/>
        <v>0</v>
      </c>
      <c r="K336" s="195" t="s">
        <v>19</v>
      </c>
      <c r="L336" s="200"/>
      <c r="M336" s="201" t="s">
        <v>19</v>
      </c>
      <c r="N336" s="202" t="s">
        <v>42</v>
      </c>
      <c r="O336" s="33"/>
      <c r="P336" s="172">
        <f t="shared" si="11"/>
        <v>0</v>
      </c>
      <c r="Q336" s="172">
        <v>0</v>
      </c>
      <c r="R336" s="172">
        <f t="shared" si="12"/>
        <v>0</v>
      </c>
      <c r="S336" s="172">
        <v>0</v>
      </c>
      <c r="T336" s="173">
        <f t="shared" si="13"/>
        <v>0</v>
      </c>
      <c r="AR336" s="15" t="s">
        <v>384</v>
      </c>
      <c r="AT336" s="15" t="s">
        <v>429</v>
      </c>
      <c r="AU336" s="15" t="s">
        <v>80</v>
      </c>
      <c r="AY336" s="15" t="s">
        <v>122</v>
      </c>
      <c r="BE336" s="174">
        <f t="shared" si="14"/>
        <v>0</v>
      </c>
      <c r="BF336" s="174">
        <f t="shared" si="15"/>
        <v>0</v>
      </c>
      <c r="BG336" s="174">
        <f t="shared" si="16"/>
        <v>0</v>
      </c>
      <c r="BH336" s="174">
        <f t="shared" si="17"/>
        <v>0</v>
      </c>
      <c r="BI336" s="174">
        <f t="shared" si="18"/>
        <v>0</v>
      </c>
      <c r="BJ336" s="15" t="s">
        <v>78</v>
      </c>
      <c r="BK336" s="174">
        <f t="shared" si="19"/>
        <v>0</v>
      </c>
      <c r="BL336" s="15" t="s">
        <v>192</v>
      </c>
      <c r="BM336" s="15" t="s">
        <v>824</v>
      </c>
    </row>
    <row r="337" spans="2:65" s="1" customFormat="1" ht="22.5" customHeight="1">
      <c r="B337" s="162"/>
      <c r="C337" s="193" t="s">
        <v>825</v>
      </c>
      <c r="D337" s="193" t="s">
        <v>429</v>
      </c>
      <c r="E337" s="194" t="s">
        <v>826</v>
      </c>
      <c r="F337" s="195" t="s">
        <v>827</v>
      </c>
      <c r="G337" s="196" t="s">
        <v>767</v>
      </c>
      <c r="H337" s="197">
        <v>25</v>
      </c>
      <c r="I337" s="198"/>
      <c r="J337" s="199">
        <f t="shared" si="10"/>
        <v>0</v>
      </c>
      <c r="K337" s="195" t="s">
        <v>19</v>
      </c>
      <c r="L337" s="200"/>
      <c r="M337" s="201" t="s">
        <v>19</v>
      </c>
      <c r="N337" s="202" t="s">
        <v>42</v>
      </c>
      <c r="O337" s="33"/>
      <c r="P337" s="172">
        <f t="shared" si="11"/>
        <v>0</v>
      </c>
      <c r="Q337" s="172">
        <v>0</v>
      </c>
      <c r="R337" s="172">
        <f t="shared" si="12"/>
        <v>0</v>
      </c>
      <c r="S337" s="172">
        <v>0</v>
      </c>
      <c r="T337" s="173">
        <f t="shared" si="13"/>
        <v>0</v>
      </c>
      <c r="AR337" s="15" t="s">
        <v>384</v>
      </c>
      <c r="AT337" s="15" t="s">
        <v>429</v>
      </c>
      <c r="AU337" s="15" t="s">
        <v>80</v>
      </c>
      <c r="AY337" s="15" t="s">
        <v>122</v>
      </c>
      <c r="BE337" s="174">
        <f t="shared" si="14"/>
        <v>0</v>
      </c>
      <c r="BF337" s="174">
        <f t="shared" si="15"/>
        <v>0</v>
      </c>
      <c r="BG337" s="174">
        <f t="shared" si="16"/>
        <v>0</v>
      </c>
      <c r="BH337" s="174">
        <f t="shared" si="17"/>
        <v>0</v>
      </c>
      <c r="BI337" s="174">
        <f t="shared" si="18"/>
        <v>0</v>
      </c>
      <c r="BJ337" s="15" t="s">
        <v>78</v>
      </c>
      <c r="BK337" s="174">
        <f t="shared" si="19"/>
        <v>0</v>
      </c>
      <c r="BL337" s="15" t="s">
        <v>192</v>
      </c>
      <c r="BM337" s="15" t="s">
        <v>828</v>
      </c>
    </row>
    <row r="338" spans="2:65" s="1" customFormat="1" ht="22.5" customHeight="1">
      <c r="B338" s="162"/>
      <c r="C338" s="193" t="s">
        <v>829</v>
      </c>
      <c r="D338" s="193" t="s">
        <v>429</v>
      </c>
      <c r="E338" s="194" t="s">
        <v>830</v>
      </c>
      <c r="F338" s="195" t="s">
        <v>831</v>
      </c>
      <c r="G338" s="196" t="s">
        <v>767</v>
      </c>
      <c r="H338" s="197">
        <v>20</v>
      </c>
      <c r="I338" s="198"/>
      <c r="J338" s="199">
        <f t="shared" si="10"/>
        <v>0</v>
      </c>
      <c r="K338" s="195" t="s">
        <v>19</v>
      </c>
      <c r="L338" s="200"/>
      <c r="M338" s="201" t="s">
        <v>19</v>
      </c>
      <c r="N338" s="202" t="s">
        <v>42</v>
      </c>
      <c r="O338" s="33"/>
      <c r="P338" s="172">
        <f t="shared" si="11"/>
        <v>0</v>
      </c>
      <c r="Q338" s="172">
        <v>0</v>
      </c>
      <c r="R338" s="172">
        <f t="shared" si="12"/>
        <v>0</v>
      </c>
      <c r="S338" s="172">
        <v>0</v>
      </c>
      <c r="T338" s="173">
        <f t="shared" si="13"/>
        <v>0</v>
      </c>
      <c r="AR338" s="15" t="s">
        <v>384</v>
      </c>
      <c r="AT338" s="15" t="s">
        <v>429</v>
      </c>
      <c r="AU338" s="15" t="s">
        <v>80</v>
      </c>
      <c r="AY338" s="15" t="s">
        <v>122</v>
      </c>
      <c r="BE338" s="174">
        <f t="shared" si="14"/>
        <v>0</v>
      </c>
      <c r="BF338" s="174">
        <f t="shared" si="15"/>
        <v>0</v>
      </c>
      <c r="BG338" s="174">
        <f t="shared" si="16"/>
        <v>0</v>
      </c>
      <c r="BH338" s="174">
        <f t="shared" si="17"/>
        <v>0</v>
      </c>
      <c r="BI338" s="174">
        <f t="shared" si="18"/>
        <v>0</v>
      </c>
      <c r="BJ338" s="15" t="s">
        <v>78</v>
      </c>
      <c r="BK338" s="174">
        <f t="shared" si="19"/>
        <v>0</v>
      </c>
      <c r="BL338" s="15" t="s">
        <v>192</v>
      </c>
      <c r="BM338" s="15" t="s">
        <v>832</v>
      </c>
    </row>
    <row r="339" spans="2:65" s="1" customFormat="1" ht="31.5" customHeight="1">
      <c r="B339" s="162"/>
      <c r="C339" s="163" t="s">
        <v>833</v>
      </c>
      <c r="D339" s="163" t="s">
        <v>125</v>
      </c>
      <c r="E339" s="164" t="s">
        <v>834</v>
      </c>
      <c r="F339" s="165" t="s">
        <v>835</v>
      </c>
      <c r="G339" s="166" t="s">
        <v>241</v>
      </c>
      <c r="H339" s="167">
        <v>466</v>
      </c>
      <c r="I339" s="168"/>
      <c r="J339" s="169">
        <f t="shared" si="10"/>
        <v>0</v>
      </c>
      <c r="K339" s="165" t="s">
        <v>19</v>
      </c>
      <c r="L339" s="32"/>
      <c r="M339" s="170" t="s">
        <v>19</v>
      </c>
      <c r="N339" s="175" t="s">
        <v>42</v>
      </c>
      <c r="O339" s="176"/>
      <c r="P339" s="177">
        <f t="shared" si="11"/>
        <v>0</v>
      </c>
      <c r="Q339" s="177">
        <v>0</v>
      </c>
      <c r="R339" s="177">
        <f t="shared" si="12"/>
        <v>0</v>
      </c>
      <c r="S339" s="177">
        <v>0</v>
      </c>
      <c r="T339" s="178">
        <f t="shared" si="13"/>
        <v>0</v>
      </c>
      <c r="AR339" s="15" t="s">
        <v>192</v>
      </c>
      <c r="AT339" s="15" t="s">
        <v>125</v>
      </c>
      <c r="AU339" s="15" t="s">
        <v>80</v>
      </c>
      <c r="AY339" s="15" t="s">
        <v>122</v>
      </c>
      <c r="BE339" s="174">
        <f t="shared" si="14"/>
        <v>0</v>
      </c>
      <c r="BF339" s="174">
        <f t="shared" si="15"/>
        <v>0</v>
      </c>
      <c r="BG339" s="174">
        <f t="shared" si="16"/>
        <v>0</v>
      </c>
      <c r="BH339" s="174">
        <f t="shared" si="17"/>
        <v>0</v>
      </c>
      <c r="BI339" s="174">
        <f t="shared" si="18"/>
        <v>0</v>
      </c>
      <c r="BJ339" s="15" t="s">
        <v>78</v>
      </c>
      <c r="BK339" s="174">
        <f t="shared" si="19"/>
        <v>0</v>
      </c>
      <c r="BL339" s="15" t="s">
        <v>192</v>
      </c>
      <c r="BM339" s="15" t="s">
        <v>836</v>
      </c>
    </row>
    <row r="340" spans="2:12" s="1" customFormat="1" ht="6.75" customHeight="1">
      <c r="B340" s="47"/>
      <c r="C340" s="48"/>
      <c r="D340" s="48"/>
      <c r="E340" s="48"/>
      <c r="F340" s="48"/>
      <c r="G340" s="48"/>
      <c r="H340" s="48"/>
      <c r="I340" s="114"/>
      <c r="J340" s="48"/>
      <c r="K340" s="48"/>
      <c r="L340" s="32"/>
    </row>
    <row r="341" ht="13.5">
      <c r="AT341" s="179"/>
    </row>
  </sheetData>
  <sheetProtection password="CC35" sheet="1" objects="1" scenarios="1" formatColumns="0" formatRows="0" sort="0" autoFilter="0"/>
  <autoFilter ref="C94:K94"/>
  <mergeCells count="9">
    <mergeCell ref="E87:H87"/>
    <mergeCell ref="G1:H1"/>
    <mergeCell ref="L2:V2"/>
    <mergeCell ref="E7:H7"/>
    <mergeCell ref="E9:H9"/>
    <mergeCell ref="E24:H24"/>
    <mergeCell ref="E45:H45"/>
    <mergeCell ref="E47:H47"/>
    <mergeCell ref="E85:H85"/>
  </mergeCells>
  <hyperlinks>
    <hyperlink ref="F1:G1" location="C2" tooltip="Krycí list soupisu" display="1) Krycí list soupisu"/>
    <hyperlink ref="G1:H1" location="C54" tooltip="Rekapitulace" display="2) Rekapitulace"/>
    <hyperlink ref="J1" location="C9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4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0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3"/>
      <c r="B1" s="247"/>
      <c r="C1" s="247"/>
      <c r="D1" s="246" t="s">
        <v>1</v>
      </c>
      <c r="E1" s="247"/>
      <c r="F1" s="248" t="s">
        <v>1174</v>
      </c>
      <c r="G1" s="253" t="s">
        <v>1175</v>
      </c>
      <c r="H1" s="253"/>
      <c r="I1" s="254"/>
      <c r="J1" s="248" t="s">
        <v>1176</v>
      </c>
      <c r="K1" s="246" t="s">
        <v>90</v>
      </c>
      <c r="L1" s="248" t="s">
        <v>1177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5" t="s">
        <v>86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80</v>
      </c>
    </row>
    <row r="4" spans="2:46" ht="36.75" customHeight="1">
      <c r="B4" s="19"/>
      <c r="C4" s="20"/>
      <c r="D4" s="21" t="s">
        <v>91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2.5" customHeight="1">
      <c r="B7" s="19"/>
      <c r="C7" s="20"/>
      <c r="D7" s="20"/>
      <c r="E7" s="240" t="str">
        <f>'Rekapitulace stavby'!K6</f>
        <v>Parčík Splavná - Dvě multifunkční hřiště</v>
      </c>
      <c r="F7" s="209"/>
      <c r="G7" s="209"/>
      <c r="H7" s="209"/>
      <c r="I7" s="92"/>
      <c r="J7" s="20"/>
      <c r="K7" s="22"/>
    </row>
    <row r="8" spans="2:11" s="1" customFormat="1" ht="15">
      <c r="B8" s="32"/>
      <c r="C8" s="33"/>
      <c r="D8" s="28" t="s">
        <v>92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241" t="s">
        <v>837</v>
      </c>
      <c r="F9" s="216"/>
      <c r="G9" s="216"/>
      <c r="H9" s="216"/>
      <c r="I9" s="9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18</v>
      </c>
      <c r="E11" s="33"/>
      <c r="F11" s="26" t="s">
        <v>19</v>
      </c>
      <c r="G11" s="33"/>
      <c r="H11" s="33"/>
      <c r="I11" s="94" t="s">
        <v>20</v>
      </c>
      <c r="J11" s="26" t="s">
        <v>19</v>
      </c>
      <c r="K11" s="36"/>
    </row>
    <row r="12" spans="2:11" s="1" customFormat="1" ht="14.25" customHeight="1">
      <c r="B12" s="32"/>
      <c r="C12" s="33"/>
      <c r="D12" s="28" t="s">
        <v>21</v>
      </c>
      <c r="E12" s="33"/>
      <c r="F12" s="26" t="s">
        <v>22</v>
      </c>
      <c r="G12" s="33"/>
      <c r="H12" s="33"/>
      <c r="I12" s="94" t="s">
        <v>23</v>
      </c>
      <c r="J12" s="95" t="str">
        <f>'Rekapitulace stavby'!AN8</f>
        <v>25. 1. 2016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25</v>
      </c>
      <c r="E14" s="33"/>
      <c r="F14" s="33"/>
      <c r="G14" s="33"/>
      <c r="H14" s="33"/>
      <c r="I14" s="94" t="s">
        <v>26</v>
      </c>
      <c r="J14" s="26" t="s">
        <v>27</v>
      </c>
      <c r="K14" s="36"/>
    </row>
    <row r="15" spans="2:11" s="1" customFormat="1" ht="18" customHeight="1">
      <c r="B15" s="32"/>
      <c r="C15" s="33"/>
      <c r="D15" s="33"/>
      <c r="E15" s="26" t="s">
        <v>29</v>
      </c>
      <c r="F15" s="33"/>
      <c r="G15" s="33"/>
      <c r="H15" s="33"/>
      <c r="I15" s="94" t="s">
        <v>30</v>
      </c>
      <c r="J15" s="26" t="s">
        <v>19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31</v>
      </c>
      <c r="E17" s="33"/>
      <c r="F17" s="33"/>
      <c r="G17" s="33"/>
      <c r="H17" s="33"/>
      <c r="I17" s="94" t="s">
        <v>26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30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33</v>
      </c>
      <c r="E20" s="33"/>
      <c r="F20" s="33"/>
      <c r="G20" s="33"/>
      <c r="H20" s="33"/>
      <c r="I20" s="94" t="s">
        <v>26</v>
      </c>
      <c r="J20" s="26" t="s">
        <v>27</v>
      </c>
      <c r="K20" s="36"/>
    </row>
    <row r="21" spans="2:11" s="1" customFormat="1" ht="18" customHeight="1">
      <c r="B21" s="32"/>
      <c r="C21" s="33"/>
      <c r="D21" s="33"/>
      <c r="E21" s="26" t="s">
        <v>29</v>
      </c>
      <c r="F21" s="33"/>
      <c r="G21" s="33"/>
      <c r="H21" s="33"/>
      <c r="I21" s="94" t="s">
        <v>30</v>
      </c>
      <c r="J21" s="26" t="s">
        <v>19</v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35</v>
      </c>
      <c r="E23" s="33"/>
      <c r="F23" s="33"/>
      <c r="G23" s="33"/>
      <c r="H23" s="33"/>
      <c r="I23" s="93"/>
      <c r="J23" s="33"/>
      <c r="K23" s="36"/>
    </row>
    <row r="24" spans="2:11" s="6" customFormat="1" ht="22.5" customHeight="1">
      <c r="B24" s="96"/>
      <c r="C24" s="97"/>
      <c r="D24" s="97"/>
      <c r="E24" s="212" t="s">
        <v>19</v>
      </c>
      <c r="F24" s="242"/>
      <c r="G24" s="242"/>
      <c r="H24" s="242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100"/>
      <c r="J26" s="59"/>
      <c r="K26" s="101"/>
    </row>
    <row r="27" spans="2:11" s="1" customFormat="1" ht="24.75" customHeight="1">
      <c r="B27" s="32"/>
      <c r="C27" s="33"/>
      <c r="D27" s="102" t="s">
        <v>37</v>
      </c>
      <c r="E27" s="33"/>
      <c r="F27" s="33"/>
      <c r="G27" s="33"/>
      <c r="H27" s="33"/>
      <c r="I27" s="93"/>
      <c r="J27" s="103">
        <f>ROUND(J82,2)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100"/>
      <c r="J28" s="59"/>
      <c r="K28" s="101"/>
    </row>
    <row r="29" spans="2:11" s="1" customFormat="1" ht="14.25" customHeight="1">
      <c r="B29" s="32"/>
      <c r="C29" s="33"/>
      <c r="D29" s="33"/>
      <c r="E29" s="33"/>
      <c r="F29" s="37" t="s">
        <v>39</v>
      </c>
      <c r="G29" s="33"/>
      <c r="H29" s="33"/>
      <c r="I29" s="104" t="s">
        <v>38</v>
      </c>
      <c r="J29" s="37" t="s">
        <v>40</v>
      </c>
      <c r="K29" s="36"/>
    </row>
    <row r="30" spans="2:11" s="1" customFormat="1" ht="14.25" customHeight="1">
      <c r="B30" s="32"/>
      <c r="C30" s="33"/>
      <c r="D30" s="40" t="s">
        <v>41</v>
      </c>
      <c r="E30" s="40" t="s">
        <v>42</v>
      </c>
      <c r="F30" s="105">
        <f>ROUND(SUM(BE82:BE146),2)</f>
        <v>0</v>
      </c>
      <c r="G30" s="33"/>
      <c r="H30" s="33"/>
      <c r="I30" s="106">
        <v>0.21</v>
      </c>
      <c r="J30" s="105">
        <f>ROUND(ROUND((SUM(BE82:BE146)),2)*I30,2)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43</v>
      </c>
      <c r="F31" s="105">
        <f>ROUND(SUM(BF82:BF146),2)</f>
        <v>0</v>
      </c>
      <c r="G31" s="33"/>
      <c r="H31" s="33"/>
      <c r="I31" s="106">
        <v>0.15</v>
      </c>
      <c r="J31" s="105">
        <f>ROUND(ROUND((SUM(BF82:BF146)),2)*I31,2)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44</v>
      </c>
      <c r="F32" s="105">
        <f>ROUND(SUM(BG82:BG146),2)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45</v>
      </c>
      <c r="F33" s="105">
        <f>ROUND(SUM(BH82:BH146),2)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46</v>
      </c>
      <c r="F34" s="105">
        <f>ROUND(SUM(BI82:BI146),2)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107"/>
      <c r="D36" s="108" t="s">
        <v>47</v>
      </c>
      <c r="E36" s="63"/>
      <c r="F36" s="63"/>
      <c r="G36" s="109" t="s">
        <v>48</v>
      </c>
      <c r="H36" s="110" t="s">
        <v>49</v>
      </c>
      <c r="I36" s="111"/>
      <c r="J36" s="112">
        <f>SUM(J27:J34)</f>
        <v>0</v>
      </c>
      <c r="K36" s="113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114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115"/>
      <c r="J41" s="51"/>
      <c r="K41" s="116"/>
    </row>
    <row r="42" spans="2:11" s="1" customFormat="1" ht="36.75" customHeight="1">
      <c r="B42" s="32"/>
      <c r="C42" s="21" t="s">
        <v>94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2.5" customHeight="1">
      <c r="B45" s="32"/>
      <c r="C45" s="33"/>
      <c r="D45" s="33"/>
      <c r="E45" s="240" t="str">
        <f>E7</f>
        <v>Parčík Splavná - Dvě multifunkční hřiště</v>
      </c>
      <c r="F45" s="216"/>
      <c r="G45" s="216"/>
      <c r="H45" s="216"/>
      <c r="I45" s="93"/>
      <c r="J45" s="33"/>
      <c r="K45" s="36"/>
    </row>
    <row r="46" spans="2:11" s="1" customFormat="1" ht="14.25" customHeight="1">
      <c r="B46" s="32"/>
      <c r="C46" s="28" t="s">
        <v>92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3.25" customHeight="1">
      <c r="B47" s="32"/>
      <c r="C47" s="33"/>
      <c r="D47" s="33"/>
      <c r="E47" s="241" t="str">
        <f>E9</f>
        <v>158/02 - SO 02 - ZTI</v>
      </c>
      <c r="F47" s="216"/>
      <c r="G47" s="216"/>
      <c r="H47" s="216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21</v>
      </c>
      <c r="D49" s="33"/>
      <c r="E49" s="33"/>
      <c r="F49" s="26" t="str">
        <f>F12</f>
        <v>Kyje</v>
      </c>
      <c r="G49" s="33"/>
      <c r="H49" s="33"/>
      <c r="I49" s="94" t="s">
        <v>23</v>
      </c>
      <c r="J49" s="95" t="str">
        <f>IF(J12="","",J12)</f>
        <v>25. 1. 2016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5">
      <c r="B51" s="32"/>
      <c r="C51" s="28" t="s">
        <v>25</v>
      </c>
      <c r="D51" s="33"/>
      <c r="E51" s="33"/>
      <c r="F51" s="26" t="str">
        <f>E15</f>
        <v>BBD, s.r.o., Rokycanova 30, Praha 3</v>
      </c>
      <c r="G51" s="33"/>
      <c r="H51" s="33"/>
      <c r="I51" s="94" t="s">
        <v>33</v>
      </c>
      <c r="J51" s="26" t="str">
        <f>E21</f>
        <v>BBD, s.r.o., Rokycanova 30, Praha 3</v>
      </c>
      <c r="K51" s="36"/>
    </row>
    <row r="52" spans="2:11" s="1" customFormat="1" ht="14.25" customHeight="1">
      <c r="B52" s="32"/>
      <c r="C52" s="28" t="s">
        <v>31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7" t="s">
        <v>95</v>
      </c>
      <c r="D54" s="107"/>
      <c r="E54" s="107"/>
      <c r="F54" s="107"/>
      <c r="G54" s="107"/>
      <c r="H54" s="107"/>
      <c r="I54" s="118"/>
      <c r="J54" s="119" t="s">
        <v>96</v>
      </c>
      <c r="K54" s="120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21" t="s">
        <v>97</v>
      </c>
      <c r="D56" s="33"/>
      <c r="E56" s="33"/>
      <c r="F56" s="33"/>
      <c r="G56" s="33"/>
      <c r="H56" s="33"/>
      <c r="I56" s="93"/>
      <c r="J56" s="103">
        <f>J82</f>
        <v>0</v>
      </c>
      <c r="K56" s="36"/>
      <c r="AU56" s="15" t="s">
        <v>98</v>
      </c>
    </row>
    <row r="57" spans="2:11" s="7" customFormat="1" ht="24.75" customHeight="1">
      <c r="B57" s="122"/>
      <c r="C57" s="123"/>
      <c r="D57" s="124" t="s">
        <v>838</v>
      </c>
      <c r="E57" s="125"/>
      <c r="F57" s="125"/>
      <c r="G57" s="125"/>
      <c r="H57" s="125"/>
      <c r="I57" s="126"/>
      <c r="J57" s="127">
        <f>J83</f>
        <v>0</v>
      </c>
      <c r="K57" s="128"/>
    </row>
    <row r="58" spans="2:11" s="8" customFormat="1" ht="19.5" customHeight="1">
      <c r="B58" s="129"/>
      <c r="C58" s="130"/>
      <c r="D58" s="131" t="s">
        <v>839</v>
      </c>
      <c r="E58" s="132"/>
      <c r="F58" s="132"/>
      <c r="G58" s="132"/>
      <c r="H58" s="132"/>
      <c r="I58" s="133"/>
      <c r="J58" s="134">
        <f>J84</f>
        <v>0</v>
      </c>
      <c r="K58" s="135"/>
    </row>
    <row r="59" spans="2:11" s="7" customFormat="1" ht="24.75" customHeight="1">
      <c r="B59" s="122"/>
      <c r="C59" s="123"/>
      <c r="D59" s="124" t="s">
        <v>840</v>
      </c>
      <c r="E59" s="125"/>
      <c r="F59" s="125"/>
      <c r="G59" s="125"/>
      <c r="H59" s="125"/>
      <c r="I59" s="126"/>
      <c r="J59" s="127">
        <f>J94</f>
        <v>0</v>
      </c>
      <c r="K59" s="128"/>
    </row>
    <row r="60" spans="2:11" s="8" customFormat="1" ht="19.5" customHeight="1">
      <c r="B60" s="129"/>
      <c r="C60" s="130"/>
      <c r="D60" s="131" t="s">
        <v>841</v>
      </c>
      <c r="E60" s="132"/>
      <c r="F60" s="132"/>
      <c r="G60" s="132"/>
      <c r="H60" s="132"/>
      <c r="I60" s="133"/>
      <c r="J60" s="134">
        <f>J95</f>
        <v>0</v>
      </c>
      <c r="K60" s="135"/>
    </row>
    <row r="61" spans="2:11" s="8" customFormat="1" ht="19.5" customHeight="1">
      <c r="B61" s="129"/>
      <c r="C61" s="130"/>
      <c r="D61" s="131" t="s">
        <v>842</v>
      </c>
      <c r="E61" s="132"/>
      <c r="F61" s="132"/>
      <c r="G61" s="132"/>
      <c r="H61" s="132"/>
      <c r="I61" s="133"/>
      <c r="J61" s="134">
        <f>J115</f>
        <v>0</v>
      </c>
      <c r="K61" s="135"/>
    </row>
    <row r="62" spans="2:11" s="8" customFormat="1" ht="19.5" customHeight="1">
      <c r="B62" s="129"/>
      <c r="C62" s="130"/>
      <c r="D62" s="131" t="s">
        <v>843</v>
      </c>
      <c r="E62" s="132"/>
      <c r="F62" s="132"/>
      <c r="G62" s="132"/>
      <c r="H62" s="132"/>
      <c r="I62" s="133"/>
      <c r="J62" s="134">
        <f>J139</f>
        <v>0</v>
      </c>
      <c r="K62" s="135"/>
    </row>
    <row r="63" spans="2:11" s="1" customFormat="1" ht="21.75" customHeight="1">
      <c r="B63" s="32"/>
      <c r="C63" s="33"/>
      <c r="D63" s="33"/>
      <c r="E63" s="33"/>
      <c r="F63" s="33"/>
      <c r="G63" s="33"/>
      <c r="H63" s="33"/>
      <c r="I63" s="93"/>
      <c r="J63" s="33"/>
      <c r="K63" s="36"/>
    </row>
    <row r="64" spans="2:11" s="1" customFormat="1" ht="6.75" customHeight="1">
      <c r="B64" s="47"/>
      <c r="C64" s="48"/>
      <c r="D64" s="48"/>
      <c r="E64" s="48"/>
      <c r="F64" s="48"/>
      <c r="G64" s="48"/>
      <c r="H64" s="48"/>
      <c r="I64" s="114"/>
      <c r="J64" s="48"/>
      <c r="K64" s="49"/>
    </row>
    <row r="68" spans="2:12" s="1" customFormat="1" ht="6.75" customHeight="1">
      <c r="B68" s="50"/>
      <c r="C68" s="51"/>
      <c r="D68" s="51"/>
      <c r="E68" s="51"/>
      <c r="F68" s="51"/>
      <c r="G68" s="51"/>
      <c r="H68" s="51"/>
      <c r="I68" s="115"/>
      <c r="J68" s="51"/>
      <c r="K68" s="51"/>
      <c r="L68" s="32"/>
    </row>
    <row r="69" spans="2:12" s="1" customFormat="1" ht="36.75" customHeight="1">
      <c r="B69" s="32"/>
      <c r="C69" s="52" t="s">
        <v>105</v>
      </c>
      <c r="I69" s="136"/>
      <c r="L69" s="32"/>
    </row>
    <row r="70" spans="2:12" s="1" customFormat="1" ht="6.75" customHeight="1">
      <c r="B70" s="32"/>
      <c r="I70" s="136"/>
      <c r="L70" s="32"/>
    </row>
    <row r="71" spans="2:12" s="1" customFormat="1" ht="14.25" customHeight="1">
      <c r="B71" s="32"/>
      <c r="C71" s="54" t="s">
        <v>16</v>
      </c>
      <c r="I71" s="136"/>
      <c r="L71" s="32"/>
    </row>
    <row r="72" spans="2:12" s="1" customFormat="1" ht="22.5" customHeight="1">
      <c r="B72" s="32"/>
      <c r="E72" s="243" t="str">
        <f>E7</f>
        <v>Parčík Splavná - Dvě multifunkční hřiště</v>
      </c>
      <c r="F72" s="206"/>
      <c r="G72" s="206"/>
      <c r="H72" s="206"/>
      <c r="I72" s="136"/>
      <c r="L72" s="32"/>
    </row>
    <row r="73" spans="2:12" s="1" customFormat="1" ht="14.25" customHeight="1">
      <c r="B73" s="32"/>
      <c r="C73" s="54" t="s">
        <v>92</v>
      </c>
      <c r="I73" s="136"/>
      <c r="L73" s="32"/>
    </row>
    <row r="74" spans="2:12" s="1" customFormat="1" ht="23.25" customHeight="1">
      <c r="B74" s="32"/>
      <c r="E74" s="224" t="str">
        <f>E9</f>
        <v>158/02 - SO 02 - ZTI</v>
      </c>
      <c r="F74" s="206"/>
      <c r="G74" s="206"/>
      <c r="H74" s="206"/>
      <c r="I74" s="136"/>
      <c r="L74" s="32"/>
    </row>
    <row r="75" spans="2:12" s="1" customFormat="1" ht="6.75" customHeight="1">
      <c r="B75" s="32"/>
      <c r="I75" s="136"/>
      <c r="L75" s="32"/>
    </row>
    <row r="76" spans="2:12" s="1" customFormat="1" ht="18" customHeight="1">
      <c r="B76" s="32"/>
      <c r="C76" s="54" t="s">
        <v>21</v>
      </c>
      <c r="F76" s="137" t="str">
        <f>F12</f>
        <v>Kyje</v>
      </c>
      <c r="I76" s="138" t="s">
        <v>23</v>
      </c>
      <c r="J76" s="58" t="str">
        <f>IF(J12="","",J12)</f>
        <v>25. 1. 2016</v>
      </c>
      <c r="L76" s="32"/>
    </row>
    <row r="77" spans="2:12" s="1" customFormat="1" ht="6.75" customHeight="1">
      <c r="B77" s="32"/>
      <c r="I77" s="136"/>
      <c r="L77" s="32"/>
    </row>
    <row r="78" spans="2:12" s="1" customFormat="1" ht="15">
      <c r="B78" s="32"/>
      <c r="C78" s="54" t="s">
        <v>25</v>
      </c>
      <c r="F78" s="137" t="str">
        <f>E15</f>
        <v>BBD, s.r.o., Rokycanova 30, Praha 3</v>
      </c>
      <c r="I78" s="138" t="s">
        <v>33</v>
      </c>
      <c r="J78" s="137" t="str">
        <f>E21</f>
        <v>BBD, s.r.o., Rokycanova 30, Praha 3</v>
      </c>
      <c r="L78" s="32"/>
    </row>
    <row r="79" spans="2:12" s="1" customFormat="1" ht="14.25" customHeight="1">
      <c r="B79" s="32"/>
      <c r="C79" s="54" t="s">
        <v>31</v>
      </c>
      <c r="F79" s="137">
        <f>IF(E18="","",E18)</f>
      </c>
      <c r="I79" s="136"/>
      <c r="L79" s="32"/>
    </row>
    <row r="80" spans="2:12" s="1" customFormat="1" ht="9.75" customHeight="1">
      <c r="B80" s="32"/>
      <c r="I80" s="136"/>
      <c r="L80" s="32"/>
    </row>
    <row r="81" spans="2:20" s="9" customFormat="1" ht="29.25" customHeight="1">
      <c r="B81" s="139"/>
      <c r="C81" s="140" t="s">
        <v>106</v>
      </c>
      <c r="D81" s="141" t="s">
        <v>56</v>
      </c>
      <c r="E81" s="141" t="s">
        <v>52</v>
      </c>
      <c r="F81" s="141" t="s">
        <v>107</v>
      </c>
      <c r="G81" s="141" t="s">
        <v>108</v>
      </c>
      <c r="H81" s="141" t="s">
        <v>109</v>
      </c>
      <c r="I81" s="142" t="s">
        <v>110</v>
      </c>
      <c r="J81" s="141" t="s">
        <v>96</v>
      </c>
      <c r="K81" s="143" t="s">
        <v>111</v>
      </c>
      <c r="L81" s="139"/>
      <c r="M81" s="65" t="s">
        <v>112</v>
      </c>
      <c r="N81" s="66" t="s">
        <v>41</v>
      </c>
      <c r="O81" s="66" t="s">
        <v>113</v>
      </c>
      <c r="P81" s="66" t="s">
        <v>114</v>
      </c>
      <c r="Q81" s="66" t="s">
        <v>115</v>
      </c>
      <c r="R81" s="66" t="s">
        <v>116</v>
      </c>
      <c r="S81" s="66" t="s">
        <v>117</v>
      </c>
      <c r="T81" s="67" t="s">
        <v>118</v>
      </c>
    </row>
    <row r="82" spans="2:63" s="1" customFormat="1" ht="29.25" customHeight="1">
      <c r="B82" s="32"/>
      <c r="C82" s="69" t="s">
        <v>97</v>
      </c>
      <c r="I82" s="136"/>
      <c r="J82" s="144">
        <f>BK82</f>
        <v>0</v>
      </c>
      <c r="L82" s="32"/>
      <c r="M82" s="68"/>
      <c r="N82" s="59"/>
      <c r="O82" s="59"/>
      <c r="P82" s="145">
        <f>P83+P94</f>
        <v>0</v>
      </c>
      <c r="Q82" s="59"/>
      <c r="R82" s="145">
        <f>R83+R94</f>
        <v>0</v>
      </c>
      <c r="S82" s="59"/>
      <c r="T82" s="146">
        <f>T83+T94</f>
        <v>0</v>
      </c>
      <c r="AT82" s="15" t="s">
        <v>70</v>
      </c>
      <c r="AU82" s="15" t="s">
        <v>98</v>
      </c>
      <c r="BK82" s="147">
        <f>BK83+BK94</f>
        <v>0</v>
      </c>
    </row>
    <row r="83" spans="2:63" s="10" customFormat="1" ht="36.75" customHeight="1">
      <c r="B83" s="148"/>
      <c r="D83" s="149" t="s">
        <v>70</v>
      </c>
      <c r="E83" s="150" t="s">
        <v>236</v>
      </c>
      <c r="F83" s="150" t="s">
        <v>236</v>
      </c>
      <c r="I83" s="151"/>
      <c r="J83" s="152">
        <f>BK83</f>
        <v>0</v>
      </c>
      <c r="L83" s="148"/>
      <c r="M83" s="153"/>
      <c r="N83" s="154"/>
      <c r="O83" s="154"/>
      <c r="P83" s="155">
        <f>P84</f>
        <v>0</v>
      </c>
      <c r="Q83" s="154"/>
      <c r="R83" s="155">
        <f>R84</f>
        <v>0</v>
      </c>
      <c r="S83" s="154"/>
      <c r="T83" s="156">
        <f>T84</f>
        <v>0</v>
      </c>
      <c r="AR83" s="149" t="s">
        <v>78</v>
      </c>
      <c r="AT83" s="157" t="s">
        <v>70</v>
      </c>
      <c r="AU83" s="157" t="s">
        <v>71</v>
      </c>
      <c r="AY83" s="149" t="s">
        <v>122</v>
      </c>
      <c r="BK83" s="158">
        <f>BK84</f>
        <v>0</v>
      </c>
    </row>
    <row r="84" spans="2:63" s="10" customFormat="1" ht="19.5" customHeight="1">
      <c r="B84" s="148"/>
      <c r="D84" s="159" t="s">
        <v>70</v>
      </c>
      <c r="E84" s="160" t="s">
        <v>844</v>
      </c>
      <c r="F84" s="160" t="s">
        <v>845</v>
      </c>
      <c r="I84" s="151"/>
      <c r="J84" s="161">
        <f>BK84</f>
        <v>0</v>
      </c>
      <c r="L84" s="148"/>
      <c r="M84" s="153"/>
      <c r="N84" s="154"/>
      <c r="O84" s="154"/>
      <c r="P84" s="155">
        <f>SUM(P85:P93)</f>
        <v>0</v>
      </c>
      <c r="Q84" s="154"/>
      <c r="R84" s="155">
        <f>SUM(R85:R93)</f>
        <v>0</v>
      </c>
      <c r="S84" s="154"/>
      <c r="T84" s="156">
        <f>SUM(T85:T93)</f>
        <v>0</v>
      </c>
      <c r="AR84" s="149" t="s">
        <v>78</v>
      </c>
      <c r="AT84" s="157" t="s">
        <v>70</v>
      </c>
      <c r="AU84" s="157" t="s">
        <v>78</v>
      </c>
      <c r="AY84" s="149" t="s">
        <v>122</v>
      </c>
      <c r="BK84" s="158">
        <f>SUM(BK85:BK93)</f>
        <v>0</v>
      </c>
    </row>
    <row r="85" spans="2:65" s="1" customFormat="1" ht="22.5" customHeight="1">
      <c r="B85" s="162"/>
      <c r="C85" s="163" t="s">
        <v>78</v>
      </c>
      <c r="D85" s="163" t="s">
        <v>125</v>
      </c>
      <c r="E85" s="164" t="s">
        <v>846</v>
      </c>
      <c r="F85" s="165" t="s">
        <v>847</v>
      </c>
      <c r="G85" s="166" t="s">
        <v>378</v>
      </c>
      <c r="H85" s="167">
        <v>15</v>
      </c>
      <c r="I85" s="168"/>
      <c r="J85" s="169">
        <f aca="true" t="shared" si="0" ref="J85:J92">ROUND(I85*H85,2)</f>
        <v>0</v>
      </c>
      <c r="K85" s="165" t="s">
        <v>19</v>
      </c>
      <c r="L85" s="32"/>
      <c r="M85" s="170" t="s">
        <v>19</v>
      </c>
      <c r="N85" s="171" t="s">
        <v>42</v>
      </c>
      <c r="O85" s="33"/>
      <c r="P85" s="172">
        <f aca="true" t="shared" si="1" ref="P85:P92">O85*H85</f>
        <v>0</v>
      </c>
      <c r="Q85" s="172">
        <v>0</v>
      </c>
      <c r="R85" s="172">
        <f aca="true" t="shared" si="2" ref="R85:R92">Q85*H85</f>
        <v>0</v>
      </c>
      <c r="S85" s="172">
        <v>0</v>
      </c>
      <c r="T85" s="173">
        <f aca="true" t="shared" si="3" ref="T85:T92">S85*H85</f>
        <v>0</v>
      </c>
      <c r="AR85" s="15" t="s">
        <v>139</v>
      </c>
      <c r="AT85" s="15" t="s">
        <v>125</v>
      </c>
      <c r="AU85" s="15" t="s">
        <v>80</v>
      </c>
      <c r="AY85" s="15" t="s">
        <v>122</v>
      </c>
      <c r="BE85" s="174">
        <f aca="true" t="shared" si="4" ref="BE85:BE92">IF(N85="základní",J85,0)</f>
        <v>0</v>
      </c>
      <c r="BF85" s="174">
        <f aca="true" t="shared" si="5" ref="BF85:BF92">IF(N85="snížená",J85,0)</f>
        <v>0</v>
      </c>
      <c r="BG85" s="174">
        <f aca="true" t="shared" si="6" ref="BG85:BG92">IF(N85="zákl. přenesená",J85,0)</f>
        <v>0</v>
      </c>
      <c r="BH85" s="174">
        <f aca="true" t="shared" si="7" ref="BH85:BH92">IF(N85="sníž. přenesená",J85,0)</f>
        <v>0</v>
      </c>
      <c r="BI85" s="174">
        <f aca="true" t="shared" si="8" ref="BI85:BI92">IF(N85="nulová",J85,0)</f>
        <v>0</v>
      </c>
      <c r="BJ85" s="15" t="s">
        <v>78</v>
      </c>
      <c r="BK85" s="174">
        <f aca="true" t="shared" si="9" ref="BK85:BK92">ROUND(I85*H85,2)</f>
        <v>0</v>
      </c>
      <c r="BL85" s="15" t="s">
        <v>139</v>
      </c>
      <c r="BM85" s="15" t="s">
        <v>848</v>
      </c>
    </row>
    <row r="86" spans="2:65" s="1" customFormat="1" ht="31.5" customHeight="1">
      <c r="B86" s="162"/>
      <c r="C86" s="163" t="s">
        <v>80</v>
      </c>
      <c r="D86" s="163" t="s">
        <v>125</v>
      </c>
      <c r="E86" s="164" t="s">
        <v>849</v>
      </c>
      <c r="F86" s="165" t="s">
        <v>850</v>
      </c>
      <c r="G86" s="166" t="s">
        <v>241</v>
      </c>
      <c r="H86" s="167">
        <v>20</v>
      </c>
      <c r="I86" s="168"/>
      <c r="J86" s="169">
        <f t="shared" si="0"/>
        <v>0</v>
      </c>
      <c r="K86" s="165" t="s">
        <v>19</v>
      </c>
      <c r="L86" s="32"/>
      <c r="M86" s="170" t="s">
        <v>19</v>
      </c>
      <c r="N86" s="171" t="s">
        <v>42</v>
      </c>
      <c r="O86" s="33"/>
      <c r="P86" s="172">
        <f t="shared" si="1"/>
        <v>0</v>
      </c>
      <c r="Q86" s="172">
        <v>0</v>
      </c>
      <c r="R86" s="172">
        <f t="shared" si="2"/>
        <v>0</v>
      </c>
      <c r="S86" s="172">
        <v>0</v>
      </c>
      <c r="T86" s="173">
        <f t="shared" si="3"/>
        <v>0</v>
      </c>
      <c r="AR86" s="15" t="s">
        <v>139</v>
      </c>
      <c r="AT86" s="15" t="s">
        <v>125</v>
      </c>
      <c r="AU86" s="15" t="s">
        <v>80</v>
      </c>
      <c r="AY86" s="15" t="s">
        <v>122</v>
      </c>
      <c r="BE86" s="174">
        <f t="shared" si="4"/>
        <v>0</v>
      </c>
      <c r="BF86" s="174">
        <f t="shared" si="5"/>
        <v>0</v>
      </c>
      <c r="BG86" s="174">
        <f t="shared" si="6"/>
        <v>0</v>
      </c>
      <c r="BH86" s="174">
        <f t="shared" si="7"/>
        <v>0</v>
      </c>
      <c r="BI86" s="174">
        <f t="shared" si="8"/>
        <v>0</v>
      </c>
      <c r="BJ86" s="15" t="s">
        <v>78</v>
      </c>
      <c r="BK86" s="174">
        <f t="shared" si="9"/>
        <v>0</v>
      </c>
      <c r="BL86" s="15" t="s">
        <v>139</v>
      </c>
      <c r="BM86" s="15" t="s">
        <v>851</v>
      </c>
    </row>
    <row r="87" spans="2:65" s="1" customFormat="1" ht="22.5" customHeight="1">
      <c r="B87" s="162"/>
      <c r="C87" s="163" t="s">
        <v>135</v>
      </c>
      <c r="D87" s="163" t="s">
        <v>125</v>
      </c>
      <c r="E87" s="164" t="s">
        <v>852</v>
      </c>
      <c r="F87" s="165" t="s">
        <v>853</v>
      </c>
      <c r="G87" s="166" t="s">
        <v>241</v>
      </c>
      <c r="H87" s="167">
        <v>20</v>
      </c>
      <c r="I87" s="168"/>
      <c r="J87" s="169">
        <f t="shared" si="0"/>
        <v>0</v>
      </c>
      <c r="K87" s="165" t="s">
        <v>19</v>
      </c>
      <c r="L87" s="32"/>
      <c r="M87" s="170" t="s">
        <v>19</v>
      </c>
      <c r="N87" s="171" t="s">
        <v>42</v>
      </c>
      <c r="O87" s="33"/>
      <c r="P87" s="172">
        <f t="shared" si="1"/>
        <v>0</v>
      </c>
      <c r="Q87" s="172">
        <v>0</v>
      </c>
      <c r="R87" s="172">
        <f t="shared" si="2"/>
        <v>0</v>
      </c>
      <c r="S87" s="172">
        <v>0</v>
      </c>
      <c r="T87" s="173">
        <f t="shared" si="3"/>
        <v>0</v>
      </c>
      <c r="AR87" s="15" t="s">
        <v>139</v>
      </c>
      <c r="AT87" s="15" t="s">
        <v>125</v>
      </c>
      <c r="AU87" s="15" t="s">
        <v>80</v>
      </c>
      <c r="AY87" s="15" t="s">
        <v>122</v>
      </c>
      <c r="BE87" s="174">
        <f t="shared" si="4"/>
        <v>0</v>
      </c>
      <c r="BF87" s="174">
        <f t="shared" si="5"/>
        <v>0</v>
      </c>
      <c r="BG87" s="174">
        <f t="shared" si="6"/>
        <v>0</v>
      </c>
      <c r="BH87" s="174">
        <f t="shared" si="7"/>
        <v>0</v>
      </c>
      <c r="BI87" s="174">
        <f t="shared" si="8"/>
        <v>0</v>
      </c>
      <c r="BJ87" s="15" t="s">
        <v>78</v>
      </c>
      <c r="BK87" s="174">
        <f t="shared" si="9"/>
        <v>0</v>
      </c>
      <c r="BL87" s="15" t="s">
        <v>139</v>
      </c>
      <c r="BM87" s="15" t="s">
        <v>854</v>
      </c>
    </row>
    <row r="88" spans="2:65" s="1" customFormat="1" ht="22.5" customHeight="1">
      <c r="B88" s="162"/>
      <c r="C88" s="163" t="s">
        <v>139</v>
      </c>
      <c r="D88" s="163" t="s">
        <v>125</v>
      </c>
      <c r="E88" s="164" t="s">
        <v>855</v>
      </c>
      <c r="F88" s="165" t="s">
        <v>856</v>
      </c>
      <c r="G88" s="166" t="s">
        <v>241</v>
      </c>
      <c r="H88" s="167">
        <v>20</v>
      </c>
      <c r="I88" s="168"/>
      <c r="J88" s="169">
        <f t="shared" si="0"/>
        <v>0</v>
      </c>
      <c r="K88" s="165" t="s">
        <v>19</v>
      </c>
      <c r="L88" s="32"/>
      <c r="M88" s="170" t="s">
        <v>19</v>
      </c>
      <c r="N88" s="171" t="s">
        <v>42</v>
      </c>
      <c r="O88" s="33"/>
      <c r="P88" s="172">
        <f t="shared" si="1"/>
        <v>0</v>
      </c>
      <c r="Q88" s="172">
        <v>0</v>
      </c>
      <c r="R88" s="172">
        <f t="shared" si="2"/>
        <v>0</v>
      </c>
      <c r="S88" s="172">
        <v>0</v>
      </c>
      <c r="T88" s="173">
        <f t="shared" si="3"/>
        <v>0</v>
      </c>
      <c r="AR88" s="15" t="s">
        <v>139</v>
      </c>
      <c r="AT88" s="15" t="s">
        <v>125</v>
      </c>
      <c r="AU88" s="15" t="s">
        <v>80</v>
      </c>
      <c r="AY88" s="15" t="s">
        <v>122</v>
      </c>
      <c r="BE88" s="174">
        <f t="shared" si="4"/>
        <v>0</v>
      </c>
      <c r="BF88" s="174">
        <f t="shared" si="5"/>
        <v>0</v>
      </c>
      <c r="BG88" s="174">
        <f t="shared" si="6"/>
        <v>0</v>
      </c>
      <c r="BH88" s="174">
        <f t="shared" si="7"/>
        <v>0</v>
      </c>
      <c r="BI88" s="174">
        <f t="shared" si="8"/>
        <v>0</v>
      </c>
      <c r="BJ88" s="15" t="s">
        <v>78</v>
      </c>
      <c r="BK88" s="174">
        <f t="shared" si="9"/>
        <v>0</v>
      </c>
      <c r="BL88" s="15" t="s">
        <v>139</v>
      </c>
      <c r="BM88" s="15" t="s">
        <v>857</v>
      </c>
    </row>
    <row r="89" spans="2:65" s="1" customFormat="1" ht="31.5" customHeight="1">
      <c r="B89" s="162"/>
      <c r="C89" s="163" t="s">
        <v>121</v>
      </c>
      <c r="D89" s="163" t="s">
        <v>125</v>
      </c>
      <c r="E89" s="164" t="s">
        <v>858</v>
      </c>
      <c r="F89" s="165" t="s">
        <v>859</v>
      </c>
      <c r="G89" s="166" t="s">
        <v>241</v>
      </c>
      <c r="H89" s="167">
        <v>20</v>
      </c>
      <c r="I89" s="168"/>
      <c r="J89" s="169">
        <f t="shared" si="0"/>
        <v>0</v>
      </c>
      <c r="K89" s="165" t="s">
        <v>19</v>
      </c>
      <c r="L89" s="32"/>
      <c r="M89" s="170" t="s">
        <v>19</v>
      </c>
      <c r="N89" s="171" t="s">
        <v>42</v>
      </c>
      <c r="O89" s="33"/>
      <c r="P89" s="172">
        <f t="shared" si="1"/>
        <v>0</v>
      </c>
      <c r="Q89" s="172">
        <v>0</v>
      </c>
      <c r="R89" s="172">
        <f t="shared" si="2"/>
        <v>0</v>
      </c>
      <c r="S89" s="172">
        <v>0</v>
      </c>
      <c r="T89" s="173">
        <f t="shared" si="3"/>
        <v>0</v>
      </c>
      <c r="AR89" s="15" t="s">
        <v>139</v>
      </c>
      <c r="AT89" s="15" t="s">
        <v>125</v>
      </c>
      <c r="AU89" s="15" t="s">
        <v>80</v>
      </c>
      <c r="AY89" s="15" t="s">
        <v>122</v>
      </c>
      <c r="BE89" s="174">
        <f t="shared" si="4"/>
        <v>0</v>
      </c>
      <c r="BF89" s="174">
        <f t="shared" si="5"/>
        <v>0</v>
      </c>
      <c r="BG89" s="174">
        <f t="shared" si="6"/>
        <v>0</v>
      </c>
      <c r="BH89" s="174">
        <f t="shared" si="7"/>
        <v>0</v>
      </c>
      <c r="BI89" s="174">
        <f t="shared" si="8"/>
        <v>0</v>
      </c>
      <c r="BJ89" s="15" t="s">
        <v>78</v>
      </c>
      <c r="BK89" s="174">
        <f t="shared" si="9"/>
        <v>0</v>
      </c>
      <c r="BL89" s="15" t="s">
        <v>139</v>
      </c>
      <c r="BM89" s="15" t="s">
        <v>860</v>
      </c>
    </row>
    <row r="90" spans="2:65" s="1" customFormat="1" ht="22.5" customHeight="1">
      <c r="B90" s="162"/>
      <c r="C90" s="163" t="s">
        <v>148</v>
      </c>
      <c r="D90" s="163" t="s">
        <v>125</v>
      </c>
      <c r="E90" s="164" t="s">
        <v>861</v>
      </c>
      <c r="F90" s="165" t="s">
        <v>862</v>
      </c>
      <c r="G90" s="166" t="s">
        <v>241</v>
      </c>
      <c r="H90" s="167">
        <v>20</v>
      </c>
      <c r="I90" s="168"/>
      <c r="J90" s="169">
        <f t="shared" si="0"/>
        <v>0</v>
      </c>
      <c r="K90" s="165" t="s">
        <v>19</v>
      </c>
      <c r="L90" s="32"/>
      <c r="M90" s="170" t="s">
        <v>19</v>
      </c>
      <c r="N90" s="171" t="s">
        <v>42</v>
      </c>
      <c r="O90" s="33"/>
      <c r="P90" s="172">
        <f t="shared" si="1"/>
        <v>0</v>
      </c>
      <c r="Q90" s="172">
        <v>0</v>
      </c>
      <c r="R90" s="172">
        <f t="shared" si="2"/>
        <v>0</v>
      </c>
      <c r="S90" s="172">
        <v>0</v>
      </c>
      <c r="T90" s="173">
        <f t="shared" si="3"/>
        <v>0</v>
      </c>
      <c r="AR90" s="15" t="s">
        <v>139</v>
      </c>
      <c r="AT90" s="15" t="s">
        <v>125</v>
      </c>
      <c r="AU90" s="15" t="s">
        <v>80</v>
      </c>
      <c r="AY90" s="15" t="s">
        <v>122</v>
      </c>
      <c r="BE90" s="174">
        <f t="shared" si="4"/>
        <v>0</v>
      </c>
      <c r="BF90" s="174">
        <f t="shared" si="5"/>
        <v>0</v>
      </c>
      <c r="BG90" s="174">
        <f t="shared" si="6"/>
        <v>0</v>
      </c>
      <c r="BH90" s="174">
        <f t="shared" si="7"/>
        <v>0</v>
      </c>
      <c r="BI90" s="174">
        <f t="shared" si="8"/>
        <v>0</v>
      </c>
      <c r="BJ90" s="15" t="s">
        <v>78</v>
      </c>
      <c r="BK90" s="174">
        <f t="shared" si="9"/>
        <v>0</v>
      </c>
      <c r="BL90" s="15" t="s">
        <v>139</v>
      </c>
      <c r="BM90" s="15" t="s">
        <v>863</v>
      </c>
    </row>
    <row r="91" spans="2:65" s="1" customFormat="1" ht="22.5" customHeight="1">
      <c r="B91" s="162"/>
      <c r="C91" s="163" t="s">
        <v>152</v>
      </c>
      <c r="D91" s="163" t="s">
        <v>125</v>
      </c>
      <c r="E91" s="164" t="s">
        <v>864</v>
      </c>
      <c r="F91" s="165" t="s">
        <v>865</v>
      </c>
      <c r="G91" s="166" t="s">
        <v>241</v>
      </c>
      <c r="H91" s="167">
        <v>20</v>
      </c>
      <c r="I91" s="168"/>
      <c r="J91" s="169">
        <f t="shared" si="0"/>
        <v>0</v>
      </c>
      <c r="K91" s="165" t="s">
        <v>19</v>
      </c>
      <c r="L91" s="32"/>
      <c r="M91" s="170" t="s">
        <v>19</v>
      </c>
      <c r="N91" s="171" t="s">
        <v>42</v>
      </c>
      <c r="O91" s="33"/>
      <c r="P91" s="172">
        <f t="shared" si="1"/>
        <v>0</v>
      </c>
      <c r="Q91" s="172">
        <v>0</v>
      </c>
      <c r="R91" s="172">
        <f t="shared" si="2"/>
        <v>0</v>
      </c>
      <c r="S91" s="172">
        <v>0</v>
      </c>
      <c r="T91" s="173">
        <f t="shared" si="3"/>
        <v>0</v>
      </c>
      <c r="AR91" s="15" t="s">
        <v>139</v>
      </c>
      <c r="AT91" s="15" t="s">
        <v>125</v>
      </c>
      <c r="AU91" s="15" t="s">
        <v>80</v>
      </c>
      <c r="AY91" s="15" t="s">
        <v>122</v>
      </c>
      <c r="BE91" s="174">
        <f t="shared" si="4"/>
        <v>0</v>
      </c>
      <c r="BF91" s="174">
        <f t="shared" si="5"/>
        <v>0</v>
      </c>
      <c r="BG91" s="174">
        <f t="shared" si="6"/>
        <v>0</v>
      </c>
      <c r="BH91" s="174">
        <f t="shared" si="7"/>
        <v>0</v>
      </c>
      <c r="BI91" s="174">
        <f t="shared" si="8"/>
        <v>0</v>
      </c>
      <c r="BJ91" s="15" t="s">
        <v>78</v>
      </c>
      <c r="BK91" s="174">
        <f t="shared" si="9"/>
        <v>0</v>
      </c>
      <c r="BL91" s="15" t="s">
        <v>139</v>
      </c>
      <c r="BM91" s="15" t="s">
        <v>866</v>
      </c>
    </row>
    <row r="92" spans="2:65" s="1" customFormat="1" ht="22.5" customHeight="1">
      <c r="B92" s="162"/>
      <c r="C92" s="163" t="s">
        <v>156</v>
      </c>
      <c r="D92" s="163" t="s">
        <v>125</v>
      </c>
      <c r="E92" s="164" t="s">
        <v>867</v>
      </c>
      <c r="F92" s="165" t="s">
        <v>868</v>
      </c>
      <c r="G92" s="166" t="s">
        <v>241</v>
      </c>
      <c r="H92" s="167">
        <v>20</v>
      </c>
      <c r="I92" s="168"/>
      <c r="J92" s="169">
        <f t="shared" si="0"/>
        <v>0</v>
      </c>
      <c r="K92" s="165" t="s">
        <v>19</v>
      </c>
      <c r="L92" s="32"/>
      <c r="M92" s="170" t="s">
        <v>19</v>
      </c>
      <c r="N92" s="171" t="s">
        <v>42</v>
      </c>
      <c r="O92" s="33"/>
      <c r="P92" s="172">
        <f t="shared" si="1"/>
        <v>0</v>
      </c>
      <c r="Q92" s="172">
        <v>0</v>
      </c>
      <c r="R92" s="172">
        <f t="shared" si="2"/>
        <v>0</v>
      </c>
      <c r="S92" s="172">
        <v>0</v>
      </c>
      <c r="T92" s="173">
        <f t="shared" si="3"/>
        <v>0</v>
      </c>
      <c r="AR92" s="15" t="s">
        <v>139</v>
      </c>
      <c r="AT92" s="15" t="s">
        <v>125</v>
      </c>
      <c r="AU92" s="15" t="s">
        <v>80</v>
      </c>
      <c r="AY92" s="15" t="s">
        <v>122</v>
      </c>
      <c r="BE92" s="174">
        <f t="shared" si="4"/>
        <v>0</v>
      </c>
      <c r="BF92" s="174">
        <f t="shared" si="5"/>
        <v>0</v>
      </c>
      <c r="BG92" s="174">
        <f t="shared" si="6"/>
        <v>0</v>
      </c>
      <c r="BH92" s="174">
        <f t="shared" si="7"/>
        <v>0</v>
      </c>
      <c r="BI92" s="174">
        <f t="shared" si="8"/>
        <v>0</v>
      </c>
      <c r="BJ92" s="15" t="s">
        <v>78</v>
      </c>
      <c r="BK92" s="174">
        <f t="shared" si="9"/>
        <v>0</v>
      </c>
      <c r="BL92" s="15" t="s">
        <v>139</v>
      </c>
      <c r="BM92" s="15" t="s">
        <v>869</v>
      </c>
    </row>
    <row r="93" spans="2:47" s="1" customFormat="1" ht="42" customHeight="1">
      <c r="B93" s="32"/>
      <c r="D93" s="190" t="s">
        <v>589</v>
      </c>
      <c r="F93" s="203" t="s">
        <v>870</v>
      </c>
      <c r="I93" s="136"/>
      <c r="L93" s="32"/>
      <c r="M93" s="61"/>
      <c r="N93" s="33"/>
      <c r="O93" s="33"/>
      <c r="P93" s="33"/>
      <c r="Q93" s="33"/>
      <c r="R93" s="33"/>
      <c r="S93" s="33"/>
      <c r="T93" s="62"/>
      <c r="AT93" s="15" t="s">
        <v>589</v>
      </c>
      <c r="AU93" s="15" t="s">
        <v>80</v>
      </c>
    </row>
    <row r="94" spans="2:63" s="10" customFormat="1" ht="36.75" customHeight="1">
      <c r="B94" s="148"/>
      <c r="D94" s="149" t="s">
        <v>70</v>
      </c>
      <c r="E94" s="150" t="s">
        <v>576</v>
      </c>
      <c r="F94" s="150" t="s">
        <v>576</v>
      </c>
      <c r="I94" s="151"/>
      <c r="J94" s="152">
        <f>BK94</f>
        <v>0</v>
      </c>
      <c r="L94" s="148"/>
      <c r="M94" s="153"/>
      <c r="N94" s="154"/>
      <c r="O94" s="154"/>
      <c r="P94" s="155">
        <f>P95+P115+P139</f>
        <v>0</v>
      </c>
      <c r="Q94" s="154"/>
      <c r="R94" s="155">
        <f>R95+R115+R139</f>
        <v>0</v>
      </c>
      <c r="S94" s="154"/>
      <c r="T94" s="156">
        <f>T95+T115+T139</f>
        <v>0</v>
      </c>
      <c r="AR94" s="149" t="s">
        <v>80</v>
      </c>
      <c r="AT94" s="157" t="s">
        <v>70</v>
      </c>
      <c r="AU94" s="157" t="s">
        <v>71</v>
      </c>
      <c r="AY94" s="149" t="s">
        <v>122</v>
      </c>
      <c r="BK94" s="158">
        <f>BK95+BK115+BK139</f>
        <v>0</v>
      </c>
    </row>
    <row r="95" spans="2:63" s="10" customFormat="1" ht="19.5" customHeight="1">
      <c r="B95" s="148"/>
      <c r="D95" s="159" t="s">
        <v>70</v>
      </c>
      <c r="E95" s="160" t="s">
        <v>871</v>
      </c>
      <c r="F95" s="160" t="s">
        <v>872</v>
      </c>
      <c r="I95" s="151"/>
      <c r="J95" s="161">
        <f>BK95</f>
        <v>0</v>
      </c>
      <c r="L95" s="148"/>
      <c r="M95" s="153"/>
      <c r="N95" s="154"/>
      <c r="O95" s="154"/>
      <c r="P95" s="155">
        <f>SUM(P96:P114)</f>
        <v>0</v>
      </c>
      <c r="Q95" s="154"/>
      <c r="R95" s="155">
        <f>SUM(R96:R114)</f>
        <v>0</v>
      </c>
      <c r="S95" s="154"/>
      <c r="T95" s="156">
        <f>SUM(T96:T114)</f>
        <v>0</v>
      </c>
      <c r="AR95" s="149" t="s">
        <v>80</v>
      </c>
      <c r="AT95" s="157" t="s">
        <v>70</v>
      </c>
      <c r="AU95" s="157" t="s">
        <v>78</v>
      </c>
      <c r="AY95" s="149" t="s">
        <v>122</v>
      </c>
      <c r="BK95" s="158">
        <f>SUM(BK96:BK114)</f>
        <v>0</v>
      </c>
    </row>
    <row r="96" spans="2:65" s="1" customFormat="1" ht="22.5" customHeight="1">
      <c r="B96" s="162"/>
      <c r="C96" s="163" t="s">
        <v>163</v>
      </c>
      <c r="D96" s="163" t="s">
        <v>125</v>
      </c>
      <c r="E96" s="164" t="s">
        <v>873</v>
      </c>
      <c r="F96" s="165" t="s">
        <v>874</v>
      </c>
      <c r="G96" s="166" t="s">
        <v>378</v>
      </c>
      <c r="H96" s="167">
        <v>41</v>
      </c>
      <c r="I96" s="168"/>
      <c r="J96" s="169">
        <f aca="true" t="shared" si="10" ref="J96:J114">ROUND(I96*H96,2)</f>
        <v>0</v>
      </c>
      <c r="K96" s="165" t="s">
        <v>19</v>
      </c>
      <c r="L96" s="32"/>
      <c r="M96" s="170" t="s">
        <v>19</v>
      </c>
      <c r="N96" s="171" t="s">
        <v>42</v>
      </c>
      <c r="O96" s="33"/>
      <c r="P96" s="172">
        <f aca="true" t="shared" si="11" ref="P96:P114">O96*H96</f>
        <v>0</v>
      </c>
      <c r="Q96" s="172">
        <v>0</v>
      </c>
      <c r="R96" s="172">
        <f aca="true" t="shared" si="12" ref="R96:R114">Q96*H96</f>
        <v>0</v>
      </c>
      <c r="S96" s="172">
        <v>0</v>
      </c>
      <c r="T96" s="173">
        <f aca="true" t="shared" si="13" ref="T96:T114">S96*H96</f>
        <v>0</v>
      </c>
      <c r="AR96" s="15" t="s">
        <v>192</v>
      </c>
      <c r="AT96" s="15" t="s">
        <v>125</v>
      </c>
      <c r="AU96" s="15" t="s">
        <v>80</v>
      </c>
      <c r="AY96" s="15" t="s">
        <v>122</v>
      </c>
      <c r="BE96" s="174">
        <f aca="true" t="shared" si="14" ref="BE96:BE114">IF(N96="základní",J96,0)</f>
        <v>0</v>
      </c>
      <c r="BF96" s="174">
        <f aca="true" t="shared" si="15" ref="BF96:BF114">IF(N96="snížená",J96,0)</f>
        <v>0</v>
      </c>
      <c r="BG96" s="174">
        <f aca="true" t="shared" si="16" ref="BG96:BG114">IF(N96="zákl. přenesená",J96,0)</f>
        <v>0</v>
      </c>
      <c r="BH96" s="174">
        <f aca="true" t="shared" si="17" ref="BH96:BH114">IF(N96="sníž. přenesená",J96,0)</f>
        <v>0</v>
      </c>
      <c r="BI96" s="174">
        <f aca="true" t="shared" si="18" ref="BI96:BI114">IF(N96="nulová",J96,0)</f>
        <v>0</v>
      </c>
      <c r="BJ96" s="15" t="s">
        <v>78</v>
      </c>
      <c r="BK96" s="174">
        <f aca="true" t="shared" si="19" ref="BK96:BK114">ROUND(I96*H96,2)</f>
        <v>0</v>
      </c>
      <c r="BL96" s="15" t="s">
        <v>192</v>
      </c>
      <c r="BM96" s="15" t="s">
        <v>875</v>
      </c>
    </row>
    <row r="97" spans="2:65" s="1" customFormat="1" ht="22.5" customHeight="1">
      <c r="B97" s="162"/>
      <c r="C97" s="163" t="s">
        <v>167</v>
      </c>
      <c r="D97" s="163" t="s">
        <v>125</v>
      </c>
      <c r="E97" s="164" t="s">
        <v>876</v>
      </c>
      <c r="F97" s="165" t="s">
        <v>877</v>
      </c>
      <c r="G97" s="166" t="s">
        <v>378</v>
      </c>
      <c r="H97" s="167">
        <v>41</v>
      </c>
      <c r="I97" s="168"/>
      <c r="J97" s="169">
        <f t="shared" si="10"/>
        <v>0</v>
      </c>
      <c r="K97" s="165" t="s">
        <v>19</v>
      </c>
      <c r="L97" s="32"/>
      <c r="M97" s="170" t="s">
        <v>19</v>
      </c>
      <c r="N97" s="171" t="s">
        <v>42</v>
      </c>
      <c r="O97" s="33"/>
      <c r="P97" s="172">
        <f t="shared" si="11"/>
        <v>0</v>
      </c>
      <c r="Q97" s="172">
        <v>0</v>
      </c>
      <c r="R97" s="172">
        <f t="shared" si="12"/>
        <v>0</v>
      </c>
      <c r="S97" s="172">
        <v>0</v>
      </c>
      <c r="T97" s="173">
        <f t="shared" si="13"/>
        <v>0</v>
      </c>
      <c r="AR97" s="15" t="s">
        <v>192</v>
      </c>
      <c r="AT97" s="15" t="s">
        <v>125</v>
      </c>
      <c r="AU97" s="15" t="s">
        <v>80</v>
      </c>
      <c r="AY97" s="15" t="s">
        <v>122</v>
      </c>
      <c r="BE97" s="174">
        <f t="shared" si="14"/>
        <v>0</v>
      </c>
      <c r="BF97" s="174">
        <f t="shared" si="15"/>
        <v>0</v>
      </c>
      <c r="BG97" s="174">
        <f t="shared" si="16"/>
        <v>0</v>
      </c>
      <c r="BH97" s="174">
        <f t="shared" si="17"/>
        <v>0</v>
      </c>
      <c r="BI97" s="174">
        <f t="shared" si="18"/>
        <v>0</v>
      </c>
      <c r="BJ97" s="15" t="s">
        <v>78</v>
      </c>
      <c r="BK97" s="174">
        <f t="shared" si="19"/>
        <v>0</v>
      </c>
      <c r="BL97" s="15" t="s">
        <v>192</v>
      </c>
      <c r="BM97" s="15" t="s">
        <v>878</v>
      </c>
    </row>
    <row r="98" spans="2:65" s="1" customFormat="1" ht="22.5" customHeight="1">
      <c r="B98" s="162"/>
      <c r="C98" s="163" t="s">
        <v>171</v>
      </c>
      <c r="D98" s="163" t="s">
        <v>125</v>
      </c>
      <c r="E98" s="164" t="s">
        <v>879</v>
      </c>
      <c r="F98" s="165" t="s">
        <v>880</v>
      </c>
      <c r="G98" s="166" t="s">
        <v>378</v>
      </c>
      <c r="H98" s="167">
        <v>41</v>
      </c>
      <c r="I98" s="168"/>
      <c r="J98" s="169">
        <f t="shared" si="10"/>
        <v>0</v>
      </c>
      <c r="K98" s="165" t="s">
        <v>19</v>
      </c>
      <c r="L98" s="32"/>
      <c r="M98" s="170" t="s">
        <v>19</v>
      </c>
      <c r="N98" s="171" t="s">
        <v>42</v>
      </c>
      <c r="O98" s="33"/>
      <c r="P98" s="172">
        <f t="shared" si="11"/>
        <v>0</v>
      </c>
      <c r="Q98" s="172">
        <v>0</v>
      </c>
      <c r="R98" s="172">
        <f t="shared" si="12"/>
        <v>0</v>
      </c>
      <c r="S98" s="172">
        <v>0</v>
      </c>
      <c r="T98" s="173">
        <f t="shared" si="13"/>
        <v>0</v>
      </c>
      <c r="AR98" s="15" t="s">
        <v>192</v>
      </c>
      <c r="AT98" s="15" t="s">
        <v>125</v>
      </c>
      <c r="AU98" s="15" t="s">
        <v>80</v>
      </c>
      <c r="AY98" s="15" t="s">
        <v>122</v>
      </c>
      <c r="BE98" s="174">
        <f t="shared" si="14"/>
        <v>0</v>
      </c>
      <c r="BF98" s="174">
        <f t="shared" si="15"/>
        <v>0</v>
      </c>
      <c r="BG98" s="174">
        <f t="shared" si="16"/>
        <v>0</v>
      </c>
      <c r="BH98" s="174">
        <f t="shared" si="17"/>
        <v>0</v>
      </c>
      <c r="BI98" s="174">
        <f t="shared" si="18"/>
        <v>0</v>
      </c>
      <c r="BJ98" s="15" t="s">
        <v>78</v>
      </c>
      <c r="BK98" s="174">
        <f t="shared" si="19"/>
        <v>0</v>
      </c>
      <c r="BL98" s="15" t="s">
        <v>192</v>
      </c>
      <c r="BM98" s="15" t="s">
        <v>881</v>
      </c>
    </row>
    <row r="99" spans="2:65" s="1" customFormat="1" ht="22.5" customHeight="1">
      <c r="B99" s="162"/>
      <c r="C99" s="163" t="s">
        <v>175</v>
      </c>
      <c r="D99" s="163" t="s">
        <v>125</v>
      </c>
      <c r="E99" s="164" t="s">
        <v>882</v>
      </c>
      <c r="F99" s="165" t="s">
        <v>883</v>
      </c>
      <c r="G99" s="166" t="s">
        <v>264</v>
      </c>
      <c r="H99" s="167">
        <v>64</v>
      </c>
      <c r="I99" s="168"/>
      <c r="J99" s="169">
        <f t="shared" si="10"/>
        <v>0</v>
      </c>
      <c r="K99" s="165" t="s">
        <v>19</v>
      </c>
      <c r="L99" s="32"/>
      <c r="M99" s="170" t="s">
        <v>19</v>
      </c>
      <c r="N99" s="171" t="s">
        <v>42</v>
      </c>
      <c r="O99" s="33"/>
      <c r="P99" s="172">
        <f t="shared" si="11"/>
        <v>0</v>
      </c>
      <c r="Q99" s="172">
        <v>0</v>
      </c>
      <c r="R99" s="172">
        <f t="shared" si="12"/>
        <v>0</v>
      </c>
      <c r="S99" s="172">
        <v>0</v>
      </c>
      <c r="T99" s="173">
        <f t="shared" si="13"/>
        <v>0</v>
      </c>
      <c r="AR99" s="15" t="s">
        <v>192</v>
      </c>
      <c r="AT99" s="15" t="s">
        <v>125</v>
      </c>
      <c r="AU99" s="15" t="s">
        <v>80</v>
      </c>
      <c r="AY99" s="15" t="s">
        <v>122</v>
      </c>
      <c r="BE99" s="174">
        <f t="shared" si="14"/>
        <v>0</v>
      </c>
      <c r="BF99" s="174">
        <f t="shared" si="15"/>
        <v>0</v>
      </c>
      <c r="BG99" s="174">
        <f t="shared" si="16"/>
        <v>0</v>
      </c>
      <c r="BH99" s="174">
        <f t="shared" si="17"/>
        <v>0</v>
      </c>
      <c r="BI99" s="174">
        <f t="shared" si="18"/>
        <v>0</v>
      </c>
      <c r="BJ99" s="15" t="s">
        <v>78</v>
      </c>
      <c r="BK99" s="174">
        <f t="shared" si="19"/>
        <v>0</v>
      </c>
      <c r="BL99" s="15" t="s">
        <v>192</v>
      </c>
      <c r="BM99" s="15" t="s">
        <v>884</v>
      </c>
    </row>
    <row r="100" spans="2:65" s="1" customFormat="1" ht="22.5" customHeight="1">
      <c r="B100" s="162"/>
      <c r="C100" s="163" t="s">
        <v>179</v>
      </c>
      <c r="D100" s="163" t="s">
        <v>125</v>
      </c>
      <c r="E100" s="164" t="s">
        <v>885</v>
      </c>
      <c r="F100" s="165" t="s">
        <v>886</v>
      </c>
      <c r="G100" s="166" t="s">
        <v>264</v>
      </c>
      <c r="H100" s="167">
        <v>4</v>
      </c>
      <c r="I100" s="168"/>
      <c r="J100" s="169">
        <f t="shared" si="10"/>
        <v>0</v>
      </c>
      <c r="K100" s="165" t="s">
        <v>19</v>
      </c>
      <c r="L100" s="32"/>
      <c r="M100" s="170" t="s">
        <v>19</v>
      </c>
      <c r="N100" s="171" t="s">
        <v>42</v>
      </c>
      <c r="O100" s="33"/>
      <c r="P100" s="172">
        <f t="shared" si="11"/>
        <v>0</v>
      </c>
      <c r="Q100" s="172">
        <v>0</v>
      </c>
      <c r="R100" s="172">
        <f t="shared" si="12"/>
        <v>0</v>
      </c>
      <c r="S100" s="172">
        <v>0</v>
      </c>
      <c r="T100" s="173">
        <f t="shared" si="13"/>
        <v>0</v>
      </c>
      <c r="AR100" s="15" t="s">
        <v>192</v>
      </c>
      <c r="AT100" s="15" t="s">
        <v>125</v>
      </c>
      <c r="AU100" s="15" t="s">
        <v>80</v>
      </c>
      <c r="AY100" s="15" t="s">
        <v>122</v>
      </c>
      <c r="BE100" s="174">
        <f t="shared" si="14"/>
        <v>0</v>
      </c>
      <c r="BF100" s="174">
        <f t="shared" si="15"/>
        <v>0</v>
      </c>
      <c r="BG100" s="174">
        <f t="shared" si="16"/>
        <v>0</v>
      </c>
      <c r="BH100" s="174">
        <f t="shared" si="17"/>
        <v>0</v>
      </c>
      <c r="BI100" s="174">
        <f t="shared" si="18"/>
        <v>0</v>
      </c>
      <c r="BJ100" s="15" t="s">
        <v>78</v>
      </c>
      <c r="BK100" s="174">
        <f t="shared" si="19"/>
        <v>0</v>
      </c>
      <c r="BL100" s="15" t="s">
        <v>192</v>
      </c>
      <c r="BM100" s="15" t="s">
        <v>887</v>
      </c>
    </row>
    <row r="101" spans="2:65" s="1" customFormat="1" ht="22.5" customHeight="1">
      <c r="B101" s="162"/>
      <c r="C101" s="163" t="s">
        <v>183</v>
      </c>
      <c r="D101" s="163" t="s">
        <v>125</v>
      </c>
      <c r="E101" s="164" t="s">
        <v>888</v>
      </c>
      <c r="F101" s="165" t="s">
        <v>889</v>
      </c>
      <c r="G101" s="166" t="s">
        <v>264</v>
      </c>
      <c r="H101" s="167">
        <v>12</v>
      </c>
      <c r="I101" s="168"/>
      <c r="J101" s="169">
        <f t="shared" si="10"/>
        <v>0</v>
      </c>
      <c r="K101" s="165" t="s">
        <v>19</v>
      </c>
      <c r="L101" s="32"/>
      <c r="M101" s="170" t="s">
        <v>19</v>
      </c>
      <c r="N101" s="171" t="s">
        <v>42</v>
      </c>
      <c r="O101" s="33"/>
      <c r="P101" s="172">
        <f t="shared" si="11"/>
        <v>0</v>
      </c>
      <c r="Q101" s="172">
        <v>0</v>
      </c>
      <c r="R101" s="172">
        <f t="shared" si="12"/>
        <v>0</v>
      </c>
      <c r="S101" s="172">
        <v>0</v>
      </c>
      <c r="T101" s="173">
        <f t="shared" si="13"/>
        <v>0</v>
      </c>
      <c r="AR101" s="15" t="s">
        <v>192</v>
      </c>
      <c r="AT101" s="15" t="s">
        <v>125</v>
      </c>
      <c r="AU101" s="15" t="s">
        <v>80</v>
      </c>
      <c r="AY101" s="15" t="s">
        <v>122</v>
      </c>
      <c r="BE101" s="174">
        <f t="shared" si="14"/>
        <v>0</v>
      </c>
      <c r="BF101" s="174">
        <f t="shared" si="15"/>
        <v>0</v>
      </c>
      <c r="BG101" s="174">
        <f t="shared" si="16"/>
        <v>0</v>
      </c>
      <c r="BH101" s="174">
        <f t="shared" si="17"/>
        <v>0</v>
      </c>
      <c r="BI101" s="174">
        <f t="shared" si="18"/>
        <v>0</v>
      </c>
      <c r="BJ101" s="15" t="s">
        <v>78</v>
      </c>
      <c r="BK101" s="174">
        <f t="shared" si="19"/>
        <v>0</v>
      </c>
      <c r="BL101" s="15" t="s">
        <v>192</v>
      </c>
      <c r="BM101" s="15" t="s">
        <v>890</v>
      </c>
    </row>
    <row r="102" spans="2:65" s="1" customFormat="1" ht="22.5" customHeight="1">
      <c r="B102" s="162"/>
      <c r="C102" s="163" t="s">
        <v>8</v>
      </c>
      <c r="D102" s="163" t="s">
        <v>125</v>
      </c>
      <c r="E102" s="164" t="s">
        <v>891</v>
      </c>
      <c r="F102" s="165" t="s">
        <v>892</v>
      </c>
      <c r="G102" s="166" t="s">
        <v>264</v>
      </c>
      <c r="H102" s="167">
        <v>16</v>
      </c>
      <c r="I102" s="168"/>
      <c r="J102" s="169">
        <f t="shared" si="10"/>
        <v>0</v>
      </c>
      <c r="K102" s="165" t="s">
        <v>19</v>
      </c>
      <c r="L102" s="32"/>
      <c r="M102" s="170" t="s">
        <v>19</v>
      </c>
      <c r="N102" s="171" t="s">
        <v>42</v>
      </c>
      <c r="O102" s="33"/>
      <c r="P102" s="172">
        <f t="shared" si="11"/>
        <v>0</v>
      </c>
      <c r="Q102" s="172">
        <v>0</v>
      </c>
      <c r="R102" s="172">
        <f t="shared" si="12"/>
        <v>0</v>
      </c>
      <c r="S102" s="172">
        <v>0</v>
      </c>
      <c r="T102" s="173">
        <f t="shared" si="13"/>
        <v>0</v>
      </c>
      <c r="AR102" s="15" t="s">
        <v>192</v>
      </c>
      <c r="AT102" s="15" t="s">
        <v>125</v>
      </c>
      <c r="AU102" s="15" t="s">
        <v>80</v>
      </c>
      <c r="AY102" s="15" t="s">
        <v>122</v>
      </c>
      <c r="BE102" s="174">
        <f t="shared" si="14"/>
        <v>0</v>
      </c>
      <c r="BF102" s="174">
        <f t="shared" si="15"/>
        <v>0</v>
      </c>
      <c r="BG102" s="174">
        <f t="shared" si="16"/>
        <v>0</v>
      </c>
      <c r="BH102" s="174">
        <f t="shared" si="17"/>
        <v>0</v>
      </c>
      <c r="BI102" s="174">
        <f t="shared" si="18"/>
        <v>0</v>
      </c>
      <c r="BJ102" s="15" t="s">
        <v>78</v>
      </c>
      <c r="BK102" s="174">
        <f t="shared" si="19"/>
        <v>0</v>
      </c>
      <c r="BL102" s="15" t="s">
        <v>192</v>
      </c>
      <c r="BM102" s="15" t="s">
        <v>893</v>
      </c>
    </row>
    <row r="103" spans="2:65" s="1" customFormat="1" ht="22.5" customHeight="1">
      <c r="B103" s="162"/>
      <c r="C103" s="163" t="s">
        <v>192</v>
      </c>
      <c r="D103" s="163" t="s">
        <v>125</v>
      </c>
      <c r="E103" s="164" t="s">
        <v>894</v>
      </c>
      <c r="F103" s="165" t="s">
        <v>895</v>
      </c>
      <c r="G103" s="166" t="s">
        <v>264</v>
      </c>
      <c r="H103" s="167">
        <v>47</v>
      </c>
      <c r="I103" s="168"/>
      <c r="J103" s="169">
        <f t="shared" si="10"/>
        <v>0</v>
      </c>
      <c r="K103" s="165" t="s">
        <v>19</v>
      </c>
      <c r="L103" s="32"/>
      <c r="M103" s="170" t="s">
        <v>19</v>
      </c>
      <c r="N103" s="171" t="s">
        <v>42</v>
      </c>
      <c r="O103" s="33"/>
      <c r="P103" s="172">
        <f t="shared" si="11"/>
        <v>0</v>
      </c>
      <c r="Q103" s="172">
        <v>0</v>
      </c>
      <c r="R103" s="172">
        <f t="shared" si="12"/>
        <v>0</v>
      </c>
      <c r="S103" s="172">
        <v>0</v>
      </c>
      <c r="T103" s="173">
        <f t="shared" si="13"/>
        <v>0</v>
      </c>
      <c r="AR103" s="15" t="s">
        <v>192</v>
      </c>
      <c r="AT103" s="15" t="s">
        <v>125</v>
      </c>
      <c r="AU103" s="15" t="s">
        <v>80</v>
      </c>
      <c r="AY103" s="15" t="s">
        <v>122</v>
      </c>
      <c r="BE103" s="174">
        <f t="shared" si="14"/>
        <v>0</v>
      </c>
      <c r="BF103" s="174">
        <f t="shared" si="15"/>
        <v>0</v>
      </c>
      <c r="BG103" s="174">
        <f t="shared" si="16"/>
        <v>0</v>
      </c>
      <c r="BH103" s="174">
        <f t="shared" si="17"/>
        <v>0</v>
      </c>
      <c r="BI103" s="174">
        <f t="shared" si="18"/>
        <v>0</v>
      </c>
      <c r="BJ103" s="15" t="s">
        <v>78</v>
      </c>
      <c r="BK103" s="174">
        <f t="shared" si="19"/>
        <v>0</v>
      </c>
      <c r="BL103" s="15" t="s">
        <v>192</v>
      </c>
      <c r="BM103" s="15" t="s">
        <v>896</v>
      </c>
    </row>
    <row r="104" spans="2:65" s="1" customFormat="1" ht="22.5" customHeight="1">
      <c r="B104" s="162"/>
      <c r="C104" s="163" t="s">
        <v>196</v>
      </c>
      <c r="D104" s="163" t="s">
        <v>125</v>
      </c>
      <c r="E104" s="164" t="s">
        <v>897</v>
      </c>
      <c r="F104" s="165" t="s">
        <v>898</v>
      </c>
      <c r="G104" s="166" t="s">
        <v>341</v>
      </c>
      <c r="H104" s="167">
        <v>1</v>
      </c>
      <c r="I104" s="168"/>
      <c r="J104" s="169">
        <f t="shared" si="10"/>
        <v>0</v>
      </c>
      <c r="K104" s="165" t="s">
        <v>19</v>
      </c>
      <c r="L104" s="32"/>
      <c r="M104" s="170" t="s">
        <v>19</v>
      </c>
      <c r="N104" s="171" t="s">
        <v>42</v>
      </c>
      <c r="O104" s="33"/>
      <c r="P104" s="172">
        <f t="shared" si="11"/>
        <v>0</v>
      </c>
      <c r="Q104" s="172">
        <v>0</v>
      </c>
      <c r="R104" s="172">
        <f t="shared" si="12"/>
        <v>0</v>
      </c>
      <c r="S104" s="172">
        <v>0</v>
      </c>
      <c r="T104" s="173">
        <f t="shared" si="13"/>
        <v>0</v>
      </c>
      <c r="AR104" s="15" t="s">
        <v>192</v>
      </c>
      <c r="AT104" s="15" t="s">
        <v>125</v>
      </c>
      <c r="AU104" s="15" t="s">
        <v>80</v>
      </c>
      <c r="AY104" s="15" t="s">
        <v>122</v>
      </c>
      <c r="BE104" s="174">
        <f t="shared" si="14"/>
        <v>0</v>
      </c>
      <c r="BF104" s="174">
        <f t="shared" si="15"/>
        <v>0</v>
      </c>
      <c r="BG104" s="174">
        <f t="shared" si="16"/>
        <v>0</v>
      </c>
      <c r="BH104" s="174">
        <f t="shared" si="17"/>
        <v>0</v>
      </c>
      <c r="BI104" s="174">
        <f t="shared" si="18"/>
        <v>0</v>
      </c>
      <c r="BJ104" s="15" t="s">
        <v>78</v>
      </c>
      <c r="BK104" s="174">
        <f t="shared" si="19"/>
        <v>0</v>
      </c>
      <c r="BL104" s="15" t="s">
        <v>192</v>
      </c>
      <c r="BM104" s="15" t="s">
        <v>899</v>
      </c>
    </row>
    <row r="105" spans="2:65" s="1" customFormat="1" ht="22.5" customHeight="1">
      <c r="B105" s="162"/>
      <c r="C105" s="163" t="s">
        <v>202</v>
      </c>
      <c r="D105" s="163" t="s">
        <v>125</v>
      </c>
      <c r="E105" s="164" t="s">
        <v>900</v>
      </c>
      <c r="F105" s="165" t="s">
        <v>901</v>
      </c>
      <c r="G105" s="166" t="s">
        <v>341</v>
      </c>
      <c r="H105" s="167">
        <v>1</v>
      </c>
      <c r="I105" s="168"/>
      <c r="J105" s="169">
        <f t="shared" si="10"/>
        <v>0</v>
      </c>
      <c r="K105" s="165" t="s">
        <v>19</v>
      </c>
      <c r="L105" s="32"/>
      <c r="M105" s="170" t="s">
        <v>19</v>
      </c>
      <c r="N105" s="171" t="s">
        <v>42</v>
      </c>
      <c r="O105" s="33"/>
      <c r="P105" s="172">
        <f t="shared" si="11"/>
        <v>0</v>
      </c>
      <c r="Q105" s="172">
        <v>0</v>
      </c>
      <c r="R105" s="172">
        <f t="shared" si="12"/>
        <v>0</v>
      </c>
      <c r="S105" s="172">
        <v>0</v>
      </c>
      <c r="T105" s="173">
        <f t="shared" si="13"/>
        <v>0</v>
      </c>
      <c r="AR105" s="15" t="s">
        <v>192</v>
      </c>
      <c r="AT105" s="15" t="s">
        <v>125</v>
      </c>
      <c r="AU105" s="15" t="s">
        <v>80</v>
      </c>
      <c r="AY105" s="15" t="s">
        <v>122</v>
      </c>
      <c r="BE105" s="174">
        <f t="shared" si="14"/>
        <v>0</v>
      </c>
      <c r="BF105" s="174">
        <f t="shared" si="15"/>
        <v>0</v>
      </c>
      <c r="BG105" s="174">
        <f t="shared" si="16"/>
        <v>0</v>
      </c>
      <c r="BH105" s="174">
        <f t="shared" si="17"/>
        <v>0</v>
      </c>
      <c r="BI105" s="174">
        <f t="shared" si="18"/>
        <v>0</v>
      </c>
      <c r="BJ105" s="15" t="s">
        <v>78</v>
      </c>
      <c r="BK105" s="174">
        <f t="shared" si="19"/>
        <v>0</v>
      </c>
      <c r="BL105" s="15" t="s">
        <v>192</v>
      </c>
      <c r="BM105" s="15" t="s">
        <v>902</v>
      </c>
    </row>
    <row r="106" spans="2:65" s="1" customFormat="1" ht="22.5" customHeight="1">
      <c r="B106" s="162"/>
      <c r="C106" s="163" t="s">
        <v>212</v>
      </c>
      <c r="D106" s="163" t="s">
        <v>125</v>
      </c>
      <c r="E106" s="164" t="s">
        <v>903</v>
      </c>
      <c r="F106" s="165" t="s">
        <v>904</v>
      </c>
      <c r="G106" s="166" t="s">
        <v>341</v>
      </c>
      <c r="H106" s="167">
        <v>1</v>
      </c>
      <c r="I106" s="168"/>
      <c r="J106" s="169">
        <f t="shared" si="10"/>
        <v>0</v>
      </c>
      <c r="K106" s="165" t="s">
        <v>19</v>
      </c>
      <c r="L106" s="32"/>
      <c r="M106" s="170" t="s">
        <v>19</v>
      </c>
      <c r="N106" s="171" t="s">
        <v>42</v>
      </c>
      <c r="O106" s="33"/>
      <c r="P106" s="172">
        <f t="shared" si="11"/>
        <v>0</v>
      </c>
      <c r="Q106" s="172">
        <v>0</v>
      </c>
      <c r="R106" s="172">
        <f t="shared" si="12"/>
        <v>0</v>
      </c>
      <c r="S106" s="172">
        <v>0</v>
      </c>
      <c r="T106" s="173">
        <f t="shared" si="13"/>
        <v>0</v>
      </c>
      <c r="AR106" s="15" t="s">
        <v>192</v>
      </c>
      <c r="AT106" s="15" t="s">
        <v>125</v>
      </c>
      <c r="AU106" s="15" t="s">
        <v>80</v>
      </c>
      <c r="AY106" s="15" t="s">
        <v>122</v>
      </c>
      <c r="BE106" s="174">
        <f t="shared" si="14"/>
        <v>0</v>
      </c>
      <c r="BF106" s="174">
        <f t="shared" si="15"/>
        <v>0</v>
      </c>
      <c r="BG106" s="174">
        <f t="shared" si="16"/>
        <v>0</v>
      </c>
      <c r="BH106" s="174">
        <f t="shared" si="17"/>
        <v>0</v>
      </c>
      <c r="BI106" s="174">
        <f t="shared" si="18"/>
        <v>0</v>
      </c>
      <c r="BJ106" s="15" t="s">
        <v>78</v>
      </c>
      <c r="BK106" s="174">
        <f t="shared" si="19"/>
        <v>0</v>
      </c>
      <c r="BL106" s="15" t="s">
        <v>192</v>
      </c>
      <c r="BM106" s="15" t="s">
        <v>905</v>
      </c>
    </row>
    <row r="107" spans="2:65" s="1" customFormat="1" ht="22.5" customHeight="1">
      <c r="B107" s="162"/>
      <c r="C107" s="163" t="s">
        <v>206</v>
      </c>
      <c r="D107" s="163" t="s">
        <v>125</v>
      </c>
      <c r="E107" s="164" t="s">
        <v>906</v>
      </c>
      <c r="F107" s="165" t="s">
        <v>907</v>
      </c>
      <c r="G107" s="166" t="s">
        <v>341</v>
      </c>
      <c r="H107" s="167">
        <v>1</v>
      </c>
      <c r="I107" s="168"/>
      <c r="J107" s="169">
        <f t="shared" si="10"/>
        <v>0</v>
      </c>
      <c r="K107" s="165" t="s">
        <v>19</v>
      </c>
      <c r="L107" s="32"/>
      <c r="M107" s="170" t="s">
        <v>19</v>
      </c>
      <c r="N107" s="171" t="s">
        <v>42</v>
      </c>
      <c r="O107" s="33"/>
      <c r="P107" s="172">
        <f t="shared" si="11"/>
        <v>0</v>
      </c>
      <c r="Q107" s="172">
        <v>0</v>
      </c>
      <c r="R107" s="172">
        <f t="shared" si="12"/>
        <v>0</v>
      </c>
      <c r="S107" s="172">
        <v>0</v>
      </c>
      <c r="T107" s="173">
        <f t="shared" si="13"/>
        <v>0</v>
      </c>
      <c r="AR107" s="15" t="s">
        <v>192</v>
      </c>
      <c r="AT107" s="15" t="s">
        <v>125</v>
      </c>
      <c r="AU107" s="15" t="s">
        <v>80</v>
      </c>
      <c r="AY107" s="15" t="s">
        <v>122</v>
      </c>
      <c r="BE107" s="174">
        <f t="shared" si="14"/>
        <v>0</v>
      </c>
      <c r="BF107" s="174">
        <f t="shared" si="15"/>
        <v>0</v>
      </c>
      <c r="BG107" s="174">
        <f t="shared" si="16"/>
        <v>0</v>
      </c>
      <c r="BH107" s="174">
        <f t="shared" si="17"/>
        <v>0</v>
      </c>
      <c r="BI107" s="174">
        <f t="shared" si="18"/>
        <v>0</v>
      </c>
      <c r="BJ107" s="15" t="s">
        <v>78</v>
      </c>
      <c r="BK107" s="174">
        <f t="shared" si="19"/>
        <v>0</v>
      </c>
      <c r="BL107" s="15" t="s">
        <v>192</v>
      </c>
      <c r="BM107" s="15" t="s">
        <v>908</v>
      </c>
    </row>
    <row r="108" spans="2:65" s="1" customFormat="1" ht="22.5" customHeight="1">
      <c r="B108" s="162"/>
      <c r="C108" s="163" t="s">
        <v>7</v>
      </c>
      <c r="D108" s="163" t="s">
        <v>125</v>
      </c>
      <c r="E108" s="164" t="s">
        <v>909</v>
      </c>
      <c r="F108" s="165" t="s">
        <v>910</v>
      </c>
      <c r="G108" s="166" t="s">
        <v>264</v>
      </c>
      <c r="H108" s="167">
        <v>1</v>
      </c>
      <c r="I108" s="168"/>
      <c r="J108" s="169">
        <f t="shared" si="10"/>
        <v>0</v>
      </c>
      <c r="K108" s="165" t="s">
        <v>19</v>
      </c>
      <c r="L108" s="32"/>
      <c r="M108" s="170" t="s">
        <v>19</v>
      </c>
      <c r="N108" s="171" t="s">
        <v>42</v>
      </c>
      <c r="O108" s="33"/>
      <c r="P108" s="172">
        <f t="shared" si="11"/>
        <v>0</v>
      </c>
      <c r="Q108" s="172">
        <v>0</v>
      </c>
      <c r="R108" s="172">
        <f t="shared" si="12"/>
        <v>0</v>
      </c>
      <c r="S108" s="172">
        <v>0</v>
      </c>
      <c r="T108" s="173">
        <f t="shared" si="13"/>
        <v>0</v>
      </c>
      <c r="AR108" s="15" t="s">
        <v>192</v>
      </c>
      <c r="AT108" s="15" t="s">
        <v>125</v>
      </c>
      <c r="AU108" s="15" t="s">
        <v>80</v>
      </c>
      <c r="AY108" s="15" t="s">
        <v>122</v>
      </c>
      <c r="BE108" s="174">
        <f t="shared" si="14"/>
        <v>0</v>
      </c>
      <c r="BF108" s="174">
        <f t="shared" si="15"/>
        <v>0</v>
      </c>
      <c r="BG108" s="174">
        <f t="shared" si="16"/>
        <v>0</v>
      </c>
      <c r="BH108" s="174">
        <f t="shared" si="17"/>
        <v>0</v>
      </c>
      <c r="BI108" s="174">
        <f t="shared" si="18"/>
        <v>0</v>
      </c>
      <c r="BJ108" s="15" t="s">
        <v>78</v>
      </c>
      <c r="BK108" s="174">
        <f t="shared" si="19"/>
        <v>0</v>
      </c>
      <c r="BL108" s="15" t="s">
        <v>192</v>
      </c>
      <c r="BM108" s="15" t="s">
        <v>911</v>
      </c>
    </row>
    <row r="109" spans="2:65" s="1" customFormat="1" ht="22.5" customHeight="1">
      <c r="B109" s="162"/>
      <c r="C109" s="163" t="s">
        <v>334</v>
      </c>
      <c r="D109" s="163" t="s">
        <v>125</v>
      </c>
      <c r="E109" s="164" t="s">
        <v>912</v>
      </c>
      <c r="F109" s="165" t="s">
        <v>913</v>
      </c>
      <c r="G109" s="166" t="s">
        <v>341</v>
      </c>
      <c r="H109" s="167">
        <v>1</v>
      </c>
      <c r="I109" s="168"/>
      <c r="J109" s="169">
        <f t="shared" si="10"/>
        <v>0</v>
      </c>
      <c r="K109" s="165" t="s">
        <v>19</v>
      </c>
      <c r="L109" s="32"/>
      <c r="M109" s="170" t="s">
        <v>19</v>
      </c>
      <c r="N109" s="171" t="s">
        <v>42</v>
      </c>
      <c r="O109" s="33"/>
      <c r="P109" s="172">
        <f t="shared" si="11"/>
        <v>0</v>
      </c>
      <c r="Q109" s="172">
        <v>0</v>
      </c>
      <c r="R109" s="172">
        <f t="shared" si="12"/>
        <v>0</v>
      </c>
      <c r="S109" s="172">
        <v>0</v>
      </c>
      <c r="T109" s="173">
        <f t="shared" si="13"/>
        <v>0</v>
      </c>
      <c r="AR109" s="15" t="s">
        <v>192</v>
      </c>
      <c r="AT109" s="15" t="s">
        <v>125</v>
      </c>
      <c r="AU109" s="15" t="s">
        <v>80</v>
      </c>
      <c r="AY109" s="15" t="s">
        <v>122</v>
      </c>
      <c r="BE109" s="174">
        <f t="shared" si="14"/>
        <v>0</v>
      </c>
      <c r="BF109" s="174">
        <f t="shared" si="15"/>
        <v>0</v>
      </c>
      <c r="BG109" s="174">
        <f t="shared" si="16"/>
        <v>0</v>
      </c>
      <c r="BH109" s="174">
        <f t="shared" si="17"/>
        <v>0</v>
      </c>
      <c r="BI109" s="174">
        <f t="shared" si="18"/>
        <v>0</v>
      </c>
      <c r="BJ109" s="15" t="s">
        <v>78</v>
      </c>
      <c r="BK109" s="174">
        <f t="shared" si="19"/>
        <v>0</v>
      </c>
      <c r="BL109" s="15" t="s">
        <v>192</v>
      </c>
      <c r="BM109" s="15" t="s">
        <v>914</v>
      </c>
    </row>
    <row r="110" spans="2:65" s="1" customFormat="1" ht="22.5" customHeight="1">
      <c r="B110" s="162"/>
      <c r="C110" s="163" t="s">
        <v>338</v>
      </c>
      <c r="D110" s="163" t="s">
        <v>125</v>
      </c>
      <c r="E110" s="164" t="s">
        <v>915</v>
      </c>
      <c r="F110" s="165" t="s">
        <v>916</v>
      </c>
      <c r="G110" s="166" t="s">
        <v>341</v>
      </c>
      <c r="H110" s="167">
        <v>1</v>
      </c>
      <c r="I110" s="168"/>
      <c r="J110" s="169">
        <f t="shared" si="10"/>
        <v>0</v>
      </c>
      <c r="K110" s="165" t="s">
        <v>19</v>
      </c>
      <c r="L110" s="32"/>
      <c r="M110" s="170" t="s">
        <v>19</v>
      </c>
      <c r="N110" s="171" t="s">
        <v>42</v>
      </c>
      <c r="O110" s="33"/>
      <c r="P110" s="172">
        <f t="shared" si="11"/>
        <v>0</v>
      </c>
      <c r="Q110" s="172">
        <v>0</v>
      </c>
      <c r="R110" s="172">
        <f t="shared" si="12"/>
        <v>0</v>
      </c>
      <c r="S110" s="172">
        <v>0</v>
      </c>
      <c r="T110" s="173">
        <f t="shared" si="13"/>
        <v>0</v>
      </c>
      <c r="AR110" s="15" t="s">
        <v>192</v>
      </c>
      <c r="AT110" s="15" t="s">
        <v>125</v>
      </c>
      <c r="AU110" s="15" t="s">
        <v>80</v>
      </c>
      <c r="AY110" s="15" t="s">
        <v>122</v>
      </c>
      <c r="BE110" s="174">
        <f t="shared" si="14"/>
        <v>0</v>
      </c>
      <c r="BF110" s="174">
        <f t="shared" si="15"/>
        <v>0</v>
      </c>
      <c r="BG110" s="174">
        <f t="shared" si="16"/>
        <v>0</v>
      </c>
      <c r="BH110" s="174">
        <f t="shared" si="17"/>
        <v>0</v>
      </c>
      <c r="BI110" s="174">
        <f t="shared" si="18"/>
        <v>0</v>
      </c>
      <c r="BJ110" s="15" t="s">
        <v>78</v>
      </c>
      <c r="BK110" s="174">
        <f t="shared" si="19"/>
        <v>0</v>
      </c>
      <c r="BL110" s="15" t="s">
        <v>192</v>
      </c>
      <c r="BM110" s="15" t="s">
        <v>917</v>
      </c>
    </row>
    <row r="111" spans="2:65" s="1" customFormat="1" ht="22.5" customHeight="1">
      <c r="B111" s="162"/>
      <c r="C111" s="163" t="s">
        <v>344</v>
      </c>
      <c r="D111" s="163" t="s">
        <v>125</v>
      </c>
      <c r="E111" s="164" t="s">
        <v>918</v>
      </c>
      <c r="F111" s="165" t="s">
        <v>919</v>
      </c>
      <c r="G111" s="166" t="s">
        <v>341</v>
      </c>
      <c r="H111" s="167">
        <v>1</v>
      </c>
      <c r="I111" s="168"/>
      <c r="J111" s="169">
        <f t="shared" si="10"/>
        <v>0</v>
      </c>
      <c r="K111" s="165" t="s">
        <v>19</v>
      </c>
      <c r="L111" s="32"/>
      <c r="M111" s="170" t="s">
        <v>19</v>
      </c>
      <c r="N111" s="171" t="s">
        <v>42</v>
      </c>
      <c r="O111" s="33"/>
      <c r="P111" s="172">
        <f t="shared" si="11"/>
        <v>0</v>
      </c>
      <c r="Q111" s="172">
        <v>0</v>
      </c>
      <c r="R111" s="172">
        <f t="shared" si="12"/>
        <v>0</v>
      </c>
      <c r="S111" s="172">
        <v>0</v>
      </c>
      <c r="T111" s="173">
        <f t="shared" si="13"/>
        <v>0</v>
      </c>
      <c r="AR111" s="15" t="s">
        <v>192</v>
      </c>
      <c r="AT111" s="15" t="s">
        <v>125</v>
      </c>
      <c r="AU111" s="15" t="s">
        <v>80</v>
      </c>
      <c r="AY111" s="15" t="s">
        <v>122</v>
      </c>
      <c r="BE111" s="174">
        <f t="shared" si="14"/>
        <v>0</v>
      </c>
      <c r="BF111" s="174">
        <f t="shared" si="15"/>
        <v>0</v>
      </c>
      <c r="BG111" s="174">
        <f t="shared" si="16"/>
        <v>0</v>
      </c>
      <c r="BH111" s="174">
        <f t="shared" si="17"/>
        <v>0</v>
      </c>
      <c r="BI111" s="174">
        <f t="shared" si="18"/>
        <v>0</v>
      </c>
      <c r="BJ111" s="15" t="s">
        <v>78</v>
      </c>
      <c r="BK111" s="174">
        <f t="shared" si="19"/>
        <v>0</v>
      </c>
      <c r="BL111" s="15" t="s">
        <v>192</v>
      </c>
      <c r="BM111" s="15" t="s">
        <v>920</v>
      </c>
    </row>
    <row r="112" spans="2:65" s="1" customFormat="1" ht="22.5" customHeight="1">
      <c r="B112" s="162"/>
      <c r="C112" s="163" t="s">
        <v>349</v>
      </c>
      <c r="D112" s="163" t="s">
        <v>125</v>
      </c>
      <c r="E112" s="164" t="s">
        <v>921</v>
      </c>
      <c r="F112" s="165" t="s">
        <v>922</v>
      </c>
      <c r="G112" s="166" t="s">
        <v>341</v>
      </c>
      <c r="H112" s="167">
        <v>1</v>
      </c>
      <c r="I112" s="168"/>
      <c r="J112" s="169">
        <f t="shared" si="10"/>
        <v>0</v>
      </c>
      <c r="K112" s="165" t="s">
        <v>19</v>
      </c>
      <c r="L112" s="32"/>
      <c r="M112" s="170" t="s">
        <v>19</v>
      </c>
      <c r="N112" s="171" t="s">
        <v>42</v>
      </c>
      <c r="O112" s="33"/>
      <c r="P112" s="172">
        <f t="shared" si="11"/>
        <v>0</v>
      </c>
      <c r="Q112" s="172">
        <v>0</v>
      </c>
      <c r="R112" s="172">
        <f t="shared" si="12"/>
        <v>0</v>
      </c>
      <c r="S112" s="172">
        <v>0</v>
      </c>
      <c r="T112" s="173">
        <f t="shared" si="13"/>
        <v>0</v>
      </c>
      <c r="AR112" s="15" t="s">
        <v>192</v>
      </c>
      <c r="AT112" s="15" t="s">
        <v>125</v>
      </c>
      <c r="AU112" s="15" t="s">
        <v>80</v>
      </c>
      <c r="AY112" s="15" t="s">
        <v>122</v>
      </c>
      <c r="BE112" s="174">
        <f t="shared" si="14"/>
        <v>0</v>
      </c>
      <c r="BF112" s="174">
        <f t="shared" si="15"/>
        <v>0</v>
      </c>
      <c r="BG112" s="174">
        <f t="shared" si="16"/>
        <v>0</v>
      </c>
      <c r="BH112" s="174">
        <f t="shared" si="17"/>
        <v>0</v>
      </c>
      <c r="BI112" s="174">
        <f t="shared" si="18"/>
        <v>0</v>
      </c>
      <c r="BJ112" s="15" t="s">
        <v>78</v>
      </c>
      <c r="BK112" s="174">
        <f t="shared" si="19"/>
        <v>0</v>
      </c>
      <c r="BL112" s="15" t="s">
        <v>192</v>
      </c>
      <c r="BM112" s="15" t="s">
        <v>923</v>
      </c>
    </row>
    <row r="113" spans="2:65" s="1" customFormat="1" ht="22.5" customHeight="1">
      <c r="B113" s="162"/>
      <c r="C113" s="163" t="s">
        <v>355</v>
      </c>
      <c r="D113" s="163" t="s">
        <v>125</v>
      </c>
      <c r="E113" s="164" t="s">
        <v>924</v>
      </c>
      <c r="F113" s="165" t="s">
        <v>925</v>
      </c>
      <c r="G113" s="166" t="s">
        <v>341</v>
      </c>
      <c r="H113" s="167">
        <v>1</v>
      </c>
      <c r="I113" s="168"/>
      <c r="J113" s="169">
        <f t="shared" si="10"/>
        <v>0</v>
      </c>
      <c r="K113" s="165" t="s">
        <v>19</v>
      </c>
      <c r="L113" s="32"/>
      <c r="M113" s="170" t="s">
        <v>19</v>
      </c>
      <c r="N113" s="171" t="s">
        <v>42</v>
      </c>
      <c r="O113" s="33"/>
      <c r="P113" s="172">
        <f t="shared" si="11"/>
        <v>0</v>
      </c>
      <c r="Q113" s="172">
        <v>0</v>
      </c>
      <c r="R113" s="172">
        <f t="shared" si="12"/>
        <v>0</v>
      </c>
      <c r="S113" s="172">
        <v>0</v>
      </c>
      <c r="T113" s="173">
        <f t="shared" si="13"/>
        <v>0</v>
      </c>
      <c r="AR113" s="15" t="s">
        <v>192</v>
      </c>
      <c r="AT113" s="15" t="s">
        <v>125</v>
      </c>
      <c r="AU113" s="15" t="s">
        <v>80</v>
      </c>
      <c r="AY113" s="15" t="s">
        <v>122</v>
      </c>
      <c r="BE113" s="174">
        <f t="shared" si="14"/>
        <v>0</v>
      </c>
      <c r="BF113" s="174">
        <f t="shared" si="15"/>
        <v>0</v>
      </c>
      <c r="BG113" s="174">
        <f t="shared" si="16"/>
        <v>0</v>
      </c>
      <c r="BH113" s="174">
        <f t="shared" si="17"/>
        <v>0</v>
      </c>
      <c r="BI113" s="174">
        <f t="shared" si="18"/>
        <v>0</v>
      </c>
      <c r="BJ113" s="15" t="s">
        <v>78</v>
      </c>
      <c r="BK113" s="174">
        <f t="shared" si="19"/>
        <v>0</v>
      </c>
      <c r="BL113" s="15" t="s">
        <v>192</v>
      </c>
      <c r="BM113" s="15" t="s">
        <v>926</v>
      </c>
    </row>
    <row r="114" spans="2:65" s="1" customFormat="1" ht="22.5" customHeight="1">
      <c r="B114" s="162"/>
      <c r="C114" s="163" t="s">
        <v>359</v>
      </c>
      <c r="D114" s="163" t="s">
        <v>125</v>
      </c>
      <c r="E114" s="164" t="s">
        <v>927</v>
      </c>
      <c r="F114" s="165" t="s">
        <v>928</v>
      </c>
      <c r="G114" s="166" t="s">
        <v>341</v>
      </c>
      <c r="H114" s="167">
        <v>1</v>
      </c>
      <c r="I114" s="168"/>
      <c r="J114" s="169">
        <f t="shared" si="10"/>
        <v>0</v>
      </c>
      <c r="K114" s="165" t="s">
        <v>19</v>
      </c>
      <c r="L114" s="32"/>
      <c r="M114" s="170" t="s">
        <v>19</v>
      </c>
      <c r="N114" s="171" t="s">
        <v>42</v>
      </c>
      <c r="O114" s="33"/>
      <c r="P114" s="172">
        <f t="shared" si="11"/>
        <v>0</v>
      </c>
      <c r="Q114" s="172">
        <v>0</v>
      </c>
      <c r="R114" s="172">
        <f t="shared" si="12"/>
        <v>0</v>
      </c>
      <c r="S114" s="172">
        <v>0</v>
      </c>
      <c r="T114" s="173">
        <f t="shared" si="13"/>
        <v>0</v>
      </c>
      <c r="AR114" s="15" t="s">
        <v>192</v>
      </c>
      <c r="AT114" s="15" t="s">
        <v>125</v>
      </c>
      <c r="AU114" s="15" t="s">
        <v>80</v>
      </c>
      <c r="AY114" s="15" t="s">
        <v>122</v>
      </c>
      <c r="BE114" s="174">
        <f t="shared" si="14"/>
        <v>0</v>
      </c>
      <c r="BF114" s="174">
        <f t="shared" si="15"/>
        <v>0</v>
      </c>
      <c r="BG114" s="174">
        <f t="shared" si="16"/>
        <v>0</v>
      </c>
      <c r="BH114" s="174">
        <f t="shared" si="17"/>
        <v>0</v>
      </c>
      <c r="BI114" s="174">
        <f t="shared" si="18"/>
        <v>0</v>
      </c>
      <c r="BJ114" s="15" t="s">
        <v>78</v>
      </c>
      <c r="BK114" s="174">
        <f t="shared" si="19"/>
        <v>0</v>
      </c>
      <c r="BL114" s="15" t="s">
        <v>192</v>
      </c>
      <c r="BM114" s="15" t="s">
        <v>929</v>
      </c>
    </row>
    <row r="115" spans="2:63" s="10" customFormat="1" ht="29.25" customHeight="1">
      <c r="B115" s="148"/>
      <c r="D115" s="159" t="s">
        <v>70</v>
      </c>
      <c r="E115" s="160" t="s">
        <v>930</v>
      </c>
      <c r="F115" s="160" t="s">
        <v>931</v>
      </c>
      <c r="I115" s="151"/>
      <c r="J115" s="161">
        <f>BK115</f>
        <v>0</v>
      </c>
      <c r="L115" s="148"/>
      <c r="M115" s="153"/>
      <c r="N115" s="154"/>
      <c r="O115" s="154"/>
      <c r="P115" s="155">
        <f>SUM(P116:P138)</f>
        <v>0</v>
      </c>
      <c r="Q115" s="154"/>
      <c r="R115" s="155">
        <f>SUM(R116:R138)</f>
        <v>0</v>
      </c>
      <c r="S115" s="154"/>
      <c r="T115" s="156">
        <f>SUM(T116:T138)</f>
        <v>0</v>
      </c>
      <c r="AR115" s="149" t="s">
        <v>80</v>
      </c>
      <c r="AT115" s="157" t="s">
        <v>70</v>
      </c>
      <c r="AU115" s="157" t="s">
        <v>78</v>
      </c>
      <c r="AY115" s="149" t="s">
        <v>122</v>
      </c>
      <c r="BK115" s="158">
        <f>SUM(BK116:BK138)</f>
        <v>0</v>
      </c>
    </row>
    <row r="116" spans="2:65" s="1" customFormat="1" ht="22.5" customHeight="1">
      <c r="B116" s="162"/>
      <c r="C116" s="163" t="s">
        <v>367</v>
      </c>
      <c r="D116" s="163" t="s">
        <v>125</v>
      </c>
      <c r="E116" s="164" t="s">
        <v>932</v>
      </c>
      <c r="F116" s="165" t="s">
        <v>933</v>
      </c>
      <c r="G116" s="166" t="s">
        <v>378</v>
      </c>
      <c r="H116" s="167">
        <v>3</v>
      </c>
      <c r="I116" s="168"/>
      <c r="J116" s="169">
        <f aca="true" t="shared" si="20" ref="J116:J138">ROUND(I116*H116,2)</f>
        <v>0</v>
      </c>
      <c r="K116" s="165" t="s">
        <v>19</v>
      </c>
      <c r="L116" s="32"/>
      <c r="M116" s="170" t="s">
        <v>19</v>
      </c>
      <c r="N116" s="171" t="s">
        <v>42</v>
      </c>
      <c r="O116" s="33"/>
      <c r="P116" s="172">
        <f aca="true" t="shared" si="21" ref="P116:P138">O116*H116</f>
        <v>0</v>
      </c>
      <c r="Q116" s="172">
        <v>0</v>
      </c>
      <c r="R116" s="172">
        <f aca="true" t="shared" si="22" ref="R116:R138">Q116*H116</f>
        <v>0</v>
      </c>
      <c r="S116" s="172">
        <v>0</v>
      </c>
      <c r="T116" s="173">
        <f aca="true" t="shared" si="23" ref="T116:T138">S116*H116</f>
        <v>0</v>
      </c>
      <c r="AR116" s="15" t="s">
        <v>192</v>
      </c>
      <c r="AT116" s="15" t="s">
        <v>125</v>
      </c>
      <c r="AU116" s="15" t="s">
        <v>80</v>
      </c>
      <c r="AY116" s="15" t="s">
        <v>122</v>
      </c>
      <c r="BE116" s="174">
        <f aca="true" t="shared" si="24" ref="BE116:BE138">IF(N116="základní",J116,0)</f>
        <v>0</v>
      </c>
      <c r="BF116" s="174">
        <f aca="true" t="shared" si="25" ref="BF116:BF138">IF(N116="snížená",J116,0)</f>
        <v>0</v>
      </c>
      <c r="BG116" s="174">
        <f aca="true" t="shared" si="26" ref="BG116:BG138">IF(N116="zákl. přenesená",J116,0)</f>
        <v>0</v>
      </c>
      <c r="BH116" s="174">
        <f aca="true" t="shared" si="27" ref="BH116:BH138">IF(N116="sníž. přenesená",J116,0)</f>
        <v>0</v>
      </c>
      <c r="BI116" s="174">
        <f aca="true" t="shared" si="28" ref="BI116:BI138">IF(N116="nulová",J116,0)</f>
        <v>0</v>
      </c>
      <c r="BJ116" s="15" t="s">
        <v>78</v>
      </c>
      <c r="BK116" s="174">
        <f aca="true" t="shared" si="29" ref="BK116:BK138">ROUND(I116*H116,2)</f>
        <v>0</v>
      </c>
      <c r="BL116" s="15" t="s">
        <v>192</v>
      </c>
      <c r="BM116" s="15" t="s">
        <v>934</v>
      </c>
    </row>
    <row r="117" spans="2:65" s="1" customFormat="1" ht="22.5" customHeight="1">
      <c r="B117" s="162"/>
      <c r="C117" s="163" t="s">
        <v>371</v>
      </c>
      <c r="D117" s="163" t="s">
        <v>125</v>
      </c>
      <c r="E117" s="164" t="s">
        <v>935</v>
      </c>
      <c r="F117" s="165" t="s">
        <v>936</v>
      </c>
      <c r="G117" s="166" t="s">
        <v>378</v>
      </c>
      <c r="H117" s="167">
        <v>2</v>
      </c>
      <c r="I117" s="168"/>
      <c r="J117" s="169">
        <f t="shared" si="20"/>
        <v>0</v>
      </c>
      <c r="K117" s="165" t="s">
        <v>19</v>
      </c>
      <c r="L117" s="32"/>
      <c r="M117" s="170" t="s">
        <v>19</v>
      </c>
      <c r="N117" s="171" t="s">
        <v>42</v>
      </c>
      <c r="O117" s="33"/>
      <c r="P117" s="172">
        <f t="shared" si="21"/>
        <v>0</v>
      </c>
      <c r="Q117" s="172">
        <v>0</v>
      </c>
      <c r="R117" s="172">
        <f t="shared" si="22"/>
        <v>0</v>
      </c>
      <c r="S117" s="172">
        <v>0</v>
      </c>
      <c r="T117" s="173">
        <f t="shared" si="23"/>
        <v>0</v>
      </c>
      <c r="AR117" s="15" t="s">
        <v>192</v>
      </c>
      <c r="AT117" s="15" t="s">
        <v>125</v>
      </c>
      <c r="AU117" s="15" t="s">
        <v>80</v>
      </c>
      <c r="AY117" s="15" t="s">
        <v>122</v>
      </c>
      <c r="BE117" s="174">
        <f t="shared" si="24"/>
        <v>0</v>
      </c>
      <c r="BF117" s="174">
        <f t="shared" si="25"/>
        <v>0</v>
      </c>
      <c r="BG117" s="174">
        <f t="shared" si="26"/>
        <v>0</v>
      </c>
      <c r="BH117" s="174">
        <f t="shared" si="27"/>
        <v>0</v>
      </c>
      <c r="BI117" s="174">
        <f t="shared" si="28"/>
        <v>0</v>
      </c>
      <c r="BJ117" s="15" t="s">
        <v>78</v>
      </c>
      <c r="BK117" s="174">
        <f t="shared" si="29"/>
        <v>0</v>
      </c>
      <c r="BL117" s="15" t="s">
        <v>192</v>
      </c>
      <c r="BM117" s="15" t="s">
        <v>937</v>
      </c>
    </row>
    <row r="118" spans="2:65" s="1" customFormat="1" ht="22.5" customHeight="1">
      <c r="B118" s="162"/>
      <c r="C118" s="163" t="s">
        <v>375</v>
      </c>
      <c r="D118" s="163" t="s">
        <v>125</v>
      </c>
      <c r="E118" s="164" t="s">
        <v>938</v>
      </c>
      <c r="F118" s="165" t="s">
        <v>939</v>
      </c>
      <c r="G118" s="166" t="s">
        <v>264</v>
      </c>
      <c r="H118" s="167">
        <v>1</v>
      </c>
      <c r="I118" s="168"/>
      <c r="J118" s="169">
        <f t="shared" si="20"/>
        <v>0</v>
      </c>
      <c r="K118" s="165" t="s">
        <v>19</v>
      </c>
      <c r="L118" s="32"/>
      <c r="M118" s="170" t="s">
        <v>19</v>
      </c>
      <c r="N118" s="171" t="s">
        <v>42</v>
      </c>
      <c r="O118" s="33"/>
      <c r="P118" s="172">
        <f t="shared" si="21"/>
        <v>0</v>
      </c>
      <c r="Q118" s="172">
        <v>0</v>
      </c>
      <c r="R118" s="172">
        <f t="shared" si="22"/>
        <v>0</v>
      </c>
      <c r="S118" s="172">
        <v>0</v>
      </c>
      <c r="T118" s="173">
        <f t="shared" si="23"/>
        <v>0</v>
      </c>
      <c r="AR118" s="15" t="s">
        <v>192</v>
      </c>
      <c r="AT118" s="15" t="s">
        <v>125</v>
      </c>
      <c r="AU118" s="15" t="s">
        <v>80</v>
      </c>
      <c r="AY118" s="15" t="s">
        <v>122</v>
      </c>
      <c r="BE118" s="174">
        <f t="shared" si="24"/>
        <v>0</v>
      </c>
      <c r="BF118" s="174">
        <f t="shared" si="25"/>
        <v>0</v>
      </c>
      <c r="BG118" s="174">
        <f t="shared" si="26"/>
        <v>0</v>
      </c>
      <c r="BH118" s="174">
        <f t="shared" si="27"/>
        <v>0</v>
      </c>
      <c r="BI118" s="174">
        <f t="shared" si="28"/>
        <v>0</v>
      </c>
      <c r="BJ118" s="15" t="s">
        <v>78</v>
      </c>
      <c r="BK118" s="174">
        <f t="shared" si="29"/>
        <v>0</v>
      </c>
      <c r="BL118" s="15" t="s">
        <v>192</v>
      </c>
      <c r="BM118" s="15" t="s">
        <v>940</v>
      </c>
    </row>
    <row r="119" spans="2:65" s="1" customFormat="1" ht="22.5" customHeight="1">
      <c r="B119" s="162"/>
      <c r="C119" s="163" t="s">
        <v>380</v>
      </c>
      <c r="D119" s="163" t="s">
        <v>125</v>
      </c>
      <c r="E119" s="164" t="s">
        <v>882</v>
      </c>
      <c r="F119" s="165" t="s">
        <v>883</v>
      </c>
      <c r="G119" s="166" t="s">
        <v>264</v>
      </c>
      <c r="H119" s="167">
        <v>3</v>
      </c>
      <c r="I119" s="168"/>
      <c r="J119" s="169">
        <f t="shared" si="20"/>
        <v>0</v>
      </c>
      <c r="K119" s="165" t="s">
        <v>19</v>
      </c>
      <c r="L119" s="32"/>
      <c r="M119" s="170" t="s">
        <v>19</v>
      </c>
      <c r="N119" s="171" t="s">
        <v>42</v>
      </c>
      <c r="O119" s="33"/>
      <c r="P119" s="172">
        <f t="shared" si="21"/>
        <v>0</v>
      </c>
      <c r="Q119" s="172">
        <v>0</v>
      </c>
      <c r="R119" s="172">
        <f t="shared" si="22"/>
        <v>0</v>
      </c>
      <c r="S119" s="172">
        <v>0</v>
      </c>
      <c r="T119" s="173">
        <f t="shared" si="23"/>
        <v>0</v>
      </c>
      <c r="AR119" s="15" t="s">
        <v>192</v>
      </c>
      <c r="AT119" s="15" t="s">
        <v>125</v>
      </c>
      <c r="AU119" s="15" t="s">
        <v>80</v>
      </c>
      <c r="AY119" s="15" t="s">
        <v>122</v>
      </c>
      <c r="BE119" s="174">
        <f t="shared" si="24"/>
        <v>0</v>
      </c>
      <c r="BF119" s="174">
        <f t="shared" si="25"/>
        <v>0</v>
      </c>
      <c r="BG119" s="174">
        <f t="shared" si="26"/>
        <v>0</v>
      </c>
      <c r="BH119" s="174">
        <f t="shared" si="27"/>
        <v>0</v>
      </c>
      <c r="BI119" s="174">
        <f t="shared" si="28"/>
        <v>0</v>
      </c>
      <c r="BJ119" s="15" t="s">
        <v>78</v>
      </c>
      <c r="BK119" s="174">
        <f t="shared" si="29"/>
        <v>0</v>
      </c>
      <c r="BL119" s="15" t="s">
        <v>192</v>
      </c>
      <c r="BM119" s="15" t="s">
        <v>941</v>
      </c>
    </row>
    <row r="120" spans="2:65" s="1" customFormat="1" ht="22.5" customHeight="1">
      <c r="B120" s="162"/>
      <c r="C120" s="163" t="s">
        <v>384</v>
      </c>
      <c r="D120" s="163" t="s">
        <v>125</v>
      </c>
      <c r="E120" s="164" t="s">
        <v>885</v>
      </c>
      <c r="F120" s="165" t="s">
        <v>886</v>
      </c>
      <c r="G120" s="166" t="s">
        <v>264</v>
      </c>
      <c r="H120" s="167">
        <v>1</v>
      </c>
      <c r="I120" s="168"/>
      <c r="J120" s="169">
        <f t="shared" si="20"/>
        <v>0</v>
      </c>
      <c r="K120" s="165" t="s">
        <v>19</v>
      </c>
      <c r="L120" s="32"/>
      <c r="M120" s="170" t="s">
        <v>19</v>
      </c>
      <c r="N120" s="171" t="s">
        <v>42</v>
      </c>
      <c r="O120" s="33"/>
      <c r="P120" s="172">
        <f t="shared" si="21"/>
        <v>0</v>
      </c>
      <c r="Q120" s="172">
        <v>0</v>
      </c>
      <c r="R120" s="172">
        <f t="shared" si="22"/>
        <v>0</v>
      </c>
      <c r="S120" s="172">
        <v>0</v>
      </c>
      <c r="T120" s="173">
        <f t="shared" si="23"/>
        <v>0</v>
      </c>
      <c r="AR120" s="15" t="s">
        <v>192</v>
      </c>
      <c r="AT120" s="15" t="s">
        <v>125</v>
      </c>
      <c r="AU120" s="15" t="s">
        <v>80</v>
      </c>
      <c r="AY120" s="15" t="s">
        <v>122</v>
      </c>
      <c r="BE120" s="174">
        <f t="shared" si="24"/>
        <v>0</v>
      </c>
      <c r="BF120" s="174">
        <f t="shared" si="25"/>
        <v>0</v>
      </c>
      <c r="BG120" s="174">
        <f t="shared" si="26"/>
        <v>0</v>
      </c>
      <c r="BH120" s="174">
        <f t="shared" si="27"/>
        <v>0</v>
      </c>
      <c r="BI120" s="174">
        <f t="shared" si="28"/>
        <v>0</v>
      </c>
      <c r="BJ120" s="15" t="s">
        <v>78</v>
      </c>
      <c r="BK120" s="174">
        <f t="shared" si="29"/>
        <v>0</v>
      </c>
      <c r="BL120" s="15" t="s">
        <v>192</v>
      </c>
      <c r="BM120" s="15" t="s">
        <v>942</v>
      </c>
    </row>
    <row r="121" spans="2:65" s="1" customFormat="1" ht="22.5" customHeight="1">
      <c r="B121" s="162"/>
      <c r="C121" s="163" t="s">
        <v>389</v>
      </c>
      <c r="D121" s="163" t="s">
        <v>125</v>
      </c>
      <c r="E121" s="164" t="s">
        <v>888</v>
      </c>
      <c r="F121" s="165" t="s">
        <v>889</v>
      </c>
      <c r="G121" s="166" t="s">
        <v>264</v>
      </c>
      <c r="H121" s="167">
        <v>1</v>
      </c>
      <c r="I121" s="168"/>
      <c r="J121" s="169">
        <f t="shared" si="20"/>
        <v>0</v>
      </c>
      <c r="K121" s="165" t="s">
        <v>19</v>
      </c>
      <c r="L121" s="32"/>
      <c r="M121" s="170" t="s">
        <v>19</v>
      </c>
      <c r="N121" s="171" t="s">
        <v>42</v>
      </c>
      <c r="O121" s="33"/>
      <c r="P121" s="172">
        <f t="shared" si="21"/>
        <v>0</v>
      </c>
      <c r="Q121" s="172">
        <v>0</v>
      </c>
      <c r="R121" s="172">
        <f t="shared" si="22"/>
        <v>0</v>
      </c>
      <c r="S121" s="172">
        <v>0</v>
      </c>
      <c r="T121" s="173">
        <f t="shared" si="23"/>
        <v>0</v>
      </c>
      <c r="AR121" s="15" t="s">
        <v>192</v>
      </c>
      <c r="AT121" s="15" t="s">
        <v>125</v>
      </c>
      <c r="AU121" s="15" t="s">
        <v>80</v>
      </c>
      <c r="AY121" s="15" t="s">
        <v>122</v>
      </c>
      <c r="BE121" s="174">
        <f t="shared" si="24"/>
        <v>0</v>
      </c>
      <c r="BF121" s="174">
        <f t="shared" si="25"/>
        <v>0</v>
      </c>
      <c r="BG121" s="174">
        <f t="shared" si="26"/>
        <v>0</v>
      </c>
      <c r="BH121" s="174">
        <f t="shared" si="27"/>
        <v>0</v>
      </c>
      <c r="BI121" s="174">
        <f t="shared" si="28"/>
        <v>0</v>
      </c>
      <c r="BJ121" s="15" t="s">
        <v>78</v>
      </c>
      <c r="BK121" s="174">
        <f t="shared" si="29"/>
        <v>0</v>
      </c>
      <c r="BL121" s="15" t="s">
        <v>192</v>
      </c>
      <c r="BM121" s="15" t="s">
        <v>943</v>
      </c>
    </row>
    <row r="122" spans="2:65" s="1" customFormat="1" ht="22.5" customHeight="1">
      <c r="B122" s="162"/>
      <c r="C122" s="163" t="s">
        <v>395</v>
      </c>
      <c r="D122" s="163" t="s">
        <v>125</v>
      </c>
      <c r="E122" s="164" t="s">
        <v>891</v>
      </c>
      <c r="F122" s="165" t="s">
        <v>892</v>
      </c>
      <c r="G122" s="166" t="s">
        <v>264</v>
      </c>
      <c r="H122" s="167">
        <v>1</v>
      </c>
      <c r="I122" s="168"/>
      <c r="J122" s="169">
        <f t="shared" si="20"/>
        <v>0</v>
      </c>
      <c r="K122" s="165" t="s">
        <v>19</v>
      </c>
      <c r="L122" s="32"/>
      <c r="M122" s="170" t="s">
        <v>19</v>
      </c>
      <c r="N122" s="171" t="s">
        <v>42</v>
      </c>
      <c r="O122" s="33"/>
      <c r="P122" s="172">
        <f t="shared" si="21"/>
        <v>0</v>
      </c>
      <c r="Q122" s="172">
        <v>0</v>
      </c>
      <c r="R122" s="172">
        <f t="shared" si="22"/>
        <v>0</v>
      </c>
      <c r="S122" s="172">
        <v>0</v>
      </c>
      <c r="T122" s="173">
        <f t="shared" si="23"/>
        <v>0</v>
      </c>
      <c r="AR122" s="15" t="s">
        <v>192</v>
      </c>
      <c r="AT122" s="15" t="s">
        <v>125</v>
      </c>
      <c r="AU122" s="15" t="s">
        <v>80</v>
      </c>
      <c r="AY122" s="15" t="s">
        <v>122</v>
      </c>
      <c r="BE122" s="174">
        <f t="shared" si="24"/>
        <v>0</v>
      </c>
      <c r="BF122" s="174">
        <f t="shared" si="25"/>
        <v>0</v>
      </c>
      <c r="BG122" s="174">
        <f t="shared" si="26"/>
        <v>0</v>
      </c>
      <c r="BH122" s="174">
        <f t="shared" si="27"/>
        <v>0</v>
      </c>
      <c r="BI122" s="174">
        <f t="shared" si="28"/>
        <v>0</v>
      </c>
      <c r="BJ122" s="15" t="s">
        <v>78</v>
      </c>
      <c r="BK122" s="174">
        <f t="shared" si="29"/>
        <v>0</v>
      </c>
      <c r="BL122" s="15" t="s">
        <v>192</v>
      </c>
      <c r="BM122" s="15" t="s">
        <v>944</v>
      </c>
    </row>
    <row r="123" spans="2:65" s="1" customFormat="1" ht="22.5" customHeight="1">
      <c r="B123" s="162"/>
      <c r="C123" s="163" t="s">
        <v>400</v>
      </c>
      <c r="D123" s="163" t="s">
        <v>125</v>
      </c>
      <c r="E123" s="164" t="s">
        <v>894</v>
      </c>
      <c r="F123" s="165" t="s">
        <v>895</v>
      </c>
      <c r="G123" s="166" t="s">
        <v>264</v>
      </c>
      <c r="H123" s="167">
        <v>2</v>
      </c>
      <c r="I123" s="168"/>
      <c r="J123" s="169">
        <f t="shared" si="20"/>
        <v>0</v>
      </c>
      <c r="K123" s="165" t="s">
        <v>19</v>
      </c>
      <c r="L123" s="32"/>
      <c r="M123" s="170" t="s">
        <v>19</v>
      </c>
      <c r="N123" s="171" t="s">
        <v>42</v>
      </c>
      <c r="O123" s="33"/>
      <c r="P123" s="172">
        <f t="shared" si="21"/>
        <v>0</v>
      </c>
      <c r="Q123" s="172">
        <v>0</v>
      </c>
      <c r="R123" s="172">
        <f t="shared" si="22"/>
        <v>0</v>
      </c>
      <c r="S123" s="172">
        <v>0</v>
      </c>
      <c r="T123" s="173">
        <f t="shared" si="23"/>
        <v>0</v>
      </c>
      <c r="AR123" s="15" t="s">
        <v>192</v>
      </c>
      <c r="AT123" s="15" t="s">
        <v>125</v>
      </c>
      <c r="AU123" s="15" t="s">
        <v>80</v>
      </c>
      <c r="AY123" s="15" t="s">
        <v>122</v>
      </c>
      <c r="BE123" s="174">
        <f t="shared" si="24"/>
        <v>0</v>
      </c>
      <c r="BF123" s="174">
        <f t="shared" si="25"/>
        <v>0</v>
      </c>
      <c r="BG123" s="174">
        <f t="shared" si="26"/>
        <v>0</v>
      </c>
      <c r="BH123" s="174">
        <f t="shared" si="27"/>
        <v>0</v>
      </c>
      <c r="BI123" s="174">
        <f t="shared" si="28"/>
        <v>0</v>
      </c>
      <c r="BJ123" s="15" t="s">
        <v>78</v>
      </c>
      <c r="BK123" s="174">
        <f t="shared" si="29"/>
        <v>0</v>
      </c>
      <c r="BL123" s="15" t="s">
        <v>192</v>
      </c>
      <c r="BM123" s="15" t="s">
        <v>945</v>
      </c>
    </row>
    <row r="124" spans="2:65" s="1" customFormat="1" ht="22.5" customHeight="1">
      <c r="B124" s="162"/>
      <c r="C124" s="163" t="s">
        <v>405</v>
      </c>
      <c r="D124" s="163" t="s">
        <v>125</v>
      </c>
      <c r="E124" s="164" t="s">
        <v>946</v>
      </c>
      <c r="F124" s="165" t="s">
        <v>947</v>
      </c>
      <c r="G124" s="166" t="s">
        <v>264</v>
      </c>
      <c r="H124" s="167">
        <v>4</v>
      </c>
      <c r="I124" s="168"/>
      <c r="J124" s="169">
        <f t="shared" si="20"/>
        <v>0</v>
      </c>
      <c r="K124" s="165" t="s">
        <v>19</v>
      </c>
      <c r="L124" s="32"/>
      <c r="M124" s="170" t="s">
        <v>19</v>
      </c>
      <c r="N124" s="171" t="s">
        <v>42</v>
      </c>
      <c r="O124" s="33"/>
      <c r="P124" s="172">
        <f t="shared" si="21"/>
        <v>0</v>
      </c>
      <c r="Q124" s="172">
        <v>0</v>
      </c>
      <c r="R124" s="172">
        <f t="shared" si="22"/>
        <v>0</v>
      </c>
      <c r="S124" s="172">
        <v>0</v>
      </c>
      <c r="T124" s="173">
        <f t="shared" si="23"/>
        <v>0</v>
      </c>
      <c r="AR124" s="15" t="s">
        <v>192</v>
      </c>
      <c r="AT124" s="15" t="s">
        <v>125</v>
      </c>
      <c r="AU124" s="15" t="s">
        <v>80</v>
      </c>
      <c r="AY124" s="15" t="s">
        <v>122</v>
      </c>
      <c r="BE124" s="174">
        <f t="shared" si="24"/>
        <v>0</v>
      </c>
      <c r="BF124" s="174">
        <f t="shared" si="25"/>
        <v>0</v>
      </c>
      <c r="BG124" s="174">
        <f t="shared" si="26"/>
        <v>0</v>
      </c>
      <c r="BH124" s="174">
        <f t="shared" si="27"/>
        <v>0</v>
      </c>
      <c r="BI124" s="174">
        <f t="shared" si="28"/>
        <v>0</v>
      </c>
      <c r="BJ124" s="15" t="s">
        <v>78</v>
      </c>
      <c r="BK124" s="174">
        <f t="shared" si="29"/>
        <v>0</v>
      </c>
      <c r="BL124" s="15" t="s">
        <v>192</v>
      </c>
      <c r="BM124" s="15" t="s">
        <v>948</v>
      </c>
    </row>
    <row r="125" spans="2:65" s="1" customFormat="1" ht="22.5" customHeight="1">
      <c r="B125" s="162"/>
      <c r="C125" s="163" t="s">
        <v>410</v>
      </c>
      <c r="D125" s="163" t="s">
        <v>125</v>
      </c>
      <c r="E125" s="164" t="s">
        <v>949</v>
      </c>
      <c r="F125" s="165" t="s">
        <v>950</v>
      </c>
      <c r="G125" s="166" t="s">
        <v>241</v>
      </c>
      <c r="H125" s="167">
        <v>21</v>
      </c>
      <c r="I125" s="168"/>
      <c r="J125" s="169">
        <f t="shared" si="20"/>
        <v>0</v>
      </c>
      <c r="K125" s="165" t="s">
        <v>19</v>
      </c>
      <c r="L125" s="32"/>
      <c r="M125" s="170" t="s">
        <v>19</v>
      </c>
      <c r="N125" s="171" t="s">
        <v>42</v>
      </c>
      <c r="O125" s="33"/>
      <c r="P125" s="172">
        <f t="shared" si="21"/>
        <v>0</v>
      </c>
      <c r="Q125" s="172">
        <v>0</v>
      </c>
      <c r="R125" s="172">
        <f t="shared" si="22"/>
        <v>0</v>
      </c>
      <c r="S125" s="172">
        <v>0</v>
      </c>
      <c r="T125" s="173">
        <f t="shared" si="23"/>
        <v>0</v>
      </c>
      <c r="AR125" s="15" t="s">
        <v>192</v>
      </c>
      <c r="AT125" s="15" t="s">
        <v>125</v>
      </c>
      <c r="AU125" s="15" t="s">
        <v>80</v>
      </c>
      <c r="AY125" s="15" t="s">
        <v>122</v>
      </c>
      <c r="BE125" s="174">
        <f t="shared" si="24"/>
        <v>0</v>
      </c>
      <c r="BF125" s="174">
        <f t="shared" si="25"/>
        <v>0</v>
      </c>
      <c r="BG125" s="174">
        <f t="shared" si="26"/>
        <v>0</v>
      </c>
      <c r="BH125" s="174">
        <f t="shared" si="27"/>
        <v>0</v>
      </c>
      <c r="BI125" s="174">
        <f t="shared" si="28"/>
        <v>0</v>
      </c>
      <c r="BJ125" s="15" t="s">
        <v>78</v>
      </c>
      <c r="BK125" s="174">
        <f t="shared" si="29"/>
        <v>0</v>
      </c>
      <c r="BL125" s="15" t="s">
        <v>192</v>
      </c>
      <c r="BM125" s="15" t="s">
        <v>951</v>
      </c>
    </row>
    <row r="126" spans="2:65" s="1" customFormat="1" ht="22.5" customHeight="1">
      <c r="B126" s="162"/>
      <c r="C126" s="163" t="s">
        <v>952</v>
      </c>
      <c r="D126" s="163" t="s">
        <v>125</v>
      </c>
      <c r="E126" s="164" t="s">
        <v>953</v>
      </c>
      <c r="F126" s="165" t="s">
        <v>954</v>
      </c>
      <c r="G126" s="166" t="s">
        <v>264</v>
      </c>
      <c r="H126" s="167">
        <v>6</v>
      </c>
      <c r="I126" s="168"/>
      <c r="J126" s="169">
        <f t="shared" si="20"/>
        <v>0</v>
      </c>
      <c r="K126" s="165" t="s">
        <v>19</v>
      </c>
      <c r="L126" s="32"/>
      <c r="M126" s="170" t="s">
        <v>19</v>
      </c>
      <c r="N126" s="171" t="s">
        <v>42</v>
      </c>
      <c r="O126" s="33"/>
      <c r="P126" s="172">
        <f t="shared" si="21"/>
        <v>0</v>
      </c>
      <c r="Q126" s="172">
        <v>0</v>
      </c>
      <c r="R126" s="172">
        <f t="shared" si="22"/>
        <v>0</v>
      </c>
      <c r="S126" s="172">
        <v>0</v>
      </c>
      <c r="T126" s="173">
        <f t="shared" si="23"/>
        <v>0</v>
      </c>
      <c r="AR126" s="15" t="s">
        <v>192</v>
      </c>
      <c r="AT126" s="15" t="s">
        <v>125</v>
      </c>
      <c r="AU126" s="15" t="s">
        <v>80</v>
      </c>
      <c r="AY126" s="15" t="s">
        <v>122</v>
      </c>
      <c r="BE126" s="174">
        <f t="shared" si="24"/>
        <v>0</v>
      </c>
      <c r="BF126" s="174">
        <f t="shared" si="25"/>
        <v>0</v>
      </c>
      <c r="BG126" s="174">
        <f t="shared" si="26"/>
        <v>0</v>
      </c>
      <c r="BH126" s="174">
        <f t="shared" si="27"/>
        <v>0</v>
      </c>
      <c r="BI126" s="174">
        <f t="shared" si="28"/>
        <v>0</v>
      </c>
      <c r="BJ126" s="15" t="s">
        <v>78</v>
      </c>
      <c r="BK126" s="174">
        <f t="shared" si="29"/>
        <v>0</v>
      </c>
      <c r="BL126" s="15" t="s">
        <v>192</v>
      </c>
      <c r="BM126" s="15" t="s">
        <v>955</v>
      </c>
    </row>
    <row r="127" spans="2:65" s="1" customFormat="1" ht="22.5" customHeight="1">
      <c r="B127" s="162"/>
      <c r="C127" s="163" t="s">
        <v>414</v>
      </c>
      <c r="D127" s="163" t="s">
        <v>125</v>
      </c>
      <c r="E127" s="164" t="s">
        <v>956</v>
      </c>
      <c r="F127" s="165" t="s">
        <v>957</v>
      </c>
      <c r="G127" s="166" t="s">
        <v>264</v>
      </c>
      <c r="H127" s="167">
        <v>1</v>
      </c>
      <c r="I127" s="168"/>
      <c r="J127" s="169">
        <f t="shared" si="20"/>
        <v>0</v>
      </c>
      <c r="K127" s="165" t="s">
        <v>19</v>
      </c>
      <c r="L127" s="32"/>
      <c r="M127" s="170" t="s">
        <v>19</v>
      </c>
      <c r="N127" s="171" t="s">
        <v>42</v>
      </c>
      <c r="O127" s="33"/>
      <c r="P127" s="172">
        <f t="shared" si="21"/>
        <v>0</v>
      </c>
      <c r="Q127" s="172">
        <v>0</v>
      </c>
      <c r="R127" s="172">
        <f t="shared" si="22"/>
        <v>0</v>
      </c>
      <c r="S127" s="172">
        <v>0</v>
      </c>
      <c r="T127" s="173">
        <f t="shared" si="23"/>
        <v>0</v>
      </c>
      <c r="AR127" s="15" t="s">
        <v>192</v>
      </c>
      <c r="AT127" s="15" t="s">
        <v>125</v>
      </c>
      <c r="AU127" s="15" t="s">
        <v>80</v>
      </c>
      <c r="AY127" s="15" t="s">
        <v>122</v>
      </c>
      <c r="BE127" s="174">
        <f t="shared" si="24"/>
        <v>0</v>
      </c>
      <c r="BF127" s="174">
        <f t="shared" si="25"/>
        <v>0</v>
      </c>
      <c r="BG127" s="174">
        <f t="shared" si="26"/>
        <v>0</v>
      </c>
      <c r="BH127" s="174">
        <f t="shared" si="27"/>
        <v>0</v>
      </c>
      <c r="BI127" s="174">
        <f t="shared" si="28"/>
        <v>0</v>
      </c>
      <c r="BJ127" s="15" t="s">
        <v>78</v>
      </c>
      <c r="BK127" s="174">
        <f t="shared" si="29"/>
        <v>0</v>
      </c>
      <c r="BL127" s="15" t="s">
        <v>192</v>
      </c>
      <c r="BM127" s="15" t="s">
        <v>958</v>
      </c>
    </row>
    <row r="128" spans="2:65" s="1" customFormat="1" ht="22.5" customHeight="1">
      <c r="B128" s="162"/>
      <c r="C128" s="163" t="s">
        <v>419</v>
      </c>
      <c r="D128" s="163" t="s">
        <v>125</v>
      </c>
      <c r="E128" s="164" t="s">
        <v>894</v>
      </c>
      <c r="F128" s="165" t="s">
        <v>895</v>
      </c>
      <c r="G128" s="166" t="s">
        <v>264</v>
      </c>
      <c r="H128" s="167">
        <v>2</v>
      </c>
      <c r="I128" s="168"/>
      <c r="J128" s="169">
        <f t="shared" si="20"/>
        <v>0</v>
      </c>
      <c r="K128" s="165" t="s">
        <v>19</v>
      </c>
      <c r="L128" s="32"/>
      <c r="M128" s="170" t="s">
        <v>19</v>
      </c>
      <c r="N128" s="171" t="s">
        <v>42</v>
      </c>
      <c r="O128" s="33"/>
      <c r="P128" s="172">
        <f t="shared" si="21"/>
        <v>0</v>
      </c>
      <c r="Q128" s="172">
        <v>0</v>
      </c>
      <c r="R128" s="172">
        <f t="shared" si="22"/>
        <v>0</v>
      </c>
      <c r="S128" s="172">
        <v>0</v>
      </c>
      <c r="T128" s="173">
        <f t="shared" si="23"/>
        <v>0</v>
      </c>
      <c r="AR128" s="15" t="s">
        <v>192</v>
      </c>
      <c r="AT128" s="15" t="s">
        <v>125</v>
      </c>
      <c r="AU128" s="15" t="s">
        <v>80</v>
      </c>
      <c r="AY128" s="15" t="s">
        <v>122</v>
      </c>
      <c r="BE128" s="174">
        <f t="shared" si="24"/>
        <v>0</v>
      </c>
      <c r="BF128" s="174">
        <f t="shared" si="25"/>
        <v>0</v>
      </c>
      <c r="BG128" s="174">
        <f t="shared" si="26"/>
        <v>0</v>
      </c>
      <c r="BH128" s="174">
        <f t="shared" si="27"/>
        <v>0</v>
      </c>
      <c r="BI128" s="174">
        <f t="shared" si="28"/>
        <v>0</v>
      </c>
      <c r="BJ128" s="15" t="s">
        <v>78</v>
      </c>
      <c r="BK128" s="174">
        <f t="shared" si="29"/>
        <v>0</v>
      </c>
      <c r="BL128" s="15" t="s">
        <v>192</v>
      </c>
      <c r="BM128" s="15" t="s">
        <v>959</v>
      </c>
    </row>
    <row r="129" spans="2:65" s="1" customFormat="1" ht="22.5" customHeight="1">
      <c r="B129" s="162"/>
      <c r="C129" s="163" t="s">
        <v>424</v>
      </c>
      <c r="D129" s="163" t="s">
        <v>125</v>
      </c>
      <c r="E129" s="164" t="s">
        <v>891</v>
      </c>
      <c r="F129" s="165" t="s">
        <v>892</v>
      </c>
      <c r="G129" s="166" t="s">
        <v>264</v>
      </c>
      <c r="H129" s="167">
        <v>4</v>
      </c>
      <c r="I129" s="168"/>
      <c r="J129" s="169">
        <f t="shared" si="20"/>
        <v>0</v>
      </c>
      <c r="K129" s="165" t="s">
        <v>19</v>
      </c>
      <c r="L129" s="32"/>
      <c r="M129" s="170" t="s">
        <v>19</v>
      </c>
      <c r="N129" s="171" t="s">
        <v>42</v>
      </c>
      <c r="O129" s="33"/>
      <c r="P129" s="172">
        <f t="shared" si="21"/>
        <v>0</v>
      </c>
      <c r="Q129" s="172">
        <v>0</v>
      </c>
      <c r="R129" s="172">
        <f t="shared" si="22"/>
        <v>0</v>
      </c>
      <c r="S129" s="172">
        <v>0</v>
      </c>
      <c r="T129" s="173">
        <f t="shared" si="23"/>
        <v>0</v>
      </c>
      <c r="AR129" s="15" t="s">
        <v>192</v>
      </c>
      <c r="AT129" s="15" t="s">
        <v>125</v>
      </c>
      <c r="AU129" s="15" t="s">
        <v>80</v>
      </c>
      <c r="AY129" s="15" t="s">
        <v>122</v>
      </c>
      <c r="BE129" s="174">
        <f t="shared" si="24"/>
        <v>0</v>
      </c>
      <c r="BF129" s="174">
        <f t="shared" si="25"/>
        <v>0</v>
      </c>
      <c r="BG129" s="174">
        <f t="shared" si="26"/>
        <v>0</v>
      </c>
      <c r="BH129" s="174">
        <f t="shared" si="27"/>
        <v>0</v>
      </c>
      <c r="BI129" s="174">
        <f t="shared" si="28"/>
        <v>0</v>
      </c>
      <c r="BJ129" s="15" t="s">
        <v>78</v>
      </c>
      <c r="BK129" s="174">
        <f t="shared" si="29"/>
        <v>0</v>
      </c>
      <c r="BL129" s="15" t="s">
        <v>192</v>
      </c>
      <c r="BM129" s="15" t="s">
        <v>960</v>
      </c>
    </row>
    <row r="130" spans="2:65" s="1" customFormat="1" ht="22.5" customHeight="1">
      <c r="B130" s="162"/>
      <c r="C130" s="163" t="s">
        <v>428</v>
      </c>
      <c r="D130" s="163" t="s">
        <v>125</v>
      </c>
      <c r="E130" s="164" t="s">
        <v>961</v>
      </c>
      <c r="F130" s="165" t="s">
        <v>962</v>
      </c>
      <c r="G130" s="166" t="s">
        <v>341</v>
      </c>
      <c r="H130" s="167">
        <v>1</v>
      </c>
      <c r="I130" s="168"/>
      <c r="J130" s="169">
        <f t="shared" si="20"/>
        <v>0</v>
      </c>
      <c r="K130" s="165" t="s">
        <v>19</v>
      </c>
      <c r="L130" s="32"/>
      <c r="M130" s="170" t="s">
        <v>19</v>
      </c>
      <c r="N130" s="171" t="s">
        <v>42</v>
      </c>
      <c r="O130" s="33"/>
      <c r="P130" s="172">
        <f t="shared" si="21"/>
        <v>0</v>
      </c>
      <c r="Q130" s="172">
        <v>0</v>
      </c>
      <c r="R130" s="172">
        <f t="shared" si="22"/>
        <v>0</v>
      </c>
      <c r="S130" s="172">
        <v>0</v>
      </c>
      <c r="T130" s="173">
        <f t="shared" si="23"/>
        <v>0</v>
      </c>
      <c r="AR130" s="15" t="s">
        <v>192</v>
      </c>
      <c r="AT130" s="15" t="s">
        <v>125</v>
      </c>
      <c r="AU130" s="15" t="s">
        <v>80</v>
      </c>
      <c r="AY130" s="15" t="s">
        <v>122</v>
      </c>
      <c r="BE130" s="174">
        <f t="shared" si="24"/>
        <v>0</v>
      </c>
      <c r="BF130" s="174">
        <f t="shared" si="25"/>
        <v>0</v>
      </c>
      <c r="BG130" s="174">
        <f t="shared" si="26"/>
        <v>0</v>
      </c>
      <c r="BH130" s="174">
        <f t="shared" si="27"/>
        <v>0</v>
      </c>
      <c r="BI130" s="174">
        <f t="shared" si="28"/>
        <v>0</v>
      </c>
      <c r="BJ130" s="15" t="s">
        <v>78</v>
      </c>
      <c r="BK130" s="174">
        <f t="shared" si="29"/>
        <v>0</v>
      </c>
      <c r="BL130" s="15" t="s">
        <v>192</v>
      </c>
      <c r="BM130" s="15" t="s">
        <v>963</v>
      </c>
    </row>
    <row r="131" spans="2:65" s="1" customFormat="1" ht="22.5" customHeight="1">
      <c r="B131" s="162"/>
      <c r="C131" s="163" t="s">
        <v>434</v>
      </c>
      <c r="D131" s="163" t="s">
        <v>125</v>
      </c>
      <c r="E131" s="164" t="s">
        <v>964</v>
      </c>
      <c r="F131" s="165" t="s">
        <v>965</v>
      </c>
      <c r="G131" s="166" t="s">
        <v>378</v>
      </c>
      <c r="H131" s="167">
        <v>3</v>
      </c>
      <c r="I131" s="168"/>
      <c r="J131" s="169">
        <f t="shared" si="20"/>
        <v>0</v>
      </c>
      <c r="K131" s="165" t="s">
        <v>19</v>
      </c>
      <c r="L131" s="32"/>
      <c r="M131" s="170" t="s">
        <v>19</v>
      </c>
      <c r="N131" s="171" t="s">
        <v>42</v>
      </c>
      <c r="O131" s="33"/>
      <c r="P131" s="172">
        <f t="shared" si="21"/>
        <v>0</v>
      </c>
      <c r="Q131" s="172">
        <v>0</v>
      </c>
      <c r="R131" s="172">
        <f t="shared" si="22"/>
        <v>0</v>
      </c>
      <c r="S131" s="172">
        <v>0</v>
      </c>
      <c r="T131" s="173">
        <f t="shared" si="23"/>
        <v>0</v>
      </c>
      <c r="AR131" s="15" t="s">
        <v>192</v>
      </c>
      <c r="AT131" s="15" t="s">
        <v>125</v>
      </c>
      <c r="AU131" s="15" t="s">
        <v>80</v>
      </c>
      <c r="AY131" s="15" t="s">
        <v>122</v>
      </c>
      <c r="BE131" s="174">
        <f t="shared" si="24"/>
        <v>0</v>
      </c>
      <c r="BF131" s="174">
        <f t="shared" si="25"/>
        <v>0</v>
      </c>
      <c r="BG131" s="174">
        <f t="shared" si="26"/>
        <v>0</v>
      </c>
      <c r="BH131" s="174">
        <f t="shared" si="27"/>
        <v>0</v>
      </c>
      <c r="BI131" s="174">
        <f t="shared" si="28"/>
        <v>0</v>
      </c>
      <c r="BJ131" s="15" t="s">
        <v>78</v>
      </c>
      <c r="BK131" s="174">
        <f t="shared" si="29"/>
        <v>0</v>
      </c>
      <c r="BL131" s="15" t="s">
        <v>192</v>
      </c>
      <c r="BM131" s="15" t="s">
        <v>966</v>
      </c>
    </row>
    <row r="132" spans="2:65" s="1" customFormat="1" ht="22.5" customHeight="1">
      <c r="B132" s="162"/>
      <c r="C132" s="163" t="s">
        <v>438</v>
      </c>
      <c r="D132" s="163" t="s">
        <v>125</v>
      </c>
      <c r="E132" s="164" t="s">
        <v>967</v>
      </c>
      <c r="F132" s="165" t="s">
        <v>968</v>
      </c>
      <c r="G132" s="166" t="s">
        <v>264</v>
      </c>
      <c r="H132" s="167">
        <v>48</v>
      </c>
      <c r="I132" s="168"/>
      <c r="J132" s="169">
        <f t="shared" si="20"/>
        <v>0</v>
      </c>
      <c r="K132" s="165" t="s">
        <v>19</v>
      </c>
      <c r="L132" s="32"/>
      <c r="M132" s="170" t="s">
        <v>19</v>
      </c>
      <c r="N132" s="171" t="s">
        <v>42</v>
      </c>
      <c r="O132" s="33"/>
      <c r="P132" s="172">
        <f t="shared" si="21"/>
        <v>0</v>
      </c>
      <c r="Q132" s="172">
        <v>0</v>
      </c>
      <c r="R132" s="172">
        <f t="shared" si="22"/>
        <v>0</v>
      </c>
      <c r="S132" s="172">
        <v>0</v>
      </c>
      <c r="T132" s="173">
        <f t="shared" si="23"/>
        <v>0</v>
      </c>
      <c r="AR132" s="15" t="s">
        <v>192</v>
      </c>
      <c r="AT132" s="15" t="s">
        <v>125</v>
      </c>
      <c r="AU132" s="15" t="s">
        <v>80</v>
      </c>
      <c r="AY132" s="15" t="s">
        <v>122</v>
      </c>
      <c r="BE132" s="174">
        <f t="shared" si="24"/>
        <v>0</v>
      </c>
      <c r="BF132" s="174">
        <f t="shared" si="25"/>
        <v>0</v>
      </c>
      <c r="BG132" s="174">
        <f t="shared" si="26"/>
        <v>0</v>
      </c>
      <c r="BH132" s="174">
        <f t="shared" si="27"/>
        <v>0</v>
      </c>
      <c r="BI132" s="174">
        <f t="shared" si="28"/>
        <v>0</v>
      </c>
      <c r="BJ132" s="15" t="s">
        <v>78</v>
      </c>
      <c r="BK132" s="174">
        <f t="shared" si="29"/>
        <v>0</v>
      </c>
      <c r="BL132" s="15" t="s">
        <v>192</v>
      </c>
      <c r="BM132" s="15" t="s">
        <v>969</v>
      </c>
    </row>
    <row r="133" spans="2:65" s="1" customFormat="1" ht="22.5" customHeight="1">
      <c r="B133" s="162"/>
      <c r="C133" s="163" t="s">
        <v>442</v>
      </c>
      <c r="D133" s="163" t="s">
        <v>125</v>
      </c>
      <c r="E133" s="164" t="s">
        <v>949</v>
      </c>
      <c r="F133" s="165" t="s">
        <v>950</v>
      </c>
      <c r="G133" s="166" t="s">
        <v>241</v>
      </c>
      <c r="H133" s="167">
        <v>129</v>
      </c>
      <c r="I133" s="168"/>
      <c r="J133" s="169">
        <f t="shared" si="20"/>
        <v>0</v>
      </c>
      <c r="K133" s="165" t="s">
        <v>19</v>
      </c>
      <c r="L133" s="32"/>
      <c r="M133" s="170" t="s">
        <v>19</v>
      </c>
      <c r="N133" s="171" t="s">
        <v>42</v>
      </c>
      <c r="O133" s="33"/>
      <c r="P133" s="172">
        <f t="shared" si="21"/>
        <v>0</v>
      </c>
      <c r="Q133" s="172">
        <v>0</v>
      </c>
      <c r="R133" s="172">
        <f t="shared" si="22"/>
        <v>0</v>
      </c>
      <c r="S133" s="172">
        <v>0</v>
      </c>
      <c r="T133" s="173">
        <f t="shared" si="23"/>
        <v>0</v>
      </c>
      <c r="AR133" s="15" t="s">
        <v>192</v>
      </c>
      <c r="AT133" s="15" t="s">
        <v>125</v>
      </c>
      <c r="AU133" s="15" t="s">
        <v>80</v>
      </c>
      <c r="AY133" s="15" t="s">
        <v>122</v>
      </c>
      <c r="BE133" s="174">
        <f t="shared" si="24"/>
        <v>0</v>
      </c>
      <c r="BF133" s="174">
        <f t="shared" si="25"/>
        <v>0</v>
      </c>
      <c r="BG133" s="174">
        <f t="shared" si="26"/>
        <v>0</v>
      </c>
      <c r="BH133" s="174">
        <f t="shared" si="27"/>
        <v>0</v>
      </c>
      <c r="BI133" s="174">
        <f t="shared" si="28"/>
        <v>0</v>
      </c>
      <c r="BJ133" s="15" t="s">
        <v>78</v>
      </c>
      <c r="BK133" s="174">
        <f t="shared" si="29"/>
        <v>0</v>
      </c>
      <c r="BL133" s="15" t="s">
        <v>192</v>
      </c>
      <c r="BM133" s="15" t="s">
        <v>970</v>
      </c>
    </row>
    <row r="134" spans="2:65" s="1" customFormat="1" ht="22.5" customHeight="1">
      <c r="B134" s="162"/>
      <c r="C134" s="163" t="s">
        <v>448</v>
      </c>
      <c r="D134" s="163" t="s">
        <v>125</v>
      </c>
      <c r="E134" s="164" t="s">
        <v>953</v>
      </c>
      <c r="F134" s="165" t="s">
        <v>954</v>
      </c>
      <c r="G134" s="166" t="s">
        <v>264</v>
      </c>
      <c r="H134" s="167">
        <v>72</v>
      </c>
      <c r="I134" s="168"/>
      <c r="J134" s="169">
        <f t="shared" si="20"/>
        <v>0</v>
      </c>
      <c r="K134" s="165" t="s">
        <v>19</v>
      </c>
      <c r="L134" s="32"/>
      <c r="M134" s="170" t="s">
        <v>19</v>
      </c>
      <c r="N134" s="171" t="s">
        <v>42</v>
      </c>
      <c r="O134" s="33"/>
      <c r="P134" s="172">
        <f t="shared" si="21"/>
        <v>0</v>
      </c>
      <c r="Q134" s="172">
        <v>0</v>
      </c>
      <c r="R134" s="172">
        <f t="shared" si="22"/>
        <v>0</v>
      </c>
      <c r="S134" s="172">
        <v>0</v>
      </c>
      <c r="T134" s="173">
        <f t="shared" si="23"/>
        <v>0</v>
      </c>
      <c r="AR134" s="15" t="s">
        <v>192</v>
      </c>
      <c r="AT134" s="15" t="s">
        <v>125</v>
      </c>
      <c r="AU134" s="15" t="s">
        <v>80</v>
      </c>
      <c r="AY134" s="15" t="s">
        <v>122</v>
      </c>
      <c r="BE134" s="174">
        <f t="shared" si="24"/>
        <v>0</v>
      </c>
      <c r="BF134" s="174">
        <f t="shared" si="25"/>
        <v>0</v>
      </c>
      <c r="BG134" s="174">
        <f t="shared" si="26"/>
        <v>0</v>
      </c>
      <c r="BH134" s="174">
        <f t="shared" si="27"/>
        <v>0</v>
      </c>
      <c r="BI134" s="174">
        <f t="shared" si="28"/>
        <v>0</v>
      </c>
      <c r="BJ134" s="15" t="s">
        <v>78</v>
      </c>
      <c r="BK134" s="174">
        <f t="shared" si="29"/>
        <v>0</v>
      </c>
      <c r="BL134" s="15" t="s">
        <v>192</v>
      </c>
      <c r="BM134" s="15" t="s">
        <v>971</v>
      </c>
    </row>
    <row r="135" spans="2:65" s="1" customFormat="1" ht="22.5" customHeight="1">
      <c r="B135" s="162"/>
      <c r="C135" s="163" t="s">
        <v>454</v>
      </c>
      <c r="D135" s="163" t="s">
        <v>125</v>
      </c>
      <c r="E135" s="164" t="s">
        <v>956</v>
      </c>
      <c r="F135" s="165" t="s">
        <v>957</v>
      </c>
      <c r="G135" s="166" t="s">
        <v>264</v>
      </c>
      <c r="H135" s="167">
        <v>2</v>
      </c>
      <c r="I135" s="168"/>
      <c r="J135" s="169">
        <f t="shared" si="20"/>
        <v>0</v>
      </c>
      <c r="K135" s="165" t="s">
        <v>19</v>
      </c>
      <c r="L135" s="32"/>
      <c r="M135" s="170" t="s">
        <v>19</v>
      </c>
      <c r="N135" s="171" t="s">
        <v>42</v>
      </c>
      <c r="O135" s="33"/>
      <c r="P135" s="172">
        <f t="shared" si="21"/>
        <v>0</v>
      </c>
      <c r="Q135" s="172">
        <v>0</v>
      </c>
      <c r="R135" s="172">
        <f t="shared" si="22"/>
        <v>0</v>
      </c>
      <c r="S135" s="172">
        <v>0</v>
      </c>
      <c r="T135" s="173">
        <f t="shared" si="23"/>
        <v>0</v>
      </c>
      <c r="AR135" s="15" t="s">
        <v>192</v>
      </c>
      <c r="AT135" s="15" t="s">
        <v>125</v>
      </c>
      <c r="AU135" s="15" t="s">
        <v>80</v>
      </c>
      <c r="AY135" s="15" t="s">
        <v>122</v>
      </c>
      <c r="BE135" s="174">
        <f t="shared" si="24"/>
        <v>0</v>
      </c>
      <c r="BF135" s="174">
        <f t="shared" si="25"/>
        <v>0</v>
      </c>
      <c r="BG135" s="174">
        <f t="shared" si="26"/>
        <v>0</v>
      </c>
      <c r="BH135" s="174">
        <f t="shared" si="27"/>
        <v>0</v>
      </c>
      <c r="BI135" s="174">
        <f t="shared" si="28"/>
        <v>0</v>
      </c>
      <c r="BJ135" s="15" t="s">
        <v>78</v>
      </c>
      <c r="BK135" s="174">
        <f t="shared" si="29"/>
        <v>0</v>
      </c>
      <c r="BL135" s="15" t="s">
        <v>192</v>
      </c>
      <c r="BM135" s="15" t="s">
        <v>972</v>
      </c>
    </row>
    <row r="136" spans="2:65" s="1" customFormat="1" ht="22.5" customHeight="1">
      <c r="B136" s="162"/>
      <c r="C136" s="163" t="s">
        <v>461</v>
      </c>
      <c r="D136" s="163" t="s">
        <v>125</v>
      </c>
      <c r="E136" s="164" t="s">
        <v>894</v>
      </c>
      <c r="F136" s="165" t="s">
        <v>895</v>
      </c>
      <c r="G136" s="166" t="s">
        <v>264</v>
      </c>
      <c r="H136" s="167">
        <v>24</v>
      </c>
      <c r="I136" s="168"/>
      <c r="J136" s="169">
        <f t="shared" si="20"/>
        <v>0</v>
      </c>
      <c r="K136" s="165" t="s">
        <v>19</v>
      </c>
      <c r="L136" s="32"/>
      <c r="M136" s="170" t="s">
        <v>19</v>
      </c>
      <c r="N136" s="171" t="s">
        <v>42</v>
      </c>
      <c r="O136" s="33"/>
      <c r="P136" s="172">
        <f t="shared" si="21"/>
        <v>0</v>
      </c>
      <c r="Q136" s="172">
        <v>0</v>
      </c>
      <c r="R136" s="172">
        <f t="shared" si="22"/>
        <v>0</v>
      </c>
      <c r="S136" s="172">
        <v>0</v>
      </c>
      <c r="T136" s="173">
        <f t="shared" si="23"/>
        <v>0</v>
      </c>
      <c r="AR136" s="15" t="s">
        <v>192</v>
      </c>
      <c r="AT136" s="15" t="s">
        <v>125</v>
      </c>
      <c r="AU136" s="15" t="s">
        <v>80</v>
      </c>
      <c r="AY136" s="15" t="s">
        <v>122</v>
      </c>
      <c r="BE136" s="174">
        <f t="shared" si="24"/>
        <v>0</v>
      </c>
      <c r="BF136" s="174">
        <f t="shared" si="25"/>
        <v>0</v>
      </c>
      <c r="BG136" s="174">
        <f t="shared" si="26"/>
        <v>0</v>
      </c>
      <c r="BH136" s="174">
        <f t="shared" si="27"/>
        <v>0</v>
      </c>
      <c r="BI136" s="174">
        <f t="shared" si="28"/>
        <v>0</v>
      </c>
      <c r="BJ136" s="15" t="s">
        <v>78</v>
      </c>
      <c r="BK136" s="174">
        <f t="shared" si="29"/>
        <v>0</v>
      </c>
      <c r="BL136" s="15" t="s">
        <v>192</v>
      </c>
      <c r="BM136" s="15" t="s">
        <v>973</v>
      </c>
    </row>
    <row r="137" spans="2:65" s="1" customFormat="1" ht="22.5" customHeight="1">
      <c r="B137" s="162"/>
      <c r="C137" s="163" t="s">
        <v>465</v>
      </c>
      <c r="D137" s="163" t="s">
        <v>125</v>
      </c>
      <c r="E137" s="164" t="s">
        <v>891</v>
      </c>
      <c r="F137" s="165" t="s">
        <v>892</v>
      </c>
      <c r="G137" s="166" t="s">
        <v>264</v>
      </c>
      <c r="H137" s="167">
        <v>50</v>
      </c>
      <c r="I137" s="168"/>
      <c r="J137" s="169">
        <f t="shared" si="20"/>
        <v>0</v>
      </c>
      <c r="K137" s="165" t="s">
        <v>19</v>
      </c>
      <c r="L137" s="32"/>
      <c r="M137" s="170" t="s">
        <v>19</v>
      </c>
      <c r="N137" s="171" t="s">
        <v>42</v>
      </c>
      <c r="O137" s="33"/>
      <c r="P137" s="172">
        <f t="shared" si="21"/>
        <v>0</v>
      </c>
      <c r="Q137" s="172">
        <v>0</v>
      </c>
      <c r="R137" s="172">
        <f t="shared" si="22"/>
        <v>0</v>
      </c>
      <c r="S137" s="172">
        <v>0</v>
      </c>
      <c r="T137" s="173">
        <f t="shared" si="23"/>
        <v>0</v>
      </c>
      <c r="AR137" s="15" t="s">
        <v>192</v>
      </c>
      <c r="AT137" s="15" t="s">
        <v>125</v>
      </c>
      <c r="AU137" s="15" t="s">
        <v>80</v>
      </c>
      <c r="AY137" s="15" t="s">
        <v>122</v>
      </c>
      <c r="BE137" s="174">
        <f t="shared" si="24"/>
        <v>0</v>
      </c>
      <c r="BF137" s="174">
        <f t="shared" si="25"/>
        <v>0</v>
      </c>
      <c r="BG137" s="174">
        <f t="shared" si="26"/>
        <v>0</v>
      </c>
      <c r="BH137" s="174">
        <f t="shared" si="27"/>
        <v>0</v>
      </c>
      <c r="BI137" s="174">
        <f t="shared" si="28"/>
        <v>0</v>
      </c>
      <c r="BJ137" s="15" t="s">
        <v>78</v>
      </c>
      <c r="BK137" s="174">
        <f t="shared" si="29"/>
        <v>0</v>
      </c>
      <c r="BL137" s="15" t="s">
        <v>192</v>
      </c>
      <c r="BM137" s="15" t="s">
        <v>974</v>
      </c>
    </row>
    <row r="138" spans="2:65" s="1" customFormat="1" ht="22.5" customHeight="1">
      <c r="B138" s="162"/>
      <c r="C138" s="163" t="s">
        <v>468</v>
      </c>
      <c r="D138" s="163" t="s">
        <v>125</v>
      </c>
      <c r="E138" s="164" t="s">
        <v>961</v>
      </c>
      <c r="F138" s="165" t="s">
        <v>962</v>
      </c>
      <c r="G138" s="166" t="s">
        <v>341</v>
      </c>
      <c r="H138" s="167">
        <v>15</v>
      </c>
      <c r="I138" s="168"/>
      <c r="J138" s="169">
        <f t="shared" si="20"/>
        <v>0</v>
      </c>
      <c r="K138" s="165" t="s">
        <v>19</v>
      </c>
      <c r="L138" s="32"/>
      <c r="M138" s="170" t="s">
        <v>19</v>
      </c>
      <c r="N138" s="171" t="s">
        <v>42</v>
      </c>
      <c r="O138" s="33"/>
      <c r="P138" s="172">
        <f t="shared" si="21"/>
        <v>0</v>
      </c>
      <c r="Q138" s="172">
        <v>0</v>
      </c>
      <c r="R138" s="172">
        <f t="shared" si="22"/>
        <v>0</v>
      </c>
      <c r="S138" s="172">
        <v>0</v>
      </c>
      <c r="T138" s="173">
        <f t="shared" si="23"/>
        <v>0</v>
      </c>
      <c r="AR138" s="15" t="s">
        <v>192</v>
      </c>
      <c r="AT138" s="15" t="s">
        <v>125</v>
      </c>
      <c r="AU138" s="15" t="s">
        <v>80</v>
      </c>
      <c r="AY138" s="15" t="s">
        <v>122</v>
      </c>
      <c r="BE138" s="174">
        <f t="shared" si="24"/>
        <v>0</v>
      </c>
      <c r="BF138" s="174">
        <f t="shared" si="25"/>
        <v>0</v>
      </c>
      <c r="BG138" s="174">
        <f t="shared" si="26"/>
        <v>0</v>
      </c>
      <c r="BH138" s="174">
        <f t="shared" si="27"/>
        <v>0</v>
      </c>
      <c r="BI138" s="174">
        <f t="shared" si="28"/>
        <v>0</v>
      </c>
      <c r="BJ138" s="15" t="s">
        <v>78</v>
      </c>
      <c r="BK138" s="174">
        <f t="shared" si="29"/>
        <v>0</v>
      </c>
      <c r="BL138" s="15" t="s">
        <v>192</v>
      </c>
      <c r="BM138" s="15" t="s">
        <v>975</v>
      </c>
    </row>
    <row r="139" spans="2:63" s="10" customFormat="1" ht="29.25" customHeight="1">
      <c r="B139" s="148"/>
      <c r="D139" s="159" t="s">
        <v>70</v>
      </c>
      <c r="E139" s="160" t="s">
        <v>976</v>
      </c>
      <c r="F139" s="160" t="s">
        <v>977</v>
      </c>
      <c r="I139" s="151"/>
      <c r="J139" s="161">
        <f>BK139</f>
        <v>0</v>
      </c>
      <c r="L139" s="148"/>
      <c r="M139" s="153"/>
      <c r="N139" s="154"/>
      <c r="O139" s="154"/>
      <c r="P139" s="155">
        <f>SUM(P140:P146)</f>
        <v>0</v>
      </c>
      <c r="Q139" s="154"/>
      <c r="R139" s="155">
        <f>SUM(R140:R146)</f>
        <v>0</v>
      </c>
      <c r="S139" s="154"/>
      <c r="T139" s="156">
        <f>SUM(T140:T146)</f>
        <v>0</v>
      </c>
      <c r="AR139" s="149" t="s">
        <v>80</v>
      </c>
      <c r="AT139" s="157" t="s">
        <v>70</v>
      </c>
      <c r="AU139" s="157" t="s">
        <v>78</v>
      </c>
      <c r="AY139" s="149" t="s">
        <v>122</v>
      </c>
      <c r="BK139" s="158">
        <f>SUM(BK140:BK146)</f>
        <v>0</v>
      </c>
    </row>
    <row r="140" spans="2:65" s="1" customFormat="1" ht="22.5" customHeight="1">
      <c r="B140" s="162"/>
      <c r="C140" s="163" t="s">
        <v>470</v>
      </c>
      <c r="D140" s="163" t="s">
        <v>125</v>
      </c>
      <c r="E140" s="164" t="s">
        <v>978</v>
      </c>
      <c r="F140" s="165" t="s">
        <v>979</v>
      </c>
      <c r="G140" s="166" t="s">
        <v>341</v>
      </c>
      <c r="H140" s="167">
        <v>1</v>
      </c>
      <c r="I140" s="168"/>
      <c r="J140" s="169">
        <f aca="true" t="shared" si="30" ref="J140:J146">ROUND(I140*H140,2)</f>
        <v>0</v>
      </c>
      <c r="K140" s="165" t="s">
        <v>19</v>
      </c>
      <c r="L140" s="32"/>
      <c r="M140" s="170" t="s">
        <v>19</v>
      </c>
      <c r="N140" s="171" t="s">
        <v>42</v>
      </c>
      <c r="O140" s="33"/>
      <c r="P140" s="172">
        <f aca="true" t="shared" si="31" ref="P140:P146">O140*H140</f>
        <v>0</v>
      </c>
      <c r="Q140" s="172">
        <v>0</v>
      </c>
      <c r="R140" s="172">
        <f aca="true" t="shared" si="32" ref="R140:R146">Q140*H140</f>
        <v>0</v>
      </c>
      <c r="S140" s="172">
        <v>0</v>
      </c>
      <c r="T140" s="173">
        <f aca="true" t="shared" si="33" ref="T140:T146">S140*H140</f>
        <v>0</v>
      </c>
      <c r="AR140" s="15" t="s">
        <v>192</v>
      </c>
      <c r="AT140" s="15" t="s">
        <v>125</v>
      </c>
      <c r="AU140" s="15" t="s">
        <v>80</v>
      </c>
      <c r="AY140" s="15" t="s">
        <v>122</v>
      </c>
      <c r="BE140" s="174">
        <f aca="true" t="shared" si="34" ref="BE140:BE146">IF(N140="základní",J140,0)</f>
        <v>0</v>
      </c>
      <c r="BF140" s="174">
        <f aca="true" t="shared" si="35" ref="BF140:BF146">IF(N140="snížená",J140,0)</f>
        <v>0</v>
      </c>
      <c r="BG140" s="174">
        <f aca="true" t="shared" si="36" ref="BG140:BG146">IF(N140="zákl. přenesená",J140,0)</f>
        <v>0</v>
      </c>
      <c r="BH140" s="174">
        <f aca="true" t="shared" si="37" ref="BH140:BH146">IF(N140="sníž. přenesená",J140,0)</f>
        <v>0</v>
      </c>
      <c r="BI140" s="174">
        <f aca="true" t="shared" si="38" ref="BI140:BI146">IF(N140="nulová",J140,0)</f>
        <v>0</v>
      </c>
      <c r="BJ140" s="15" t="s">
        <v>78</v>
      </c>
      <c r="BK140" s="174">
        <f aca="true" t="shared" si="39" ref="BK140:BK146">ROUND(I140*H140,2)</f>
        <v>0</v>
      </c>
      <c r="BL140" s="15" t="s">
        <v>192</v>
      </c>
      <c r="BM140" s="15" t="s">
        <v>980</v>
      </c>
    </row>
    <row r="141" spans="2:65" s="1" customFormat="1" ht="22.5" customHeight="1">
      <c r="B141" s="162"/>
      <c r="C141" s="163" t="s">
        <v>473</v>
      </c>
      <c r="D141" s="163" t="s">
        <v>125</v>
      </c>
      <c r="E141" s="164" t="s">
        <v>981</v>
      </c>
      <c r="F141" s="165" t="s">
        <v>982</v>
      </c>
      <c r="G141" s="166" t="s">
        <v>341</v>
      </c>
      <c r="H141" s="167">
        <v>1</v>
      </c>
      <c r="I141" s="168"/>
      <c r="J141" s="169">
        <f t="shared" si="30"/>
        <v>0</v>
      </c>
      <c r="K141" s="165" t="s">
        <v>19</v>
      </c>
      <c r="L141" s="32"/>
      <c r="M141" s="170" t="s">
        <v>19</v>
      </c>
      <c r="N141" s="171" t="s">
        <v>42</v>
      </c>
      <c r="O141" s="33"/>
      <c r="P141" s="172">
        <f t="shared" si="31"/>
        <v>0</v>
      </c>
      <c r="Q141" s="172">
        <v>0</v>
      </c>
      <c r="R141" s="172">
        <f t="shared" si="32"/>
        <v>0</v>
      </c>
      <c r="S141" s="172">
        <v>0</v>
      </c>
      <c r="T141" s="173">
        <f t="shared" si="33"/>
        <v>0</v>
      </c>
      <c r="AR141" s="15" t="s">
        <v>192</v>
      </c>
      <c r="AT141" s="15" t="s">
        <v>125</v>
      </c>
      <c r="AU141" s="15" t="s">
        <v>80</v>
      </c>
      <c r="AY141" s="15" t="s">
        <v>122</v>
      </c>
      <c r="BE141" s="174">
        <f t="shared" si="34"/>
        <v>0</v>
      </c>
      <c r="BF141" s="174">
        <f t="shared" si="35"/>
        <v>0</v>
      </c>
      <c r="BG141" s="174">
        <f t="shared" si="36"/>
        <v>0</v>
      </c>
      <c r="BH141" s="174">
        <f t="shared" si="37"/>
        <v>0</v>
      </c>
      <c r="BI141" s="174">
        <f t="shared" si="38"/>
        <v>0</v>
      </c>
      <c r="BJ141" s="15" t="s">
        <v>78</v>
      </c>
      <c r="BK141" s="174">
        <f t="shared" si="39"/>
        <v>0</v>
      </c>
      <c r="BL141" s="15" t="s">
        <v>192</v>
      </c>
      <c r="BM141" s="15" t="s">
        <v>983</v>
      </c>
    </row>
    <row r="142" spans="2:65" s="1" customFormat="1" ht="22.5" customHeight="1">
      <c r="B142" s="162"/>
      <c r="C142" s="163" t="s">
        <v>478</v>
      </c>
      <c r="D142" s="163" t="s">
        <v>125</v>
      </c>
      <c r="E142" s="164" t="s">
        <v>984</v>
      </c>
      <c r="F142" s="165" t="s">
        <v>985</v>
      </c>
      <c r="G142" s="166" t="s">
        <v>341</v>
      </c>
      <c r="H142" s="167">
        <v>1</v>
      </c>
      <c r="I142" s="168"/>
      <c r="J142" s="169">
        <f t="shared" si="30"/>
        <v>0</v>
      </c>
      <c r="K142" s="165" t="s">
        <v>19</v>
      </c>
      <c r="L142" s="32"/>
      <c r="M142" s="170" t="s">
        <v>19</v>
      </c>
      <c r="N142" s="171" t="s">
        <v>42</v>
      </c>
      <c r="O142" s="33"/>
      <c r="P142" s="172">
        <f t="shared" si="31"/>
        <v>0</v>
      </c>
      <c r="Q142" s="172">
        <v>0</v>
      </c>
      <c r="R142" s="172">
        <f t="shared" si="32"/>
        <v>0</v>
      </c>
      <c r="S142" s="172">
        <v>0</v>
      </c>
      <c r="T142" s="173">
        <f t="shared" si="33"/>
        <v>0</v>
      </c>
      <c r="AR142" s="15" t="s">
        <v>192</v>
      </c>
      <c r="AT142" s="15" t="s">
        <v>125</v>
      </c>
      <c r="AU142" s="15" t="s">
        <v>80</v>
      </c>
      <c r="AY142" s="15" t="s">
        <v>122</v>
      </c>
      <c r="BE142" s="174">
        <f t="shared" si="34"/>
        <v>0</v>
      </c>
      <c r="BF142" s="174">
        <f t="shared" si="35"/>
        <v>0</v>
      </c>
      <c r="BG142" s="174">
        <f t="shared" si="36"/>
        <v>0</v>
      </c>
      <c r="BH142" s="174">
        <f t="shared" si="37"/>
        <v>0</v>
      </c>
      <c r="BI142" s="174">
        <f t="shared" si="38"/>
        <v>0</v>
      </c>
      <c r="BJ142" s="15" t="s">
        <v>78</v>
      </c>
      <c r="BK142" s="174">
        <f t="shared" si="39"/>
        <v>0</v>
      </c>
      <c r="BL142" s="15" t="s">
        <v>192</v>
      </c>
      <c r="BM142" s="15" t="s">
        <v>986</v>
      </c>
    </row>
    <row r="143" spans="2:65" s="1" customFormat="1" ht="22.5" customHeight="1">
      <c r="B143" s="162"/>
      <c r="C143" s="163" t="s">
        <v>485</v>
      </c>
      <c r="D143" s="163" t="s">
        <v>125</v>
      </c>
      <c r="E143" s="164" t="s">
        <v>987</v>
      </c>
      <c r="F143" s="165" t="s">
        <v>988</v>
      </c>
      <c r="G143" s="166" t="s">
        <v>341</v>
      </c>
      <c r="H143" s="167">
        <v>1</v>
      </c>
      <c r="I143" s="168"/>
      <c r="J143" s="169">
        <f t="shared" si="30"/>
        <v>0</v>
      </c>
      <c r="K143" s="165" t="s">
        <v>19</v>
      </c>
      <c r="L143" s="32"/>
      <c r="M143" s="170" t="s">
        <v>19</v>
      </c>
      <c r="N143" s="171" t="s">
        <v>42</v>
      </c>
      <c r="O143" s="33"/>
      <c r="P143" s="172">
        <f t="shared" si="31"/>
        <v>0</v>
      </c>
      <c r="Q143" s="172">
        <v>0</v>
      </c>
      <c r="R143" s="172">
        <f t="shared" si="32"/>
        <v>0</v>
      </c>
      <c r="S143" s="172">
        <v>0</v>
      </c>
      <c r="T143" s="173">
        <f t="shared" si="33"/>
        <v>0</v>
      </c>
      <c r="AR143" s="15" t="s">
        <v>192</v>
      </c>
      <c r="AT143" s="15" t="s">
        <v>125</v>
      </c>
      <c r="AU143" s="15" t="s">
        <v>80</v>
      </c>
      <c r="AY143" s="15" t="s">
        <v>122</v>
      </c>
      <c r="BE143" s="174">
        <f t="shared" si="34"/>
        <v>0</v>
      </c>
      <c r="BF143" s="174">
        <f t="shared" si="35"/>
        <v>0</v>
      </c>
      <c r="BG143" s="174">
        <f t="shared" si="36"/>
        <v>0</v>
      </c>
      <c r="BH143" s="174">
        <f t="shared" si="37"/>
        <v>0</v>
      </c>
      <c r="BI143" s="174">
        <f t="shared" si="38"/>
        <v>0</v>
      </c>
      <c r="BJ143" s="15" t="s">
        <v>78</v>
      </c>
      <c r="BK143" s="174">
        <f t="shared" si="39"/>
        <v>0</v>
      </c>
      <c r="BL143" s="15" t="s">
        <v>192</v>
      </c>
      <c r="BM143" s="15" t="s">
        <v>989</v>
      </c>
    </row>
    <row r="144" spans="2:65" s="1" customFormat="1" ht="22.5" customHeight="1">
      <c r="B144" s="162"/>
      <c r="C144" s="163" t="s">
        <v>490</v>
      </c>
      <c r="D144" s="163" t="s">
        <v>125</v>
      </c>
      <c r="E144" s="164" t="s">
        <v>990</v>
      </c>
      <c r="F144" s="165" t="s">
        <v>991</v>
      </c>
      <c r="G144" s="166" t="s">
        <v>341</v>
      </c>
      <c r="H144" s="167">
        <v>1</v>
      </c>
      <c r="I144" s="168"/>
      <c r="J144" s="169">
        <f t="shared" si="30"/>
        <v>0</v>
      </c>
      <c r="K144" s="165" t="s">
        <v>19</v>
      </c>
      <c r="L144" s="32"/>
      <c r="M144" s="170" t="s">
        <v>19</v>
      </c>
      <c r="N144" s="171" t="s">
        <v>42</v>
      </c>
      <c r="O144" s="33"/>
      <c r="P144" s="172">
        <f t="shared" si="31"/>
        <v>0</v>
      </c>
      <c r="Q144" s="172">
        <v>0</v>
      </c>
      <c r="R144" s="172">
        <f t="shared" si="32"/>
        <v>0</v>
      </c>
      <c r="S144" s="172">
        <v>0</v>
      </c>
      <c r="T144" s="173">
        <f t="shared" si="33"/>
        <v>0</v>
      </c>
      <c r="AR144" s="15" t="s">
        <v>192</v>
      </c>
      <c r="AT144" s="15" t="s">
        <v>125</v>
      </c>
      <c r="AU144" s="15" t="s">
        <v>80</v>
      </c>
      <c r="AY144" s="15" t="s">
        <v>122</v>
      </c>
      <c r="BE144" s="174">
        <f t="shared" si="34"/>
        <v>0</v>
      </c>
      <c r="BF144" s="174">
        <f t="shared" si="35"/>
        <v>0</v>
      </c>
      <c r="BG144" s="174">
        <f t="shared" si="36"/>
        <v>0</v>
      </c>
      <c r="BH144" s="174">
        <f t="shared" si="37"/>
        <v>0</v>
      </c>
      <c r="BI144" s="174">
        <f t="shared" si="38"/>
        <v>0</v>
      </c>
      <c r="BJ144" s="15" t="s">
        <v>78</v>
      </c>
      <c r="BK144" s="174">
        <f t="shared" si="39"/>
        <v>0</v>
      </c>
      <c r="BL144" s="15" t="s">
        <v>192</v>
      </c>
      <c r="BM144" s="15" t="s">
        <v>992</v>
      </c>
    </row>
    <row r="145" spans="2:65" s="1" customFormat="1" ht="22.5" customHeight="1">
      <c r="B145" s="162"/>
      <c r="C145" s="163" t="s">
        <v>497</v>
      </c>
      <c r="D145" s="163" t="s">
        <v>125</v>
      </c>
      <c r="E145" s="164" t="s">
        <v>993</v>
      </c>
      <c r="F145" s="165" t="s">
        <v>994</v>
      </c>
      <c r="G145" s="166" t="s">
        <v>341</v>
      </c>
      <c r="H145" s="167">
        <v>1</v>
      </c>
      <c r="I145" s="168"/>
      <c r="J145" s="169">
        <f t="shared" si="30"/>
        <v>0</v>
      </c>
      <c r="K145" s="165" t="s">
        <v>19</v>
      </c>
      <c r="L145" s="32"/>
      <c r="M145" s="170" t="s">
        <v>19</v>
      </c>
      <c r="N145" s="171" t="s">
        <v>42</v>
      </c>
      <c r="O145" s="33"/>
      <c r="P145" s="172">
        <f t="shared" si="31"/>
        <v>0</v>
      </c>
      <c r="Q145" s="172">
        <v>0</v>
      </c>
      <c r="R145" s="172">
        <f t="shared" si="32"/>
        <v>0</v>
      </c>
      <c r="S145" s="172">
        <v>0</v>
      </c>
      <c r="T145" s="173">
        <f t="shared" si="33"/>
        <v>0</v>
      </c>
      <c r="AR145" s="15" t="s">
        <v>192</v>
      </c>
      <c r="AT145" s="15" t="s">
        <v>125</v>
      </c>
      <c r="AU145" s="15" t="s">
        <v>80</v>
      </c>
      <c r="AY145" s="15" t="s">
        <v>122</v>
      </c>
      <c r="BE145" s="174">
        <f t="shared" si="34"/>
        <v>0</v>
      </c>
      <c r="BF145" s="174">
        <f t="shared" si="35"/>
        <v>0</v>
      </c>
      <c r="BG145" s="174">
        <f t="shared" si="36"/>
        <v>0</v>
      </c>
      <c r="BH145" s="174">
        <f t="shared" si="37"/>
        <v>0</v>
      </c>
      <c r="BI145" s="174">
        <f t="shared" si="38"/>
        <v>0</v>
      </c>
      <c r="BJ145" s="15" t="s">
        <v>78</v>
      </c>
      <c r="BK145" s="174">
        <f t="shared" si="39"/>
        <v>0</v>
      </c>
      <c r="BL145" s="15" t="s">
        <v>192</v>
      </c>
      <c r="BM145" s="15" t="s">
        <v>995</v>
      </c>
    </row>
    <row r="146" spans="2:65" s="1" customFormat="1" ht="22.5" customHeight="1">
      <c r="B146" s="162"/>
      <c r="C146" s="163" t="s">
        <v>502</v>
      </c>
      <c r="D146" s="163" t="s">
        <v>125</v>
      </c>
      <c r="E146" s="164" t="s">
        <v>996</v>
      </c>
      <c r="F146" s="165" t="s">
        <v>997</v>
      </c>
      <c r="G146" s="166" t="s">
        <v>341</v>
      </c>
      <c r="H146" s="167">
        <v>1</v>
      </c>
      <c r="I146" s="168"/>
      <c r="J146" s="169">
        <f t="shared" si="30"/>
        <v>0</v>
      </c>
      <c r="K146" s="165" t="s">
        <v>19</v>
      </c>
      <c r="L146" s="32"/>
      <c r="M146" s="170" t="s">
        <v>19</v>
      </c>
      <c r="N146" s="175" t="s">
        <v>42</v>
      </c>
      <c r="O146" s="176"/>
      <c r="P146" s="177">
        <f t="shared" si="31"/>
        <v>0</v>
      </c>
      <c r="Q146" s="177">
        <v>0</v>
      </c>
      <c r="R146" s="177">
        <f t="shared" si="32"/>
        <v>0</v>
      </c>
      <c r="S146" s="177">
        <v>0</v>
      </c>
      <c r="T146" s="178">
        <f t="shared" si="33"/>
        <v>0</v>
      </c>
      <c r="AR146" s="15" t="s">
        <v>192</v>
      </c>
      <c r="AT146" s="15" t="s">
        <v>125</v>
      </c>
      <c r="AU146" s="15" t="s">
        <v>80</v>
      </c>
      <c r="AY146" s="15" t="s">
        <v>122</v>
      </c>
      <c r="BE146" s="174">
        <f t="shared" si="34"/>
        <v>0</v>
      </c>
      <c r="BF146" s="174">
        <f t="shared" si="35"/>
        <v>0</v>
      </c>
      <c r="BG146" s="174">
        <f t="shared" si="36"/>
        <v>0</v>
      </c>
      <c r="BH146" s="174">
        <f t="shared" si="37"/>
        <v>0</v>
      </c>
      <c r="BI146" s="174">
        <f t="shared" si="38"/>
        <v>0</v>
      </c>
      <c r="BJ146" s="15" t="s">
        <v>78</v>
      </c>
      <c r="BK146" s="174">
        <f t="shared" si="39"/>
        <v>0</v>
      </c>
      <c r="BL146" s="15" t="s">
        <v>192</v>
      </c>
      <c r="BM146" s="15" t="s">
        <v>998</v>
      </c>
    </row>
    <row r="147" spans="2:12" s="1" customFormat="1" ht="6.75" customHeight="1">
      <c r="B147" s="47"/>
      <c r="C147" s="48"/>
      <c r="D147" s="48"/>
      <c r="E147" s="48"/>
      <c r="F147" s="48"/>
      <c r="G147" s="48"/>
      <c r="H147" s="48"/>
      <c r="I147" s="114"/>
      <c r="J147" s="48"/>
      <c r="K147" s="48"/>
      <c r="L147" s="32"/>
    </row>
    <row r="341" ht="13.5">
      <c r="AT341" s="179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4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0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3"/>
      <c r="B1" s="247"/>
      <c r="C1" s="247"/>
      <c r="D1" s="246" t="s">
        <v>1</v>
      </c>
      <c r="E1" s="247"/>
      <c r="F1" s="248" t="s">
        <v>1174</v>
      </c>
      <c r="G1" s="253" t="s">
        <v>1175</v>
      </c>
      <c r="H1" s="253"/>
      <c r="I1" s="254"/>
      <c r="J1" s="248" t="s">
        <v>1176</v>
      </c>
      <c r="K1" s="246" t="s">
        <v>90</v>
      </c>
      <c r="L1" s="248" t="s">
        <v>1177</v>
      </c>
      <c r="M1" s="248"/>
      <c r="N1" s="248"/>
      <c r="O1" s="248"/>
      <c r="P1" s="248"/>
      <c r="Q1" s="248"/>
      <c r="R1" s="248"/>
      <c r="S1" s="248"/>
      <c r="T1" s="248"/>
      <c r="U1" s="244"/>
      <c r="V1" s="24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5" t="s">
        <v>89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80</v>
      </c>
    </row>
    <row r="4" spans="2:46" ht="36.75" customHeight="1">
      <c r="B4" s="19"/>
      <c r="C4" s="20"/>
      <c r="D4" s="21" t="s">
        <v>91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2.5" customHeight="1">
      <c r="B7" s="19"/>
      <c r="C7" s="20"/>
      <c r="D7" s="20"/>
      <c r="E7" s="240" t="str">
        <f>'Rekapitulace stavby'!K6</f>
        <v>Parčík Splavná - Dvě multifunkční hřiště</v>
      </c>
      <c r="F7" s="209"/>
      <c r="G7" s="209"/>
      <c r="H7" s="209"/>
      <c r="I7" s="92"/>
      <c r="J7" s="20"/>
      <c r="K7" s="22"/>
    </row>
    <row r="8" spans="2:11" s="1" customFormat="1" ht="15">
      <c r="B8" s="32"/>
      <c r="C8" s="33"/>
      <c r="D8" s="28" t="s">
        <v>92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241" t="s">
        <v>999</v>
      </c>
      <c r="F9" s="216"/>
      <c r="G9" s="216"/>
      <c r="H9" s="216"/>
      <c r="I9" s="9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18</v>
      </c>
      <c r="E11" s="33"/>
      <c r="F11" s="26" t="s">
        <v>19</v>
      </c>
      <c r="G11" s="33"/>
      <c r="H11" s="33"/>
      <c r="I11" s="94" t="s">
        <v>20</v>
      </c>
      <c r="J11" s="26" t="s">
        <v>19</v>
      </c>
      <c r="K11" s="36"/>
    </row>
    <row r="12" spans="2:11" s="1" customFormat="1" ht="14.25" customHeight="1">
      <c r="B12" s="32"/>
      <c r="C12" s="33"/>
      <c r="D12" s="28" t="s">
        <v>21</v>
      </c>
      <c r="E12" s="33"/>
      <c r="F12" s="26" t="s">
        <v>22</v>
      </c>
      <c r="G12" s="33"/>
      <c r="H12" s="33"/>
      <c r="I12" s="94" t="s">
        <v>23</v>
      </c>
      <c r="J12" s="95" t="str">
        <f>'Rekapitulace stavby'!AN8</f>
        <v>25. 1. 2016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25</v>
      </c>
      <c r="E14" s="33"/>
      <c r="F14" s="33"/>
      <c r="G14" s="33"/>
      <c r="H14" s="33"/>
      <c r="I14" s="94" t="s">
        <v>26</v>
      </c>
      <c r="J14" s="26" t="s">
        <v>27</v>
      </c>
      <c r="K14" s="36"/>
    </row>
    <row r="15" spans="2:11" s="1" customFormat="1" ht="18" customHeight="1">
      <c r="B15" s="32"/>
      <c r="C15" s="33"/>
      <c r="D15" s="33"/>
      <c r="E15" s="26" t="s">
        <v>29</v>
      </c>
      <c r="F15" s="33"/>
      <c r="G15" s="33"/>
      <c r="H15" s="33"/>
      <c r="I15" s="94" t="s">
        <v>30</v>
      </c>
      <c r="J15" s="26" t="s">
        <v>19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31</v>
      </c>
      <c r="E17" s="33"/>
      <c r="F17" s="33"/>
      <c r="G17" s="33"/>
      <c r="H17" s="33"/>
      <c r="I17" s="94" t="s">
        <v>26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30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33</v>
      </c>
      <c r="E20" s="33"/>
      <c r="F20" s="33"/>
      <c r="G20" s="33"/>
      <c r="H20" s="33"/>
      <c r="I20" s="94" t="s">
        <v>26</v>
      </c>
      <c r="J20" s="26" t="s">
        <v>27</v>
      </c>
      <c r="K20" s="36"/>
    </row>
    <row r="21" spans="2:11" s="1" customFormat="1" ht="18" customHeight="1">
      <c r="B21" s="32"/>
      <c r="C21" s="33"/>
      <c r="D21" s="33"/>
      <c r="E21" s="26" t="s">
        <v>29</v>
      </c>
      <c r="F21" s="33"/>
      <c r="G21" s="33"/>
      <c r="H21" s="33"/>
      <c r="I21" s="94" t="s">
        <v>30</v>
      </c>
      <c r="J21" s="26" t="s">
        <v>19</v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35</v>
      </c>
      <c r="E23" s="33"/>
      <c r="F23" s="33"/>
      <c r="G23" s="33"/>
      <c r="H23" s="33"/>
      <c r="I23" s="93"/>
      <c r="J23" s="33"/>
      <c r="K23" s="36"/>
    </row>
    <row r="24" spans="2:11" s="6" customFormat="1" ht="22.5" customHeight="1">
      <c r="B24" s="96"/>
      <c r="C24" s="97"/>
      <c r="D24" s="97"/>
      <c r="E24" s="212" t="s">
        <v>19</v>
      </c>
      <c r="F24" s="242"/>
      <c r="G24" s="242"/>
      <c r="H24" s="242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100"/>
      <c r="J26" s="59"/>
      <c r="K26" s="101"/>
    </row>
    <row r="27" spans="2:11" s="1" customFormat="1" ht="24.75" customHeight="1">
      <c r="B27" s="32"/>
      <c r="C27" s="33"/>
      <c r="D27" s="102" t="s">
        <v>37</v>
      </c>
      <c r="E27" s="33"/>
      <c r="F27" s="33"/>
      <c r="G27" s="33"/>
      <c r="H27" s="33"/>
      <c r="I27" s="93"/>
      <c r="J27" s="103">
        <f>ROUND(J83,2)</f>
        <v>0</v>
      </c>
      <c r="K27" s="36"/>
    </row>
    <row r="28" spans="2:11" s="1" customFormat="1" ht="6.75" customHeight="1">
      <c r="B28" s="32"/>
      <c r="C28" s="33"/>
      <c r="D28" s="59"/>
      <c r="E28" s="59"/>
      <c r="F28" s="59"/>
      <c r="G28" s="59"/>
      <c r="H28" s="59"/>
      <c r="I28" s="100"/>
      <c r="J28" s="59"/>
      <c r="K28" s="101"/>
    </row>
    <row r="29" spans="2:11" s="1" customFormat="1" ht="14.25" customHeight="1">
      <c r="B29" s="32"/>
      <c r="C29" s="33"/>
      <c r="D29" s="33"/>
      <c r="E29" s="33"/>
      <c r="F29" s="37" t="s">
        <v>39</v>
      </c>
      <c r="G29" s="33"/>
      <c r="H29" s="33"/>
      <c r="I29" s="104" t="s">
        <v>38</v>
      </c>
      <c r="J29" s="37" t="s">
        <v>40</v>
      </c>
      <c r="K29" s="36"/>
    </row>
    <row r="30" spans="2:11" s="1" customFormat="1" ht="14.25" customHeight="1">
      <c r="B30" s="32"/>
      <c r="C30" s="33"/>
      <c r="D30" s="40" t="s">
        <v>41</v>
      </c>
      <c r="E30" s="40" t="s">
        <v>42</v>
      </c>
      <c r="F30" s="105">
        <f>ROUND(SUM(BE83:BE143),2)</f>
        <v>0</v>
      </c>
      <c r="G30" s="33"/>
      <c r="H30" s="33"/>
      <c r="I30" s="106">
        <v>0.21</v>
      </c>
      <c r="J30" s="105">
        <f>ROUND(ROUND((SUM(BE83:BE143)),2)*I30,2)</f>
        <v>0</v>
      </c>
      <c r="K30" s="36"/>
    </row>
    <row r="31" spans="2:11" s="1" customFormat="1" ht="14.25" customHeight="1">
      <c r="B31" s="32"/>
      <c r="C31" s="33"/>
      <c r="D31" s="33"/>
      <c r="E31" s="40" t="s">
        <v>43</v>
      </c>
      <c r="F31" s="105">
        <f>ROUND(SUM(BF83:BF143),2)</f>
        <v>0</v>
      </c>
      <c r="G31" s="33"/>
      <c r="H31" s="33"/>
      <c r="I31" s="106">
        <v>0.15</v>
      </c>
      <c r="J31" s="105">
        <f>ROUND(ROUND((SUM(BF83:BF143)),2)*I31,2)</f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44</v>
      </c>
      <c r="F32" s="105">
        <f>ROUND(SUM(BG83:BG143),2)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 hidden="1">
      <c r="B33" s="32"/>
      <c r="C33" s="33"/>
      <c r="D33" s="33"/>
      <c r="E33" s="40" t="s">
        <v>45</v>
      </c>
      <c r="F33" s="105">
        <f>ROUND(SUM(BH83:BH143),2)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46</v>
      </c>
      <c r="F34" s="105">
        <f>ROUND(SUM(BI83:BI143),2)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107"/>
      <c r="D36" s="108" t="s">
        <v>47</v>
      </c>
      <c r="E36" s="63"/>
      <c r="F36" s="63"/>
      <c r="G36" s="109" t="s">
        <v>48</v>
      </c>
      <c r="H36" s="110" t="s">
        <v>49</v>
      </c>
      <c r="I36" s="111"/>
      <c r="J36" s="112">
        <f>SUM(J27:J34)</f>
        <v>0</v>
      </c>
      <c r="K36" s="113"/>
    </row>
    <row r="37" spans="2:11" s="1" customFormat="1" ht="14.25" customHeight="1">
      <c r="B37" s="47"/>
      <c r="C37" s="48"/>
      <c r="D37" s="48"/>
      <c r="E37" s="48"/>
      <c r="F37" s="48"/>
      <c r="G37" s="48"/>
      <c r="H37" s="48"/>
      <c r="I37" s="114"/>
      <c r="J37" s="48"/>
      <c r="K37" s="49"/>
    </row>
    <row r="41" spans="2:11" s="1" customFormat="1" ht="6.75" customHeight="1">
      <c r="B41" s="50"/>
      <c r="C41" s="51"/>
      <c r="D41" s="51"/>
      <c r="E41" s="51"/>
      <c r="F41" s="51"/>
      <c r="G41" s="51"/>
      <c r="H41" s="51"/>
      <c r="I41" s="115"/>
      <c r="J41" s="51"/>
      <c r="K41" s="116"/>
    </row>
    <row r="42" spans="2:11" s="1" customFormat="1" ht="36.75" customHeight="1">
      <c r="B42" s="32"/>
      <c r="C42" s="21" t="s">
        <v>94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2.5" customHeight="1">
      <c r="B45" s="32"/>
      <c r="C45" s="33"/>
      <c r="D45" s="33"/>
      <c r="E45" s="240" t="str">
        <f>E7</f>
        <v>Parčík Splavná - Dvě multifunkční hřiště</v>
      </c>
      <c r="F45" s="216"/>
      <c r="G45" s="216"/>
      <c r="H45" s="216"/>
      <c r="I45" s="93"/>
      <c r="J45" s="33"/>
      <c r="K45" s="36"/>
    </row>
    <row r="46" spans="2:11" s="1" customFormat="1" ht="14.25" customHeight="1">
      <c r="B46" s="32"/>
      <c r="C46" s="28" t="s">
        <v>92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3.25" customHeight="1">
      <c r="B47" s="32"/>
      <c r="C47" s="33"/>
      <c r="D47" s="33"/>
      <c r="E47" s="241" t="str">
        <f>E9</f>
        <v>158/03 - SO 03 - EI</v>
      </c>
      <c r="F47" s="216"/>
      <c r="G47" s="216"/>
      <c r="H47" s="216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21</v>
      </c>
      <c r="D49" s="33"/>
      <c r="E49" s="33"/>
      <c r="F49" s="26" t="str">
        <f>F12</f>
        <v>Kyje</v>
      </c>
      <c r="G49" s="33"/>
      <c r="H49" s="33"/>
      <c r="I49" s="94" t="s">
        <v>23</v>
      </c>
      <c r="J49" s="95" t="str">
        <f>IF(J12="","",J12)</f>
        <v>25. 1. 2016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5">
      <c r="B51" s="32"/>
      <c r="C51" s="28" t="s">
        <v>25</v>
      </c>
      <c r="D51" s="33"/>
      <c r="E51" s="33"/>
      <c r="F51" s="26" t="str">
        <f>E15</f>
        <v>BBD, s.r.o., Rokycanova 30, Praha 3</v>
      </c>
      <c r="G51" s="33"/>
      <c r="H51" s="33"/>
      <c r="I51" s="94" t="s">
        <v>33</v>
      </c>
      <c r="J51" s="26" t="str">
        <f>E21</f>
        <v>BBD, s.r.o., Rokycanova 30, Praha 3</v>
      </c>
      <c r="K51" s="36"/>
    </row>
    <row r="52" spans="2:11" s="1" customFormat="1" ht="14.25" customHeight="1">
      <c r="B52" s="32"/>
      <c r="C52" s="28" t="s">
        <v>31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7" t="s">
        <v>95</v>
      </c>
      <c r="D54" s="107"/>
      <c r="E54" s="107"/>
      <c r="F54" s="107"/>
      <c r="G54" s="107"/>
      <c r="H54" s="107"/>
      <c r="I54" s="118"/>
      <c r="J54" s="119" t="s">
        <v>96</v>
      </c>
      <c r="K54" s="120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21" t="s">
        <v>97</v>
      </c>
      <c r="D56" s="33"/>
      <c r="E56" s="33"/>
      <c r="F56" s="33"/>
      <c r="G56" s="33"/>
      <c r="H56" s="33"/>
      <c r="I56" s="93"/>
      <c r="J56" s="103">
        <f>J83</f>
        <v>0</v>
      </c>
      <c r="K56" s="36"/>
      <c r="AU56" s="15" t="s">
        <v>98</v>
      </c>
    </row>
    <row r="57" spans="2:11" s="7" customFormat="1" ht="24.75" customHeight="1">
      <c r="B57" s="122"/>
      <c r="C57" s="123"/>
      <c r="D57" s="124" t="s">
        <v>1000</v>
      </c>
      <c r="E57" s="125"/>
      <c r="F57" s="125"/>
      <c r="G57" s="125"/>
      <c r="H57" s="125"/>
      <c r="I57" s="126"/>
      <c r="J57" s="127">
        <f>J84</f>
        <v>0</v>
      </c>
      <c r="K57" s="128"/>
    </row>
    <row r="58" spans="2:11" s="8" customFormat="1" ht="19.5" customHeight="1">
      <c r="B58" s="129"/>
      <c r="C58" s="130"/>
      <c r="D58" s="131" t="s">
        <v>1001</v>
      </c>
      <c r="E58" s="132"/>
      <c r="F58" s="132"/>
      <c r="G58" s="132"/>
      <c r="H58" s="132"/>
      <c r="I58" s="133"/>
      <c r="J58" s="134">
        <f>J85</f>
        <v>0</v>
      </c>
      <c r="K58" s="135"/>
    </row>
    <row r="59" spans="2:11" s="8" customFormat="1" ht="19.5" customHeight="1">
      <c r="B59" s="129"/>
      <c r="C59" s="130"/>
      <c r="D59" s="131" t="s">
        <v>1002</v>
      </c>
      <c r="E59" s="132"/>
      <c r="F59" s="132"/>
      <c r="G59" s="132"/>
      <c r="H59" s="132"/>
      <c r="I59" s="133"/>
      <c r="J59" s="134">
        <f>J94</f>
        <v>0</v>
      </c>
      <c r="K59" s="135"/>
    </row>
    <row r="60" spans="2:11" s="8" customFormat="1" ht="19.5" customHeight="1">
      <c r="B60" s="129"/>
      <c r="C60" s="130"/>
      <c r="D60" s="131" t="s">
        <v>1003</v>
      </c>
      <c r="E60" s="132"/>
      <c r="F60" s="132"/>
      <c r="G60" s="132"/>
      <c r="H60" s="132"/>
      <c r="I60" s="133"/>
      <c r="J60" s="134">
        <f>J109</f>
        <v>0</v>
      </c>
      <c r="K60" s="135"/>
    </row>
    <row r="61" spans="2:11" s="8" customFormat="1" ht="19.5" customHeight="1">
      <c r="B61" s="129"/>
      <c r="C61" s="130"/>
      <c r="D61" s="131" t="s">
        <v>1004</v>
      </c>
      <c r="E61" s="132"/>
      <c r="F61" s="132"/>
      <c r="G61" s="132"/>
      <c r="H61" s="132"/>
      <c r="I61" s="133"/>
      <c r="J61" s="134">
        <f>J119</f>
        <v>0</v>
      </c>
      <c r="K61" s="135"/>
    </row>
    <row r="62" spans="2:11" s="8" customFormat="1" ht="19.5" customHeight="1">
      <c r="B62" s="129"/>
      <c r="C62" s="130"/>
      <c r="D62" s="131" t="s">
        <v>1005</v>
      </c>
      <c r="E62" s="132"/>
      <c r="F62" s="132"/>
      <c r="G62" s="132"/>
      <c r="H62" s="132"/>
      <c r="I62" s="133"/>
      <c r="J62" s="134">
        <f>J126</f>
        <v>0</v>
      </c>
      <c r="K62" s="135"/>
    </row>
    <row r="63" spans="2:11" s="8" customFormat="1" ht="19.5" customHeight="1">
      <c r="B63" s="129"/>
      <c r="C63" s="130"/>
      <c r="D63" s="131" t="s">
        <v>1006</v>
      </c>
      <c r="E63" s="132"/>
      <c r="F63" s="132"/>
      <c r="G63" s="132"/>
      <c r="H63" s="132"/>
      <c r="I63" s="133"/>
      <c r="J63" s="134">
        <f>J140</f>
        <v>0</v>
      </c>
      <c r="K63" s="135"/>
    </row>
    <row r="64" spans="2:11" s="1" customFormat="1" ht="21.75" customHeight="1">
      <c r="B64" s="32"/>
      <c r="C64" s="33"/>
      <c r="D64" s="33"/>
      <c r="E64" s="33"/>
      <c r="F64" s="33"/>
      <c r="G64" s="33"/>
      <c r="H64" s="33"/>
      <c r="I64" s="93"/>
      <c r="J64" s="33"/>
      <c r="K64" s="36"/>
    </row>
    <row r="65" spans="2:11" s="1" customFormat="1" ht="6.75" customHeight="1">
      <c r="B65" s="47"/>
      <c r="C65" s="48"/>
      <c r="D65" s="48"/>
      <c r="E65" s="48"/>
      <c r="F65" s="48"/>
      <c r="G65" s="48"/>
      <c r="H65" s="48"/>
      <c r="I65" s="114"/>
      <c r="J65" s="48"/>
      <c r="K65" s="49"/>
    </row>
    <row r="69" spans="2:12" s="1" customFormat="1" ht="6.75" customHeight="1">
      <c r="B69" s="50"/>
      <c r="C69" s="51"/>
      <c r="D69" s="51"/>
      <c r="E69" s="51"/>
      <c r="F69" s="51"/>
      <c r="G69" s="51"/>
      <c r="H69" s="51"/>
      <c r="I69" s="115"/>
      <c r="J69" s="51"/>
      <c r="K69" s="51"/>
      <c r="L69" s="32"/>
    </row>
    <row r="70" spans="2:12" s="1" customFormat="1" ht="36.75" customHeight="1">
      <c r="B70" s="32"/>
      <c r="C70" s="52" t="s">
        <v>105</v>
      </c>
      <c r="I70" s="136"/>
      <c r="L70" s="32"/>
    </row>
    <row r="71" spans="2:12" s="1" customFormat="1" ht="6.75" customHeight="1">
      <c r="B71" s="32"/>
      <c r="I71" s="136"/>
      <c r="L71" s="32"/>
    </row>
    <row r="72" spans="2:12" s="1" customFormat="1" ht="14.25" customHeight="1">
      <c r="B72" s="32"/>
      <c r="C72" s="54" t="s">
        <v>16</v>
      </c>
      <c r="I72" s="136"/>
      <c r="L72" s="32"/>
    </row>
    <row r="73" spans="2:12" s="1" customFormat="1" ht="22.5" customHeight="1">
      <c r="B73" s="32"/>
      <c r="E73" s="243" t="str">
        <f>E7</f>
        <v>Parčík Splavná - Dvě multifunkční hřiště</v>
      </c>
      <c r="F73" s="206"/>
      <c r="G73" s="206"/>
      <c r="H73" s="206"/>
      <c r="I73" s="136"/>
      <c r="L73" s="32"/>
    </row>
    <row r="74" spans="2:12" s="1" customFormat="1" ht="14.25" customHeight="1">
      <c r="B74" s="32"/>
      <c r="C74" s="54" t="s">
        <v>92</v>
      </c>
      <c r="I74" s="136"/>
      <c r="L74" s="32"/>
    </row>
    <row r="75" spans="2:12" s="1" customFormat="1" ht="23.25" customHeight="1">
      <c r="B75" s="32"/>
      <c r="E75" s="224" t="str">
        <f>E9</f>
        <v>158/03 - SO 03 - EI</v>
      </c>
      <c r="F75" s="206"/>
      <c r="G75" s="206"/>
      <c r="H75" s="206"/>
      <c r="I75" s="136"/>
      <c r="L75" s="32"/>
    </row>
    <row r="76" spans="2:12" s="1" customFormat="1" ht="6.75" customHeight="1">
      <c r="B76" s="32"/>
      <c r="I76" s="136"/>
      <c r="L76" s="32"/>
    </row>
    <row r="77" spans="2:12" s="1" customFormat="1" ht="18" customHeight="1">
      <c r="B77" s="32"/>
      <c r="C77" s="54" t="s">
        <v>21</v>
      </c>
      <c r="F77" s="137" t="str">
        <f>F12</f>
        <v>Kyje</v>
      </c>
      <c r="I77" s="138" t="s">
        <v>23</v>
      </c>
      <c r="J77" s="58" t="str">
        <f>IF(J12="","",J12)</f>
        <v>25. 1. 2016</v>
      </c>
      <c r="L77" s="32"/>
    </row>
    <row r="78" spans="2:12" s="1" customFormat="1" ht="6.75" customHeight="1">
      <c r="B78" s="32"/>
      <c r="I78" s="136"/>
      <c r="L78" s="32"/>
    </row>
    <row r="79" spans="2:12" s="1" customFormat="1" ht="15">
      <c r="B79" s="32"/>
      <c r="C79" s="54" t="s">
        <v>25</v>
      </c>
      <c r="F79" s="137" t="str">
        <f>E15</f>
        <v>BBD, s.r.o., Rokycanova 30, Praha 3</v>
      </c>
      <c r="I79" s="138" t="s">
        <v>33</v>
      </c>
      <c r="J79" s="137" t="str">
        <f>E21</f>
        <v>BBD, s.r.o., Rokycanova 30, Praha 3</v>
      </c>
      <c r="L79" s="32"/>
    </row>
    <row r="80" spans="2:12" s="1" customFormat="1" ht="14.25" customHeight="1">
      <c r="B80" s="32"/>
      <c r="C80" s="54" t="s">
        <v>31</v>
      </c>
      <c r="F80" s="137">
        <f>IF(E18="","",E18)</f>
      </c>
      <c r="I80" s="136"/>
      <c r="L80" s="32"/>
    </row>
    <row r="81" spans="2:12" s="1" customFormat="1" ht="9.75" customHeight="1">
      <c r="B81" s="32"/>
      <c r="I81" s="136"/>
      <c r="L81" s="32"/>
    </row>
    <row r="82" spans="2:20" s="9" customFormat="1" ht="29.25" customHeight="1">
      <c r="B82" s="139"/>
      <c r="C82" s="140" t="s">
        <v>106</v>
      </c>
      <c r="D82" s="141" t="s">
        <v>56</v>
      </c>
      <c r="E82" s="141" t="s">
        <v>52</v>
      </c>
      <c r="F82" s="141" t="s">
        <v>107</v>
      </c>
      <c r="G82" s="141" t="s">
        <v>108</v>
      </c>
      <c r="H82" s="141" t="s">
        <v>109</v>
      </c>
      <c r="I82" s="142" t="s">
        <v>110</v>
      </c>
      <c r="J82" s="141" t="s">
        <v>96</v>
      </c>
      <c r="K82" s="143" t="s">
        <v>111</v>
      </c>
      <c r="L82" s="139"/>
      <c r="M82" s="65" t="s">
        <v>112</v>
      </c>
      <c r="N82" s="66" t="s">
        <v>41</v>
      </c>
      <c r="O82" s="66" t="s">
        <v>113</v>
      </c>
      <c r="P82" s="66" t="s">
        <v>114</v>
      </c>
      <c r="Q82" s="66" t="s">
        <v>115</v>
      </c>
      <c r="R82" s="66" t="s">
        <v>116</v>
      </c>
      <c r="S82" s="66" t="s">
        <v>117</v>
      </c>
      <c r="T82" s="67" t="s">
        <v>118</v>
      </c>
    </row>
    <row r="83" spans="2:63" s="1" customFormat="1" ht="29.25" customHeight="1">
      <c r="B83" s="32"/>
      <c r="C83" s="69" t="s">
        <v>97</v>
      </c>
      <c r="I83" s="136"/>
      <c r="J83" s="144">
        <f>BK83</f>
        <v>0</v>
      </c>
      <c r="L83" s="32"/>
      <c r="M83" s="68"/>
      <c r="N83" s="59"/>
      <c r="O83" s="59"/>
      <c r="P83" s="145">
        <f>P84</f>
        <v>0</v>
      </c>
      <c r="Q83" s="59"/>
      <c r="R83" s="145">
        <f>R84</f>
        <v>0</v>
      </c>
      <c r="S83" s="59"/>
      <c r="T83" s="146">
        <f>T84</f>
        <v>0</v>
      </c>
      <c r="AT83" s="15" t="s">
        <v>70</v>
      </c>
      <c r="AU83" s="15" t="s">
        <v>98</v>
      </c>
      <c r="BK83" s="147">
        <f>BK84</f>
        <v>0</v>
      </c>
    </row>
    <row r="84" spans="2:63" s="10" customFormat="1" ht="36.75" customHeight="1">
      <c r="B84" s="148"/>
      <c r="D84" s="149" t="s">
        <v>70</v>
      </c>
      <c r="E84" s="150" t="s">
        <v>429</v>
      </c>
      <c r="F84" s="150" t="s">
        <v>429</v>
      </c>
      <c r="I84" s="151"/>
      <c r="J84" s="152">
        <f>BK84</f>
        <v>0</v>
      </c>
      <c r="L84" s="148"/>
      <c r="M84" s="153"/>
      <c r="N84" s="154"/>
      <c r="O84" s="154"/>
      <c r="P84" s="155">
        <f>P85+P94+P109+P119+P126+P140</f>
        <v>0</v>
      </c>
      <c r="Q84" s="154"/>
      <c r="R84" s="155">
        <f>R85+R94+R109+R119+R126+R140</f>
        <v>0</v>
      </c>
      <c r="S84" s="154"/>
      <c r="T84" s="156">
        <f>T85+T94+T109+T119+T126+T140</f>
        <v>0</v>
      </c>
      <c r="AR84" s="149" t="s">
        <v>135</v>
      </c>
      <c r="AT84" s="157" t="s">
        <v>70</v>
      </c>
      <c r="AU84" s="157" t="s">
        <v>71</v>
      </c>
      <c r="AY84" s="149" t="s">
        <v>122</v>
      </c>
      <c r="BK84" s="158">
        <f>BK85+BK94+BK109+BK119+BK126+BK140</f>
        <v>0</v>
      </c>
    </row>
    <row r="85" spans="2:63" s="10" customFormat="1" ht="19.5" customHeight="1">
      <c r="B85" s="148"/>
      <c r="D85" s="159" t="s">
        <v>70</v>
      </c>
      <c r="E85" s="160" t="s">
        <v>1007</v>
      </c>
      <c r="F85" s="160" t="s">
        <v>1008</v>
      </c>
      <c r="I85" s="151"/>
      <c r="J85" s="161">
        <f>BK85</f>
        <v>0</v>
      </c>
      <c r="L85" s="148"/>
      <c r="M85" s="153"/>
      <c r="N85" s="154"/>
      <c r="O85" s="154"/>
      <c r="P85" s="155">
        <f>SUM(P86:P93)</f>
        <v>0</v>
      </c>
      <c r="Q85" s="154"/>
      <c r="R85" s="155">
        <f>SUM(R86:R93)</f>
        <v>0</v>
      </c>
      <c r="S85" s="154"/>
      <c r="T85" s="156">
        <f>SUM(T86:T93)</f>
        <v>0</v>
      </c>
      <c r="AR85" s="149" t="s">
        <v>135</v>
      </c>
      <c r="AT85" s="157" t="s">
        <v>70</v>
      </c>
      <c r="AU85" s="157" t="s">
        <v>78</v>
      </c>
      <c r="AY85" s="149" t="s">
        <v>122</v>
      </c>
      <c r="BK85" s="158">
        <f>SUM(BK86:BK93)</f>
        <v>0</v>
      </c>
    </row>
    <row r="86" spans="2:65" s="1" customFormat="1" ht="44.25" customHeight="1">
      <c r="B86" s="162"/>
      <c r="C86" s="163" t="s">
        <v>78</v>
      </c>
      <c r="D86" s="163" t="s">
        <v>125</v>
      </c>
      <c r="E86" s="164" t="s">
        <v>1009</v>
      </c>
      <c r="F86" s="165" t="s">
        <v>1010</v>
      </c>
      <c r="G86" s="166" t="s">
        <v>767</v>
      </c>
      <c r="H86" s="167">
        <v>16</v>
      </c>
      <c r="I86" s="168"/>
      <c r="J86" s="169">
        <f aca="true" t="shared" si="0" ref="J86:J93">ROUND(I86*H86,2)</f>
        <v>0</v>
      </c>
      <c r="K86" s="165" t="s">
        <v>19</v>
      </c>
      <c r="L86" s="32"/>
      <c r="M86" s="170" t="s">
        <v>19</v>
      </c>
      <c r="N86" s="171" t="s">
        <v>42</v>
      </c>
      <c r="O86" s="33"/>
      <c r="P86" s="172">
        <f aca="true" t="shared" si="1" ref="P86:P93">O86*H86</f>
        <v>0</v>
      </c>
      <c r="Q86" s="172">
        <v>0</v>
      </c>
      <c r="R86" s="172">
        <f aca="true" t="shared" si="2" ref="R86:R93">Q86*H86</f>
        <v>0</v>
      </c>
      <c r="S86" s="172">
        <v>0</v>
      </c>
      <c r="T86" s="173">
        <f aca="true" t="shared" si="3" ref="T86:T93">S86*H86</f>
        <v>0</v>
      </c>
      <c r="AR86" s="15" t="s">
        <v>535</v>
      </c>
      <c r="AT86" s="15" t="s">
        <v>125</v>
      </c>
      <c r="AU86" s="15" t="s">
        <v>80</v>
      </c>
      <c r="AY86" s="15" t="s">
        <v>122</v>
      </c>
      <c r="BE86" s="174">
        <f aca="true" t="shared" si="4" ref="BE86:BE93">IF(N86="základní",J86,0)</f>
        <v>0</v>
      </c>
      <c r="BF86" s="174">
        <f aca="true" t="shared" si="5" ref="BF86:BF93">IF(N86="snížená",J86,0)</f>
        <v>0</v>
      </c>
      <c r="BG86" s="174">
        <f aca="true" t="shared" si="6" ref="BG86:BG93">IF(N86="zákl. přenesená",J86,0)</f>
        <v>0</v>
      </c>
      <c r="BH86" s="174">
        <f aca="true" t="shared" si="7" ref="BH86:BH93">IF(N86="sníž. přenesená",J86,0)</f>
        <v>0</v>
      </c>
      <c r="BI86" s="174">
        <f aca="true" t="shared" si="8" ref="BI86:BI93">IF(N86="nulová",J86,0)</f>
        <v>0</v>
      </c>
      <c r="BJ86" s="15" t="s">
        <v>78</v>
      </c>
      <c r="BK86" s="174">
        <f aca="true" t="shared" si="9" ref="BK86:BK93">ROUND(I86*H86,2)</f>
        <v>0</v>
      </c>
      <c r="BL86" s="15" t="s">
        <v>535</v>
      </c>
      <c r="BM86" s="15" t="s">
        <v>1011</v>
      </c>
    </row>
    <row r="87" spans="2:65" s="1" customFormat="1" ht="22.5" customHeight="1">
      <c r="B87" s="162"/>
      <c r="C87" s="163" t="s">
        <v>80</v>
      </c>
      <c r="D87" s="163" t="s">
        <v>125</v>
      </c>
      <c r="E87" s="164" t="s">
        <v>1012</v>
      </c>
      <c r="F87" s="165" t="s">
        <v>1013</v>
      </c>
      <c r="G87" s="166" t="s">
        <v>767</v>
      </c>
      <c r="H87" s="167">
        <v>16</v>
      </c>
      <c r="I87" s="168"/>
      <c r="J87" s="169">
        <f t="shared" si="0"/>
        <v>0</v>
      </c>
      <c r="K87" s="165" t="s">
        <v>19</v>
      </c>
      <c r="L87" s="32"/>
      <c r="M87" s="170" t="s">
        <v>19</v>
      </c>
      <c r="N87" s="171" t="s">
        <v>42</v>
      </c>
      <c r="O87" s="33"/>
      <c r="P87" s="172">
        <f t="shared" si="1"/>
        <v>0</v>
      </c>
      <c r="Q87" s="172">
        <v>0</v>
      </c>
      <c r="R87" s="172">
        <f t="shared" si="2"/>
        <v>0</v>
      </c>
      <c r="S87" s="172">
        <v>0</v>
      </c>
      <c r="T87" s="173">
        <f t="shared" si="3"/>
        <v>0</v>
      </c>
      <c r="AR87" s="15" t="s">
        <v>535</v>
      </c>
      <c r="AT87" s="15" t="s">
        <v>125</v>
      </c>
      <c r="AU87" s="15" t="s">
        <v>80</v>
      </c>
      <c r="AY87" s="15" t="s">
        <v>122</v>
      </c>
      <c r="BE87" s="174">
        <f t="shared" si="4"/>
        <v>0</v>
      </c>
      <c r="BF87" s="174">
        <f t="shared" si="5"/>
        <v>0</v>
      </c>
      <c r="BG87" s="174">
        <f t="shared" si="6"/>
        <v>0</v>
      </c>
      <c r="BH87" s="174">
        <f t="shared" si="7"/>
        <v>0</v>
      </c>
      <c r="BI87" s="174">
        <f t="shared" si="8"/>
        <v>0</v>
      </c>
      <c r="BJ87" s="15" t="s">
        <v>78</v>
      </c>
      <c r="BK87" s="174">
        <f t="shared" si="9"/>
        <v>0</v>
      </c>
      <c r="BL87" s="15" t="s">
        <v>535</v>
      </c>
      <c r="BM87" s="15" t="s">
        <v>1014</v>
      </c>
    </row>
    <row r="88" spans="2:65" s="1" customFormat="1" ht="22.5" customHeight="1">
      <c r="B88" s="162"/>
      <c r="C88" s="163" t="s">
        <v>135</v>
      </c>
      <c r="D88" s="163" t="s">
        <v>125</v>
      </c>
      <c r="E88" s="164" t="s">
        <v>1015</v>
      </c>
      <c r="F88" s="165" t="s">
        <v>1016</v>
      </c>
      <c r="G88" s="166" t="s">
        <v>378</v>
      </c>
      <c r="H88" s="167">
        <v>88</v>
      </c>
      <c r="I88" s="168"/>
      <c r="J88" s="169">
        <f t="shared" si="0"/>
        <v>0</v>
      </c>
      <c r="K88" s="165" t="s">
        <v>19</v>
      </c>
      <c r="L88" s="32"/>
      <c r="M88" s="170" t="s">
        <v>19</v>
      </c>
      <c r="N88" s="171" t="s">
        <v>42</v>
      </c>
      <c r="O88" s="33"/>
      <c r="P88" s="172">
        <f t="shared" si="1"/>
        <v>0</v>
      </c>
      <c r="Q88" s="172">
        <v>0</v>
      </c>
      <c r="R88" s="172">
        <f t="shared" si="2"/>
        <v>0</v>
      </c>
      <c r="S88" s="172">
        <v>0</v>
      </c>
      <c r="T88" s="173">
        <f t="shared" si="3"/>
        <v>0</v>
      </c>
      <c r="AR88" s="15" t="s">
        <v>535</v>
      </c>
      <c r="AT88" s="15" t="s">
        <v>125</v>
      </c>
      <c r="AU88" s="15" t="s">
        <v>80</v>
      </c>
      <c r="AY88" s="15" t="s">
        <v>122</v>
      </c>
      <c r="BE88" s="174">
        <f t="shared" si="4"/>
        <v>0</v>
      </c>
      <c r="BF88" s="174">
        <f t="shared" si="5"/>
        <v>0</v>
      </c>
      <c r="BG88" s="174">
        <f t="shared" si="6"/>
        <v>0</v>
      </c>
      <c r="BH88" s="174">
        <f t="shared" si="7"/>
        <v>0</v>
      </c>
      <c r="BI88" s="174">
        <f t="shared" si="8"/>
        <v>0</v>
      </c>
      <c r="BJ88" s="15" t="s">
        <v>78</v>
      </c>
      <c r="BK88" s="174">
        <f t="shared" si="9"/>
        <v>0</v>
      </c>
      <c r="BL88" s="15" t="s">
        <v>535</v>
      </c>
      <c r="BM88" s="15" t="s">
        <v>1017</v>
      </c>
    </row>
    <row r="89" spans="2:65" s="1" customFormat="1" ht="31.5" customHeight="1">
      <c r="B89" s="162"/>
      <c r="C89" s="163" t="s">
        <v>139</v>
      </c>
      <c r="D89" s="163" t="s">
        <v>125</v>
      </c>
      <c r="E89" s="164" t="s">
        <v>1018</v>
      </c>
      <c r="F89" s="165" t="s">
        <v>1019</v>
      </c>
      <c r="G89" s="166" t="s">
        <v>767</v>
      </c>
      <c r="H89" s="167">
        <v>8</v>
      </c>
      <c r="I89" s="168"/>
      <c r="J89" s="169">
        <f t="shared" si="0"/>
        <v>0</v>
      </c>
      <c r="K89" s="165" t="s">
        <v>19</v>
      </c>
      <c r="L89" s="32"/>
      <c r="M89" s="170" t="s">
        <v>19</v>
      </c>
      <c r="N89" s="171" t="s">
        <v>42</v>
      </c>
      <c r="O89" s="33"/>
      <c r="P89" s="172">
        <f t="shared" si="1"/>
        <v>0</v>
      </c>
      <c r="Q89" s="172">
        <v>0</v>
      </c>
      <c r="R89" s="172">
        <f t="shared" si="2"/>
        <v>0</v>
      </c>
      <c r="S89" s="172">
        <v>0</v>
      </c>
      <c r="T89" s="173">
        <f t="shared" si="3"/>
        <v>0</v>
      </c>
      <c r="AR89" s="15" t="s">
        <v>535</v>
      </c>
      <c r="AT89" s="15" t="s">
        <v>125</v>
      </c>
      <c r="AU89" s="15" t="s">
        <v>80</v>
      </c>
      <c r="AY89" s="15" t="s">
        <v>122</v>
      </c>
      <c r="BE89" s="174">
        <f t="shared" si="4"/>
        <v>0</v>
      </c>
      <c r="BF89" s="174">
        <f t="shared" si="5"/>
        <v>0</v>
      </c>
      <c r="BG89" s="174">
        <f t="shared" si="6"/>
        <v>0</v>
      </c>
      <c r="BH89" s="174">
        <f t="shared" si="7"/>
        <v>0</v>
      </c>
      <c r="BI89" s="174">
        <f t="shared" si="8"/>
        <v>0</v>
      </c>
      <c r="BJ89" s="15" t="s">
        <v>78</v>
      </c>
      <c r="BK89" s="174">
        <f t="shared" si="9"/>
        <v>0</v>
      </c>
      <c r="BL89" s="15" t="s">
        <v>535</v>
      </c>
      <c r="BM89" s="15" t="s">
        <v>1020</v>
      </c>
    </row>
    <row r="90" spans="2:65" s="1" customFormat="1" ht="22.5" customHeight="1">
      <c r="B90" s="162"/>
      <c r="C90" s="163" t="s">
        <v>121</v>
      </c>
      <c r="D90" s="163" t="s">
        <v>125</v>
      </c>
      <c r="E90" s="164" t="s">
        <v>1021</v>
      </c>
      <c r="F90" s="165" t="s">
        <v>1022</v>
      </c>
      <c r="G90" s="166" t="s">
        <v>767</v>
      </c>
      <c r="H90" s="167">
        <v>8</v>
      </c>
      <c r="I90" s="168"/>
      <c r="J90" s="169">
        <f t="shared" si="0"/>
        <v>0</v>
      </c>
      <c r="K90" s="165" t="s">
        <v>19</v>
      </c>
      <c r="L90" s="32"/>
      <c r="M90" s="170" t="s">
        <v>19</v>
      </c>
      <c r="N90" s="171" t="s">
        <v>42</v>
      </c>
      <c r="O90" s="33"/>
      <c r="P90" s="172">
        <f t="shared" si="1"/>
        <v>0</v>
      </c>
      <c r="Q90" s="172">
        <v>0</v>
      </c>
      <c r="R90" s="172">
        <f t="shared" si="2"/>
        <v>0</v>
      </c>
      <c r="S90" s="172">
        <v>0</v>
      </c>
      <c r="T90" s="173">
        <f t="shared" si="3"/>
        <v>0</v>
      </c>
      <c r="AR90" s="15" t="s">
        <v>535</v>
      </c>
      <c r="AT90" s="15" t="s">
        <v>125</v>
      </c>
      <c r="AU90" s="15" t="s">
        <v>80</v>
      </c>
      <c r="AY90" s="15" t="s">
        <v>122</v>
      </c>
      <c r="BE90" s="174">
        <f t="shared" si="4"/>
        <v>0</v>
      </c>
      <c r="BF90" s="174">
        <f t="shared" si="5"/>
        <v>0</v>
      </c>
      <c r="BG90" s="174">
        <f t="shared" si="6"/>
        <v>0</v>
      </c>
      <c r="BH90" s="174">
        <f t="shared" si="7"/>
        <v>0</v>
      </c>
      <c r="BI90" s="174">
        <f t="shared" si="8"/>
        <v>0</v>
      </c>
      <c r="BJ90" s="15" t="s">
        <v>78</v>
      </c>
      <c r="BK90" s="174">
        <f t="shared" si="9"/>
        <v>0</v>
      </c>
      <c r="BL90" s="15" t="s">
        <v>535</v>
      </c>
      <c r="BM90" s="15" t="s">
        <v>1023</v>
      </c>
    </row>
    <row r="91" spans="2:65" s="1" customFormat="1" ht="22.5" customHeight="1">
      <c r="B91" s="162"/>
      <c r="C91" s="163" t="s">
        <v>148</v>
      </c>
      <c r="D91" s="163" t="s">
        <v>125</v>
      </c>
      <c r="E91" s="164" t="s">
        <v>1024</v>
      </c>
      <c r="F91" s="165" t="s">
        <v>1025</v>
      </c>
      <c r="G91" s="166" t="s">
        <v>767</v>
      </c>
      <c r="H91" s="167">
        <v>8</v>
      </c>
      <c r="I91" s="168"/>
      <c r="J91" s="169">
        <f t="shared" si="0"/>
        <v>0</v>
      </c>
      <c r="K91" s="165" t="s">
        <v>19</v>
      </c>
      <c r="L91" s="32"/>
      <c r="M91" s="170" t="s">
        <v>19</v>
      </c>
      <c r="N91" s="171" t="s">
        <v>42</v>
      </c>
      <c r="O91" s="33"/>
      <c r="P91" s="172">
        <f t="shared" si="1"/>
        <v>0</v>
      </c>
      <c r="Q91" s="172">
        <v>0</v>
      </c>
      <c r="R91" s="172">
        <f t="shared" si="2"/>
        <v>0</v>
      </c>
      <c r="S91" s="172">
        <v>0</v>
      </c>
      <c r="T91" s="173">
        <f t="shared" si="3"/>
        <v>0</v>
      </c>
      <c r="AR91" s="15" t="s">
        <v>535</v>
      </c>
      <c r="AT91" s="15" t="s">
        <v>125</v>
      </c>
      <c r="AU91" s="15" t="s">
        <v>80</v>
      </c>
      <c r="AY91" s="15" t="s">
        <v>122</v>
      </c>
      <c r="BE91" s="174">
        <f t="shared" si="4"/>
        <v>0</v>
      </c>
      <c r="BF91" s="174">
        <f t="shared" si="5"/>
        <v>0</v>
      </c>
      <c r="BG91" s="174">
        <f t="shared" si="6"/>
        <v>0</v>
      </c>
      <c r="BH91" s="174">
        <f t="shared" si="7"/>
        <v>0</v>
      </c>
      <c r="BI91" s="174">
        <f t="shared" si="8"/>
        <v>0</v>
      </c>
      <c r="BJ91" s="15" t="s">
        <v>78</v>
      </c>
      <c r="BK91" s="174">
        <f t="shared" si="9"/>
        <v>0</v>
      </c>
      <c r="BL91" s="15" t="s">
        <v>535</v>
      </c>
      <c r="BM91" s="15" t="s">
        <v>1026</v>
      </c>
    </row>
    <row r="92" spans="2:65" s="1" customFormat="1" ht="22.5" customHeight="1">
      <c r="B92" s="162"/>
      <c r="C92" s="163" t="s">
        <v>152</v>
      </c>
      <c r="D92" s="163" t="s">
        <v>125</v>
      </c>
      <c r="E92" s="164" t="s">
        <v>1027</v>
      </c>
      <c r="F92" s="165" t="s">
        <v>1028</v>
      </c>
      <c r="G92" s="166" t="s">
        <v>767</v>
      </c>
      <c r="H92" s="167">
        <v>1</v>
      </c>
      <c r="I92" s="168"/>
      <c r="J92" s="169">
        <f t="shared" si="0"/>
        <v>0</v>
      </c>
      <c r="K92" s="165" t="s">
        <v>19</v>
      </c>
      <c r="L92" s="32"/>
      <c r="M92" s="170" t="s">
        <v>19</v>
      </c>
      <c r="N92" s="171" t="s">
        <v>42</v>
      </c>
      <c r="O92" s="33"/>
      <c r="P92" s="172">
        <f t="shared" si="1"/>
        <v>0</v>
      </c>
      <c r="Q92" s="172">
        <v>0</v>
      </c>
      <c r="R92" s="172">
        <f t="shared" si="2"/>
        <v>0</v>
      </c>
      <c r="S92" s="172">
        <v>0</v>
      </c>
      <c r="T92" s="173">
        <f t="shared" si="3"/>
        <v>0</v>
      </c>
      <c r="AR92" s="15" t="s">
        <v>535</v>
      </c>
      <c r="AT92" s="15" t="s">
        <v>125</v>
      </c>
      <c r="AU92" s="15" t="s">
        <v>80</v>
      </c>
      <c r="AY92" s="15" t="s">
        <v>122</v>
      </c>
      <c r="BE92" s="174">
        <f t="shared" si="4"/>
        <v>0</v>
      </c>
      <c r="BF92" s="174">
        <f t="shared" si="5"/>
        <v>0</v>
      </c>
      <c r="BG92" s="174">
        <f t="shared" si="6"/>
        <v>0</v>
      </c>
      <c r="BH92" s="174">
        <f t="shared" si="7"/>
        <v>0</v>
      </c>
      <c r="BI92" s="174">
        <f t="shared" si="8"/>
        <v>0</v>
      </c>
      <c r="BJ92" s="15" t="s">
        <v>78</v>
      </c>
      <c r="BK92" s="174">
        <f t="shared" si="9"/>
        <v>0</v>
      </c>
      <c r="BL92" s="15" t="s">
        <v>535</v>
      </c>
      <c r="BM92" s="15" t="s">
        <v>1029</v>
      </c>
    </row>
    <row r="93" spans="2:65" s="1" customFormat="1" ht="22.5" customHeight="1">
      <c r="B93" s="162"/>
      <c r="C93" s="163" t="s">
        <v>156</v>
      </c>
      <c r="D93" s="163" t="s">
        <v>125</v>
      </c>
      <c r="E93" s="164" t="s">
        <v>1030</v>
      </c>
      <c r="F93" s="165" t="s">
        <v>1031</v>
      </c>
      <c r="G93" s="166" t="s">
        <v>767</v>
      </c>
      <c r="H93" s="167">
        <v>1</v>
      </c>
      <c r="I93" s="168"/>
      <c r="J93" s="169">
        <f t="shared" si="0"/>
        <v>0</v>
      </c>
      <c r="K93" s="165" t="s">
        <v>19</v>
      </c>
      <c r="L93" s="32"/>
      <c r="M93" s="170" t="s">
        <v>19</v>
      </c>
      <c r="N93" s="171" t="s">
        <v>42</v>
      </c>
      <c r="O93" s="33"/>
      <c r="P93" s="172">
        <f t="shared" si="1"/>
        <v>0</v>
      </c>
      <c r="Q93" s="172">
        <v>0</v>
      </c>
      <c r="R93" s="172">
        <f t="shared" si="2"/>
        <v>0</v>
      </c>
      <c r="S93" s="172">
        <v>0</v>
      </c>
      <c r="T93" s="173">
        <f t="shared" si="3"/>
        <v>0</v>
      </c>
      <c r="AR93" s="15" t="s">
        <v>535</v>
      </c>
      <c r="AT93" s="15" t="s">
        <v>125</v>
      </c>
      <c r="AU93" s="15" t="s">
        <v>80</v>
      </c>
      <c r="AY93" s="15" t="s">
        <v>122</v>
      </c>
      <c r="BE93" s="174">
        <f t="shared" si="4"/>
        <v>0</v>
      </c>
      <c r="BF93" s="174">
        <f t="shared" si="5"/>
        <v>0</v>
      </c>
      <c r="BG93" s="174">
        <f t="shared" si="6"/>
        <v>0</v>
      </c>
      <c r="BH93" s="174">
        <f t="shared" si="7"/>
        <v>0</v>
      </c>
      <c r="BI93" s="174">
        <f t="shared" si="8"/>
        <v>0</v>
      </c>
      <c r="BJ93" s="15" t="s">
        <v>78</v>
      </c>
      <c r="BK93" s="174">
        <f t="shared" si="9"/>
        <v>0</v>
      </c>
      <c r="BL93" s="15" t="s">
        <v>535</v>
      </c>
      <c r="BM93" s="15" t="s">
        <v>1032</v>
      </c>
    </row>
    <row r="94" spans="2:63" s="10" customFormat="1" ht="29.25" customHeight="1">
      <c r="B94" s="148"/>
      <c r="D94" s="159" t="s">
        <v>70</v>
      </c>
      <c r="E94" s="160" t="s">
        <v>1033</v>
      </c>
      <c r="F94" s="160" t="s">
        <v>1034</v>
      </c>
      <c r="I94" s="151"/>
      <c r="J94" s="161">
        <f>BK94</f>
        <v>0</v>
      </c>
      <c r="L94" s="148"/>
      <c r="M94" s="153"/>
      <c r="N94" s="154"/>
      <c r="O94" s="154"/>
      <c r="P94" s="155">
        <f>SUM(P95:P108)</f>
        <v>0</v>
      </c>
      <c r="Q94" s="154"/>
      <c r="R94" s="155">
        <f>SUM(R95:R108)</f>
        <v>0</v>
      </c>
      <c r="S94" s="154"/>
      <c r="T94" s="156">
        <f>SUM(T95:T108)</f>
        <v>0</v>
      </c>
      <c r="AR94" s="149" t="s">
        <v>135</v>
      </c>
      <c r="AT94" s="157" t="s">
        <v>70</v>
      </c>
      <c r="AU94" s="157" t="s">
        <v>78</v>
      </c>
      <c r="AY94" s="149" t="s">
        <v>122</v>
      </c>
      <c r="BK94" s="158">
        <f>SUM(BK95:BK108)</f>
        <v>0</v>
      </c>
    </row>
    <row r="95" spans="2:65" s="1" customFormat="1" ht="22.5" customHeight="1">
      <c r="B95" s="162"/>
      <c r="C95" s="163" t="s">
        <v>163</v>
      </c>
      <c r="D95" s="163" t="s">
        <v>125</v>
      </c>
      <c r="E95" s="164" t="s">
        <v>1035</v>
      </c>
      <c r="F95" s="165" t="s">
        <v>1036</v>
      </c>
      <c r="G95" s="166" t="s">
        <v>378</v>
      </c>
      <c r="H95" s="167">
        <v>12</v>
      </c>
      <c r="I95" s="168"/>
      <c r="J95" s="169">
        <f aca="true" t="shared" si="10" ref="J95:J108">ROUND(I95*H95,2)</f>
        <v>0</v>
      </c>
      <c r="K95" s="165" t="s">
        <v>19</v>
      </c>
      <c r="L95" s="32"/>
      <c r="M95" s="170" t="s">
        <v>19</v>
      </c>
      <c r="N95" s="171" t="s">
        <v>42</v>
      </c>
      <c r="O95" s="33"/>
      <c r="P95" s="172">
        <f aca="true" t="shared" si="11" ref="P95:P108">O95*H95</f>
        <v>0</v>
      </c>
      <c r="Q95" s="172">
        <v>0</v>
      </c>
      <c r="R95" s="172">
        <f aca="true" t="shared" si="12" ref="R95:R108">Q95*H95</f>
        <v>0</v>
      </c>
      <c r="S95" s="172">
        <v>0</v>
      </c>
      <c r="T95" s="173">
        <f aca="true" t="shared" si="13" ref="T95:T108">S95*H95</f>
        <v>0</v>
      </c>
      <c r="AR95" s="15" t="s">
        <v>535</v>
      </c>
      <c r="AT95" s="15" t="s">
        <v>125</v>
      </c>
      <c r="AU95" s="15" t="s">
        <v>80</v>
      </c>
      <c r="AY95" s="15" t="s">
        <v>122</v>
      </c>
      <c r="BE95" s="174">
        <f aca="true" t="shared" si="14" ref="BE95:BE108">IF(N95="základní",J95,0)</f>
        <v>0</v>
      </c>
      <c r="BF95" s="174">
        <f aca="true" t="shared" si="15" ref="BF95:BF108">IF(N95="snížená",J95,0)</f>
        <v>0</v>
      </c>
      <c r="BG95" s="174">
        <f aca="true" t="shared" si="16" ref="BG95:BG108">IF(N95="zákl. přenesená",J95,0)</f>
        <v>0</v>
      </c>
      <c r="BH95" s="174">
        <f aca="true" t="shared" si="17" ref="BH95:BH108">IF(N95="sníž. přenesená",J95,0)</f>
        <v>0</v>
      </c>
      <c r="BI95" s="174">
        <f aca="true" t="shared" si="18" ref="BI95:BI108">IF(N95="nulová",J95,0)</f>
        <v>0</v>
      </c>
      <c r="BJ95" s="15" t="s">
        <v>78</v>
      </c>
      <c r="BK95" s="174">
        <f aca="true" t="shared" si="19" ref="BK95:BK108">ROUND(I95*H95,2)</f>
        <v>0</v>
      </c>
      <c r="BL95" s="15" t="s">
        <v>535</v>
      </c>
      <c r="BM95" s="15" t="s">
        <v>1037</v>
      </c>
    </row>
    <row r="96" spans="2:65" s="1" customFormat="1" ht="22.5" customHeight="1">
      <c r="B96" s="162"/>
      <c r="C96" s="163" t="s">
        <v>167</v>
      </c>
      <c r="D96" s="163" t="s">
        <v>125</v>
      </c>
      <c r="E96" s="164" t="s">
        <v>1038</v>
      </c>
      <c r="F96" s="165" t="s">
        <v>1039</v>
      </c>
      <c r="G96" s="166" t="s">
        <v>767</v>
      </c>
      <c r="H96" s="167">
        <v>1</v>
      </c>
      <c r="I96" s="168"/>
      <c r="J96" s="169">
        <f t="shared" si="10"/>
        <v>0</v>
      </c>
      <c r="K96" s="165" t="s">
        <v>19</v>
      </c>
      <c r="L96" s="32"/>
      <c r="M96" s="170" t="s">
        <v>19</v>
      </c>
      <c r="N96" s="171" t="s">
        <v>42</v>
      </c>
      <c r="O96" s="33"/>
      <c r="P96" s="172">
        <f t="shared" si="11"/>
        <v>0</v>
      </c>
      <c r="Q96" s="172">
        <v>0</v>
      </c>
      <c r="R96" s="172">
        <f t="shared" si="12"/>
        <v>0</v>
      </c>
      <c r="S96" s="172">
        <v>0</v>
      </c>
      <c r="T96" s="173">
        <f t="shared" si="13"/>
        <v>0</v>
      </c>
      <c r="AR96" s="15" t="s">
        <v>535</v>
      </c>
      <c r="AT96" s="15" t="s">
        <v>125</v>
      </c>
      <c r="AU96" s="15" t="s">
        <v>80</v>
      </c>
      <c r="AY96" s="15" t="s">
        <v>122</v>
      </c>
      <c r="BE96" s="174">
        <f t="shared" si="14"/>
        <v>0</v>
      </c>
      <c r="BF96" s="174">
        <f t="shared" si="15"/>
        <v>0</v>
      </c>
      <c r="BG96" s="174">
        <f t="shared" si="16"/>
        <v>0</v>
      </c>
      <c r="BH96" s="174">
        <f t="shared" si="17"/>
        <v>0</v>
      </c>
      <c r="BI96" s="174">
        <f t="shared" si="18"/>
        <v>0</v>
      </c>
      <c r="BJ96" s="15" t="s">
        <v>78</v>
      </c>
      <c r="BK96" s="174">
        <f t="shared" si="19"/>
        <v>0</v>
      </c>
      <c r="BL96" s="15" t="s">
        <v>535</v>
      </c>
      <c r="BM96" s="15" t="s">
        <v>1040</v>
      </c>
    </row>
    <row r="97" spans="2:65" s="1" customFormat="1" ht="22.5" customHeight="1">
      <c r="B97" s="162"/>
      <c r="C97" s="163" t="s">
        <v>171</v>
      </c>
      <c r="D97" s="163" t="s">
        <v>125</v>
      </c>
      <c r="E97" s="164" t="s">
        <v>1041</v>
      </c>
      <c r="F97" s="165" t="s">
        <v>1042</v>
      </c>
      <c r="G97" s="166" t="s">
        <v>378</v>
      </c>
      <c r="H97" s="167">
        <v>1</v>
      </c>
      <c r="I97" s="168"/>
      <c r="J97" s="169">
        <f t="shared" si="10"/>
        <v>0</v>
      </c>
      <c r="K97" s="165" t="s">
        <v>19</v>
      </c>
      <c r="L97" s="32"/>
      <c r="M97" s="170" t="s">
        <v>19</v>
      </c>
      <c r="N97" s="171" t="s">
        <v>42</v>
      </c>
      <c r="O97" s="33"/>
      <c r="P97" s="172">
        <f t="shared" si="11"/>
        <v>0</v>
      </c>
      <c r="Q97" s="172">
        <v>0</v>
      </c>
      <c r="R97" s="172">
        <f t="shared" si="12"/>
        <v>0</v>
      </c>
      <c r="S97" s="172">
        <v>0</v>
      </c>
      <c r="T97" s="173">
        <f t="shared" si="13"/>
        <v>0</v>
      </c>
      <c r="AR97" s="15" t="s">
        <v>535</v>
      </c>
      <c r="AT97" s="15" t="s">
        <v>125</v>
      </c>
      <c r="AU97" s="15" t="s">
        <v>80</v>
      </c>
      <c r="AY97" s="15" t="s">
        <v>122</v>
      </c>
      <c r="BE97" s="174">
        <f t="shared" si="14"/>
        <v>0</v>
      </c>
      <c r="BF97" s="174">
        <f t="shared" si="15"/>
        <v>0</v>
      </c>
      <c r="BG97" s="174">
        <f t="shared" si="16"/>
        <v>0</v>
      </c>
      <c r="BH97" s="174">
        <f t="shared" si="17"/>
        <v>0</v>
      </c>
      <c r="BI97" s="174">
        <f t="shared" si="18"/>
        <v>0</v>
      </c>
      <c r="BJ97" s="15" t="s">
        <v>78</v>
      </c>
      <c r="BK97" s="174">
        <f t="shared" si="19"/>
        <v>0</v>
      </c>
      <c r="BL97" s="15" t="s">
        <v>535</v>
      </c>
      <c r="BM97" s="15" t="s">
        <v>1043</v>
      </c>
    </row>
    <row r="98" spans="2:65" s="1" customFormat="1" ht="22.5" customHeight="1">
      <c r="B98" s="162"/>
      <c r="C98" s="163" t="s">
        <v>175</v>
      </c>
      <c r="D98" s="163" t="s">
        <v>125</v>
      </c>
      <c r="E98" s="164" t="s">
        <v>1044</v>
      </c>
      <c r="F98" s="165" t="s">
        <v>1045</v>
      </c>
      <c r="G98" s="166" t="s">
        <v>378</v>
      </c>
      <c r="H98" s="167">
        <v>16</v>
      </c>
      <c r="I98" s="168"/>
      <c r="J98" s="169">
        <f t="shared" si="10"/>
        <v>0</v>
      </c>
      <c r="K98" s="165" t="s">
        <v>19</v>
      </c>
      <c r="L98" s="32"/>
      <c r="M98" s="170" t="s">
        <v>19</v>
      </c>
      <c r="N98" s="171" t="s">
        <v>42</v>
      </c>
      <c r="O98" s="33"/>
      <c r="P98" s="172">
        <f t="shared" si="11"/>
        <v>0</v>
      </c>
      <c r="Q98" s="172">
        <v>0</v>
      </c>
      <c r="R98" s="172">
        <f t="shared" si="12"/>
        <v>0</v>
      </c>
      <c r="S98" s="172">
        <v>0</v>
      </c>
      <c r="T98" s="173">
        <f t="shared" si="13"/>
        <v>0</v>
      </c>
      <c r="AR98" s="15" t="s">
        <v>535</v>
      </c>
      <c r="AT98" s="15" t="s">
        <v>125</v>
      </c>
      <c r="AU98" s="15" t="s">
        <v>80</v>
      </c>
      <c r="AY98" s="15" t="s">
        <v>122</v>
      </c>
      <c r="BE98" s="174">
        <f t="shared" si="14"/>
        <v>0</v>
      </c>
      <c r="BF98" s="174">
        <f t="shared" si="15"/>
        <v>0</v>
      </c>
      <c r="BG98" s="174">
        <f t="shared" si="16"/>
        <v>0</v>
      </c>
      <c r="BH98" s="174">
        <f t="shared" si="17"/>
        <v>0</v>
      </c>
      <c r="BI98" s="174">
        <f t="shared" si="18"/>
        <v>0</v>
      </c>
      <c r="BJ98" s="15" t="s">
        <v>78</v>
      </c>
      <c r="BK98" s="174">
        <f t="shared" si="19"/>
        <v>0</v>
      </c>
      <c r="BL98" s="15" t="s">
        <v>535</v>
      </c>
      <c r="BM98" s="15" t="s">
        <v>1046</v>
      </c>
    </row>
    <row r="99" spans="2:65" s="1" customFormat="1" ht="22.5" customHeight="1">
      <c r="B99" s="162"/>
      <c r="C99" s="163" t="s">
        <v>179</v>
      </c>
      <c r="D99" s="163" t="s">
        <v>125</v>
      </c>
      <c r="E99" s="164" t="s">
        <v>1047</v>
      </c>
      <c r="F99" s="165" t="s">
        <v>1048</v>
      </c>
      <c r="G99" s="166" t="s">
        <v>378</v>
      </c>
      <c r="H99" s="167">
        <v>215</v>
      </c>
      <c r="I99" s="168"/>
      <c r="J99" s="169">
        <f t="shared" si="10"/>
        <v>0</v>
      </c>
      <c r="K99" s="165" t="s">
        <v>19</v>
      </c>
      <c r="L99" s="32"/>
      <c r="M99" s="170" t="s">
        <v>19</v>
      </c>
      <c r="N99" s="171" t="s">
        <v>42</v>
      </c>
      <c r="O99" s="33"/>
      <c r="P99" s="172">
        <f t="shared" si="11"/>
        <v>0</v>
      </c>
      <c r="Q99" s="172">
        <v>0</v>
      </c>
      <c r="R99" s="172">
        <f t="shared" si="12"/>
        <v>0</v>
      </c>
      <c r="S99" s="172">
        <v>0</v>
      </c>
      <c r="T99" s="173">
        <f t="shared" si="13"/>
        <v>0</v>
      </c>
      <c r="AR99" s="15" t="s">
        <v>535</v>
      </c>
      <c r="AT99" s="15" t="s">
        <v>125</v>
      </c>
      <c r="AU99" s="15" t="s">
        <v>80</v>
      </c>
      <c r="AY99" s="15" t="s">
        <v>122</v>
      </c>
      <c r="BE99" s="174">
        <f t="shared" si="14"/>
        <v>0</v>
      </c>
      <c r="BF99" s="174">
        <f t="shared" si="15"/>
        <v>0</v>
      </c>
      <c r="BG99" s="174">
        <f t="shared" si="16"/>
        <v>0</v>
      </c>
      <c r="BH99" s="174">
        <f t="shared" si="17"/>
        <v>0</v>
      </c>
      <c r="BI99" s="174">
        <f t="shared" si="18"/>
        <v>0</v>
      </c>
      <c r="BJ99" s="15" t="s">
        <v>78</v>
      </c>
      <c r="BK99" s="174">
        <f t="shared" si="19"/>
        <v>0</v>
      </c>
      <c r="BL99" s="15" t="s">
        <v>535</v>
      </c>
      <c r="BM99" s="15" t="s">
        <v>1049</v>
      </c>
    </row>
    <row r="100" spans="2:65" s="1" customFormat="1" ht="22.5" customHeight="1">
      <c r="B100" s="162"/>
      <c r="C100" s="163" t="s">
        <v>183</v>
      </c>
      <c r="D100" s="163" t="s">
        <v>125</v>
      </c>
      <c r="E100" s="164" t="s">
        <v>1050</v>
      </c>
      <c r="F100" s="165" t="s">
        <v>1051</v>
      </c>
      <c r="G100" s="166" t="s">
        <v>378</v>
      </c>
      <c r="H100" s="167">
        <v>57</v>
      </c>
      <c r="I100" s="168"/>
      <c r="J100" s="169">
        <f t="shared" si="10"/>
        <v>0</v>
      </c>
      <c r="K100" s="165" t="s">
        <v>19</v>
      </c>
      <c r="L100" s="32"/>
      <c r="M100" s="170" t="s">
        <v>19</v>
      </c>
      <c r="N100" s="171" t="s">
        <v>42</v>
      </c>
      <c r="O100" s="33"/>
      <c r="P100" s="172">
        <f t="shared" si="11"/>
        <v>0</v>
      </c>
      <c r="Q100" s="172">
        <v>0</v>
      </c>
      <c r="R100" s="172">
        <f t="shared" si="12"/>
        <v>0</v>
      </c>
      <c r="S100" s="172">
        <v>0</v>
      </c>
      <c r="T100" s="173">
        <f t="shared" si="13"/>
        <v>0</v>
      </c>
      <c r="AR100" s="15" t="s">
        <v>535</v>
      </c>
      <c r="AT100" s="15" t="s">
        <v>125</v>
      </c>
      <c r="AU100" s="15" t="s">
        <v>80</v>
      </c>
      <c r="AY100" s="15" t="s">
        <v>122</v>
      </c>
      <c r="BE100" s="174">
        <f t="shared" si="14"/>
        <v>0</v>
      </c>
      <c r="BF100" s="174">
        <f t="shared" si="15"/>
        <v>0</v>
      </c>
      <c r="BG100" s="174">
        <f t="shared" si="16"/>
        <v>0</v>
      </c>
      <c r="BH100" s="174">
        <f t="shared" si="17"/>
        <v>0</v>
      </c>
      <c r="BI100" s="174">
        <f t="shared" si="18"/>
        <v>0</v>
      </c>
      <c r="BJ100" s="15" t="s">
        <v>78</v>
      </c>
      <c r="BK100" s="174">
        <f t="shared" si="19"/>
        <v>0</v>
      </c>
      <c r="BL100" s="15" t="s">
        <v>535</v>
      </c>
      <c r="BM100" s="15" t="s">
        <v>1052</v>
      </c>
    </row>
    <row r="101" spans="2:65" s="1" customFormat="1" ht="22.5" customHeight="1">
      <c r="B101" s="162"/>
      <c r="C101" s="163" t="s">
        <v>8</v>
      </c>
      <c r="D101" s="163" t="s">
        <v>125</v>
      </c>
      <c r="E101" s="164" t="s">
        <v>1053</v>
      </c>
      <c r="F101" s="165" t="s">
        <v>1054</v>
      </c>
      <c r="G101" s="166" t="s">
        <v>378</v>
      </c>
      <c r="H101" s="167">
        <v>170</v>
      </c>
      <c r="I101" s="168"/>
      <c r="J101" s="169">
        <f t="shared" si="10"/>
        <v>0</v>
      </c>
      <c r="K101" s="165" t="s">
        <v>19</v>
      </c>
      <c r="L101" s="32"/>
      <c r="M101" s="170" t="s">
        <v>19</v>
      </c>
      <c r="N101" s="171" t="s">
        <v>42</v>
      </c>
      <c r="O101" s="33"/>
      <c r="P101" s="172">
        <f t="shared" si="11"/>
        <v>0</v>
      </c>
      <c r="Q101" s="172">
        <v>0</v>
      </c>
      <c r="R101" s="172">
        <f t="shared" si="12"/>
        <v>0</v>
      </c>
      <c r="S101" s="172">
        <v>0</v>
      </c>
      <c r="T101" s="173">
        <f t="shared" si="13"/>
        <v>0</v>
      </c>
      <c r="AR101" s="15" t="s">
        <v>535</v>
      </c>
      <c r="AT101" s="15" t="s">
        <v>125</v>
      </c>
      <c r="AU101" s="15" t="s">
        <v>80</v>
      </c>
      <c r="AY101" s="15" t="s">
        <v>122</v>
      </c>
      <c r="BE101" s="174">
        <f t="shared" si="14"/>
        <v>0</v>
      </c>
      <c r="BF101" s="174">
        <f t="shared" si="15"/>
        <v>0</v>
      </c>
      <c r="BG101" s="174">
        <f t="shared" si="16"/>
        <v>0</v>
      </c>
      <c r="BH101" s="174">
        <f t="shared" si="17"/>
        <v>0</v>
      </c>
      <c r="BI101" s="174">
        <f t="shared" si="18"/>
        <v>0</v>
      </c>
      <c r="BJ101" s="15" t="s">
        <v>78</v>
      </c>
      <c r="BK101" s="174">
        <f t="shared" si="19"/>
        <v>0</v>
      </c>
      <c r="BL101" s="15" t="s">
        <v>535</v>
      </c>
      <c r="BM101" s="15" t="s">
        <v>1055</v>
      </c>
    </row>
    <row r="102" spans="2:65" s="1" customFormat="1" ht="22.5" customHeight="1">
      <c r="B102" s="162"/>
      <c r="C102" s="163" t="s">
        <v>192</v>
      </c>
      <c r="D102" s="163" t="s">
        <v>125</v>
      </c>
      <c r="E102" s="164" t="s">
        <v>1056</v>
      </c>
      <c r="F102" s="165" t="s">
        <v>1057</v>
      </c>
      <c r="G102" s="166" t="s">
        <v>378</v>
      </c>
      <c r="H102" s="167">
        <v>18</v>
      </c>
      <c r="I102" s="168"/>
      <c r="J102" s="169">
        <f t="shared" si="10"/>
        <v>0</v>
      </c>
      <c r="K102" s="165" t="s">
        <v>19</v>
      </c>
      <c r="L102" s="32"/>
      <c r="M102" s="170" t="s">
        <v>19</v>
      </c>
      <c r="N102" s="171" t="s">
        <v>42</v>
      </c>
      <c r="O102" s="33"/>
      <c r="P102" s="172">
        <f t="shared" si="11"/>
        <v>0</v>
      </c>
      <c r="Q102" s="172">
        <v>0</v>
      </c>
      <c r="R102" s="172">
        <f t="shared" si="12"/>
        <v>0</v>
      </c>
      <c r="S102" s="172">
        <v>0</v>
      </c>
      <c r="T102" s="173">
        <f t="shared" si="13"/>
        <v>0</v>
      </c>
      <c r="AR102" s="15" t="s">
        <v>535</v>
      </c>
      <c r="AT102" s="15" t="s">
        <v>125</v>
      </c>
      <c r="AU102" s="15" t="s">
        <v>80</v>
      </c>
      <c r="AY102" s="15" t="s">
        <v>122</v>
      </c>
      <c r="BE102" s="174">
        <f t="shared" si="14"/>
        <v>0</v>
      </c>
      <c r="BF102" s="174">
        <f t="shared" si="15"/>
        <v>0</v>
      </c>
      <c r="BG102" s="174">
        <f t="shared" si="16"/>
        <v>0</v>
      </c>
      <c r="BH102" s="174">
        <f t="shared" si="17"/>
        <v>0</v>
      </c>
      <c r="BI102" s="174">
        <f t="shared" si="18"/>
        <v>0</v>
      </c>
      <c r="BJ102" s="15" t="s">
        <v>78</v>
      </c>
      <c r="BK102" s="174">
        <f t="shared" si="19"/>
        <v>0</v>
      </c>
      <c r="BL102" s="15" t="s">
        <v>535</v>
      </c>
      <c r="BM102" s="15" t="s">
        <v>1058</v>
      </c>
    </row>
    <row r="103" spans="2:65" s="1" customFormat="1" ht="22.5" customHeight="1">
      <c r="B103" s="162"/>
      <c r="C103" s="163" t="s">
        <v>196</v>
      </c>
      <c r="D103" s="163" t="s">
        <v>125</v>
      </c>
      <c r="E103" s="164" t="s">
        <v>1059</v>
      </c>
      <c r="F103" s="165" t="s">
        <v>1060</v>
      </c>
      <c r="G103" s="166" t="s">
        <v>767</v>
      </c>
      <c r="H103" s="167">
        <v>16</v>
      </c>
      <c r="I103" s="168"/>
      <c r="J103" s="169">
        <f t="shared" si="10"/>
        <v>0</v>
      </c>
      <c r="K103" s="165" t="s">
        <v>19</v>
      </c>
      <c r="L103" s="32"/>
      <c r="M103" s="170" t="s">
        <v>19</v>
      </c>
      <c r="N103" s="171" t="s">
        <v>42</v>
      </c>
      <c r="O103" s="33"/>
      <c r="P103" s="172">
        <f t="shared" si="11"/>
        <v>0</v>
      </c>
      <c r="Q103" s="172">
        <v>0</v>
      </c>
      <c r="R103" s="172">
        <f t="shared" si="12"/>
        <v>0</v>
      </c>
      <c r="S103" s="172">
        <v>0</v>
      </c>
      <c r="T103" s="173">
        <f t="shared" si="13"/>
        <v>0</v>
      </c>
      <c r="AR103" s="15" t="s">
        <v>535</v>
      </c>
      <c r="AT103" s="15" t="s">
        <v>125</v>
      </c>
      <c r="AU103" s="15" t="s">
        <v>80</v>
      </c>
      <c r="AY103" s="15" t="s">
        <v>122</v>
      </c>
      <c r="BE103" s="174">
        <f t="shared" si="14"/>
        <v>0</v>
      </c>
      <c r="BF103" s="174">
        <f t="shared" si="15"/>
        <v>0</v>
      </c>
      <c r="BG103" s="174">
        <f t="shared" si="16"/>
        <v>0</v>
      </c>
      <c r="BH103" s="174">
        <f t="shared" si="17"/>
        <v>0</v>
      </c>
      <c r="BI103" s="174">
        <f t="shared" si="18"/>
        <v>0</v>
      </c>
      <c r="BJ103" s="15" t="s">
        <v>78</v>
      </c>
      <c r="BK103" s="174">
        <f t="shared" si="19"/>
        <v>0</v>
      </c>
      <c r="BL103" s="15" t="s">
        <v>535</v>
      </c>
      <c r="BM103" s="15" t="s">
        <v>1061</v>
      </c>
    </row>
    <row r="104" spans="2:65" s="1" customFormat="1" ht="22.5" customHeight="1">
      <c r="B104" s="162"/>
      <c r="C104" s="163" t="s">
        <v>202</v>
      </c>
      <c r="D104" s="163" t="s">
        <v>125</v>
      </c>
      <c r="E104" s="164" t="s">
        <v>1062</v>
      </c>
      <c r="F104" s="165" t="s">
        <v>1063</v>
      </c>
      <c r="G104" s="166" t="s">
        <v>767</v>
      </c>
      <c r="H104" s="167">
        <v>18</v>
      </c>
      <c r="I104" s="168"/>
      <c r="J104" s="169">
        <f t="shared" si="10"/>
        <v>0</v>
      </c>
      <c r="K104" s="165" t="s">
        <v>19</v>
      </c>
      <c r="L104" s="32"/>
      <c r="M104" s="170" t="s">
        <v>19</v>
      </c>
      <c r="N104" s="171" t="s">
        <v>42</v>
      </c>
      <c r="O104" s="33"/>
      <c r="P104" s="172">
        <f t="shared" si="11"/>
        <v>0</v>
      </c>
      <c r="Q104" s="172">
        <v>0</v>
      </c>
      <c r="R104" s="172">
        <f t="shared" si="12"/>
        <v>0</v>
      </c>
      <c r="S104" s="172">
        <v>0</v>
      </c>
      <c r="T104" s="173">
        <f t="shared" si="13"/>
        <v>0</v>
      </c>
      <c r="AR104" s="15" t="s">
        <v>535</v>
      </c>
      <c r="AT104" s="15" t="s">
        <v>125</v>
      </c>
      <c r="AU104" s="15" t="s">
        <v>80</v>
      </c>
      <c r="AY104" s="15" t="s">
        <v>122</v>
      </c>
      <c r="BE104" s="174">
        <f t="shared" si="14"/>
        <v>0</v>
      </c>
      <c r="BF104" s="174">
        <f t="shared" si="15"/>
        <v>0</v>
      </c>
      <c r="BG104" s="174">
        <f t="shared" si="16"/>
        <v>0</v>
      </c>
      <c r="BH104" s="174">
        <f t="shared" si="17"/>
        <v>0</v>
      </c>
      <c r="BI104" s="174">
        <f t="shared" si="18"/>
        <v>0</v>
      </c>
      <c r="BJ104" s="15" t="s">
        <v>78</v>
      </c>
      <c r="BK104" s="174">
        <f t="shared" si="19"/>
        <v>0</v>
      </c>
      <c r="BL104" s="15" t="s">
        <v>535</v>
      </c>
      <c r="BM104" s="15" t="s">
        <v>1064</v>
      </c>
    </row>
    <row r="105" spans="2:65" s="1" customFormat="1" ht="22.5" customHeight="1">
      <c r="B105" s="162"/>
      <c r="C105" s="163" t="s">
        <v>212</v>
      </c>
      <c r="D105" s="163" t="s">
        <v>125</v>
      </c>
      <c r="E105" s="164" t="s">
        <v>1065</v>
      </c>
      <c r="F105" s="165" t="s">
        <v>1066</v>
      </c>
      <c r="G105" s="166" t="s">
        <v>767</v>
      </c>
      <c r="H105" s="167">
        <v>16</v>
      </c>
      <c r="I105" s="168"/>
      <c r="J105" s="169">
        <f t="shared" si="10"/>
        <v>0</v>
      </c>
      <c r="K105" s="165" t="s">
        <v>19</v>
      </c>
      <c r="L105" s="32"/>
      <c r="M105" s="170" t="s">
        <v>19</v>
      </c>
      <c r="N105" s="171" t="s">
        <v>42</v>
      </c>
      <c r="O105" s="33"/>
      <c r="P105" s="172">
        <f t="shared" si="11"/>
        <v>0</v>
      </c>
      <c r="Q105" s="172">
        <v>0</v>
      </c>
      <c r="R105" s="172">
        <f t="shared" si="12"/>
        <v>0</v>
      </c>
      <c r="S105" s="172">
        <v>0</v>
      </c>
      <c r="T105" s="173">
        <f t="shared" si="13"/>
        <v>0</v>
      </c>
      <c r="AR105" s="15" t="s">
        <v>535</v>
      </c>
      <c r="AT105" s="15" t="s">
        <v>125</v>
      </c>
      <c r="AU105" s="15" t="s">
        <v>80</v>
      </c>
      <c r="AY105" s="15" t="s">
        <v>122</v>
      </c>
      <c r="BE105" s="174">
        <f t="shared" si="14"/>
        <v>0</v>
      </c>
      <c r="BF105" s="174">
        <f t="shared" si="15"/>
        <v>0</v>
      </c>
      <c r="BG105" s="174">
        <f t="shared" si="16"/>
        <v>0</v>
      </c>
      <c r="BH105" s="174">
        <f t="shared" si="17"/>
        <v>0</v>
      </c>
      <c r="BI105" s="174">
        <f t="shared" si="18"/>
        <v>0</v>
      </c>
      <c r="BJ105" s="15" t="s">
        <v>78</v>
      </c>
      <c r="BK105" s="174">
        <f t="shared" si="19"/>
        <v>0</v>
      </c>
      <c r="BL105" s="15" t="s">
        <v>535</v>
      </c>
      <c r="BM105" s="15" t="s">
        <v>1067</v>
      </c>
    </row>
    <row r="106" spans="2:65" s="1" customFormat="1" ht="22.5" customHeight="1">
      <c r="B106" s="162"/>
      <c r="C106" s="163" t="s">
        <v>206</v>
      </c>
      <c r="D106" s="163" t="s">
        <v>125</v>
      </c>
      <c r="E106" s="164" t="s">
        <v>1068</v>
      </c>
      <c r="F106" s="165" t="s">
        <v>1069</v>
      </c>
      <c r="G106" s="166" t="s">
        <v>767</v>
      </c>
      <c r="H106" s="167">
        <v>2</v>
      </c>
      <c r="I106" s="168"/>
      <c r="J106" s="169">
        <f t="shared" si="10"/>
        <v>0</v>
      </c>
      <c r="K106" s="165" t="s">
        <v>19</v>
      </c>
      <c r="L106" s="32"/>
      <c r="M106" s="170" t="s">
        <v>19</v>
      </c>
      <c r="N106" s="171" t="s">
        <v>42</v>
      </c>
      <c r="O106" s="33"/>
      <c r="P106" s="172">
        <f t="shared" si="11"/>
        <v>0</v>
      </c>
      <c r="Q106" s="172">
        <v>0</v>
      </c>
      <c r="R106" s="172">
        <f t="shared" si="12"/>
        <v>0</v>
      </c>
      <c r="S106" s="172">
        <v>0</v>
      </c>
      <c r="T106" s="173">
        <f t="shared" si="13"/>
        <v>0</v>
      </c>
      <c r="AR106" s="15" t="s">
        <v>535</v>
      </c>
      <c r="AT106" s="15" t="s">
        <v>125</v>
      </c>
      <c r="AU106" s="15" t="s">
        <v>80</v>
      </c>
      <c r="AY106" s="15" t="s">
        <v>122</v>
      </c>
      <c r="BE106" s="174">
        <f t="shared" si="14"/>
        <v>0</v>
      </c>
      <c r="BF106" s="174">
        <f t="shared" si="15"/>
        <v>0</v>
      </c>
      <c r="BG106" s="174">
        <f t="shared" si="16"/>
        <v>0</v>
      </c>
      <c r="BH106" s="174">
        <f t="shared" si="17"/>
        <v>0</v>
      </c>
      <c r="BI106" s="174">
        <f t="shared" si="18"/>
        <v>0</v>
      </c>
      <c r="BJ106" s="15" t="s">
        <v>78</v>
      </c>
      <c r="BK106" s="174">
        <f t="shared" si="19"/>
        <v>0</v>
      </c>
      <c r="BL106" s="15" t="s">
        <v>535</v>
      </c>
      <c r="BM106" s="15" t="s">
        <v>1070</v>
      </c>
    </row>
    <row r="107" spans="2:65" s="1" customFormat="1" ht="22.5" customHeight="1">
      <c r="B107" s="162"/>
      <c r="C107" s="163" t="s">
        <v>7</v>
      </c>
      <c r="D107" s="163" t="s">
        <v>125</v>
      </c>
      <c r="E107" s="164" t="s">
        <v>1071</v>
      </c>
      <c r="F107" s="165" t="s">
        <v>1028</v>
      </c>
      <c r="G107" s="166" t="s">
        <v>767</v>
      </c>
      <c r="H107" s="167">
        <v>1</v>
      </c>
      <c r="I107" s="168"/>
      <c r="J107" s="169">
        <f t="shared" si="10"/>
        <v>0</v>
      </c>
      <c r="K107" s="165" t="s">
        <v>19</v>
      </c>
      <c r="L107" s="32"/>
      <c r="M107" s="170" t="s">
        <v>19</v>
      </c>
      <c r="N107" s="171" t="s">
        <v>42</v>
      </c>
      <c r="O107" s="33"/>
      <c r="P107" s="172">
        <f t="shared" si="11"/>
        <v>0</v>
      </c>
      <c r="Q107" s="172">
        <v>0</v>
      </c>
      <c r="R107" s="172">
        <f t="shared" si="12"/>
        <v>0</v>
      </c>
      <c r="S107" s="172">
        <v>0</v>
      </c>
      <c r="T107" s="173">
        <f t="shared" si="13"/>
        <v>0</v>
      </c>
      <c r="AR107" s="15" t="s">
        <v>535</v>
      </c>
      <c r="AT107" s="15" t="s">
        <v>125</v>
      </c>
      <c r="AU107" s="15" t="s">
        <v>80</v>
      </c>
      <c r="AY107" s="15" t="s">
        <v>122</v>
      </c>
      <c r="BE107" s="174">
        <f t="shared" si="14"/>
        <v>0</v>
      </c>
      <c r="BF107" s="174">
        <f t="shared" si="15"/>
        <v>0</v>
      </c>
      <c r="BG107" s="174">
        <f t="shared" si="16"/>
        <v>0</v>
      </c>
      <c r="BH107" s="174">
        <f t="shared" si="17"/>
        <v>0</v>
      </c>
      <c r="BI107" s="174">
        <f t="shared" si="18"/>
        <v>0</v>
      </c>
      <c r="BJ107" s="15" t="s">
        <v>78</v>
      </c>
      <c r="BK107" s="174">
        <f t="shared" si="19"/>
        <v>0</v>
      </c>
      <c r="BL107" s="15" t="s">
        <v>535</v>
      </c>
      <c r="BM107" s="15" t="s">
        <v>1072</v>
      </c>
    </row>
    <row r="108" spans="2:65" s="1" customFormat="1" ht="22.5" customHeight="1">
      <c r="B108" s="162"/>
      <c r="C108" s="163" t="s">
        <v>334</v>
      </c>
      <c r="D108" s="163" t="s">
        <v>125</v>
      </c>
      <c r="E108" s="164" t="s">
        <v>1073</v>
      </c>
      <c r="F108" s="165" t="s">
        <v>1031</v>
      </c>
      <c r="G108" s="166" t="s">
        <v>767</v>
      </c>
      <c r="H108" s="167">
        <v>1</v>
      </c>
      <c r="I108" s="168"/>
      <c r="J108" s="169">
        <f t="shared" si="10"/>
        <v>0</v>
      </c>
      <c r="K108" s="165" t="s">
        <v>19</v>
      </c>
      <c r="L108" s="32"/>
      <c r="M108" s="170" t="s">
        <v>19</v>
      </c>
      <c r="N108" s="171" t="s">
        <v>42</v>
      </c>
      <c r="O108" s="33"/>
      <c r="P108" s="172">
        <f t="shared" si="11"/>
        <v>0</v>
      </c>
      <c r="Q108" s="172">
        <v>0</v>
      </c>
      <c r="R108" s="172">
        <f t="shared" si="12"/>
        <v>0</v>
      </c>
      <c r="S108" s="172">
        <v>0</v>
      </c>
      <c r="T108" s="173">
        <f t="shared" si="13"/>
        <v>0</v>
      </c>
      <c r="AR108" s="15" t="s">
        <v>535</v>
      </c>
      <c r="AT108" s="15" t="s">
        <v>125</v>
      </c>
      <c r="AU108" s="15" t="s">
        <v>80</v>
      </c>
      <c r="AY108" s="15" t="s">
        <v>122</v>
      </c>
      <c r="BE108" s="174">
        <f t="shared" si="14"/>
        <v>0</v>
      </c>
      <c r="BF108" s="174">
        <f t="shared" si="15"/>
        <v>0</v>
      </c>
      <c r="BG108" s="174">
        <f t="shared" si="16"/>
        <v>0</v>
      </c>
      <c r="BH108" s="174">
        <f t="shared" si="17"/>
        <v>0</v>
      </c>
      <c r="BI108" s="174">
        <f t="shared" si="18"/>
        <v>0</v>
      </c>
      <c r="BJ108" s="15" t="s">
        <v>78</v>
      </c>
      <c r="BK108" s="174">
        <f t="shared" si="19"/>
        <v>0</v>
      </c>
      <c r="BL108" s="15" t="s">
        <v>535</v>
      </c>
      <c r="BM108" s="15" t="s">
        <v>1074</v>
      </c>
    </row>
    <row r="109" spans="2:63" s="10" customFormat="1" ht="29.25" customHeight="1">
      <c r="B109" s="148"/>
      <c r="D109" s="159" t="s">
        <v>70</v>
      </c>
      <c r="E109" s="160" t="s">
        <v>1075</v>
      </c>
      <c r="F109" s="160" t="s">
        <v>1076</v>
      </c>
      <c r="I109" s="151"/>
      <c r="J109" s="161">
        <f>BK109</f>
        <v>0</v>
      </c>
      <c r="L109" s="148"/>
      <c r="M109" s="153"/>
      <c r="N109" s="154"/>
      <c r="O109" s="154"/>
      <c r="P109" s="155">
        <f>SUM(P110:P118)</f>
        <v>0</v>
      </c>
      <c r="Q109" s="154"/>
      <c r="R109" s="155">
        <f>SUM(R110:R118)</f>
        <v>0</v>
      </c>
      <c r="S109" s="154"/>
      <c r="T109" s="156">
        <f>SUM(T110:T118)</f>
        <v>0</v>
      </c>
      <c r="AR109" s="149" t="s">
        <v>135</v>
      </c>
      <c r="AT109" s="157" t="s">
        <v>70</v>
      </c>
      <c r="AU109" s="157" t="s">
        <v>78</v>
      </c>
      <c r="AY109" s="149" t="s">
        <v>122</v>
      </c>
      <c r="BK109" s="158">
        <f>SUM(BK110:BK118)</f>
        <v>0</v>
      </c>
    </row>
    <row r="110" spans="2:65" s="1" customFormat="1" ht="22.5" customHeight="1">
      <c r="B110" s="162"/>
      <c r="C110" s="163" t="s">
        <v>338</v>
      </c>
      <c r="D110" s="163" t="s">
        <v>125</v>
      </c>
      <c r="E110" s="164" t="s">
        <v>1077</v>
      </c>
      <c r="F110" s="165" t="s">
        <v>1078</v>
      </c>
      <c r="G110" s="166" t="s">
        <v>1079</v>
      </c>
      <c r="H110" s="167">
        <v>0.17</v>
      </c>
      <c r="I110" s="168"/>
      <c r="J110" s="169">
        <f aca="true" t="shared" si="20" ref="J110:J118">ROUND(I110*H110,2)</f>
        <v>0</v>
      </c>
      <c r="K110" s="165" t="s">
        <v>19</v>
      </c>
      <c r="L110" s="32"/>
      <c r="M110" s="170" t="s">
        <v>19</v>
      </c>
      <c r="N110" s="171" t="s">
        <v>42</v>
      </c>
      <c r="O110" s="33"/>
      <c r="P110" s="172">
        <f aca="true" t="shared" si="21" ref="P110:P118">O110*H110</f>
        <v>0</v>
      </c>
      <c r="Q110" s="172">
        <v>0</v>
      </c>
      <c r="R110" s="172">
        <f aca="true" t="shared" si="22" ref="R110:R118">Q110*H110</f>
        <v>0</v>
      </c>
      <c r="S110" s="172">
        <v>0</v>
      </c>
      <c r="T110" s="173">
        <f aca="true" t="shared" si="23" ref="T110:T118">S110*H110</f>
        <v>0</v>
      </c>
      <c r="AR110" s="15" t="s">
        <v>535</v>
      </c>
      <c r="AT110" s="15" t="s">
        <v>125</v>
      </c>
      <c r="AU110" s="15" t="s">
        <v>80</v>
      </c>
      <c r="AY110" s="15" t="s">
        <v>122</v>
      </c>
      <c r="BE110" s="174">
        <f aca="true" t="shared" si="24" ref="BE110:BE118">IF(N110="základní",J110,0)</f>
        <v>0</v>
      </c>
      <c r="BF110" s="174">
        <f aca="true" t="shared" si="25" ref="BF110:BF118">IF(N110="snížená",J110,0)</f>
        <v>0</v>
      </c>
      <c r="BG110" s="174">
        <f aca="true" t="shared" si="26" ref="BG110:BG118">IF(N110="zákl. přenesená",J110,0)</f>
        <v>0</v>
      </c>
      <c r="BH110" s="174">
        <f aca="true" t="shared" si="27" ref="BH110:BH118">IF(N110="sníž. přenesená",J110,0)</f>
        <v>0</v>
      </c>
      <c r="BI110" s="174">
        <f aca="true" t="shared" si="28" ref="BI110:BI118">IF(N110="nulová",J110,0)</f>
        <v>0</v>
      </c>
      <c r="BJ110" s="15" t="s">
        <v>78</v>
      </c>
      <c r="BK110" s="174">
        <f aca="true" t="shared" si="29" ref="BK110:BK118">ROUND(I110*H110,2)</f>
        <v>0</v>
      </c>
      <c r="BL110" s="15" t="s">
        <v>535</v>
      </c>
      <c r="BM110" s="15" t="s">
        <v>1080</v>
      </c>
    </row>
    <row r="111" spans="2:65" s="1" customFormat="1" ht="22.5" customHeight="1">
      <c r="B111" s="162"/>
      <c r="C111" s="163" t="s">
        <v>344</v>
      </c>
      <c r="D111" s="163" t="s">
        <v>125</v>
      </c>
      <c r="E111" s="164" t="s">
        <v>1081</v>
      </c>
      <c r="F111" s="165" t="s">
        <v>1082</v>
      </c>
      <c r="G111" s="166" t="s">
        <v>378</v>
      </c>
      <c r="H111" s="167">
        <v>170</v>
      </c>
      <c r="I111" s="168"/>
      <c r="J111" s="169">
        <f t="shared" si="20"/>
        <v>0</v>
      </c>
      <c r="K111" s="165" t="s">
        <v>19</v>
      </c>
      <c r="L111" s="32"/>
      <c r="M111" s="170" t="s">
        <v>19</v>
      </c>
      <c r="N111" s="171" t="s">
        <v>42</v>
      </c>
      <c r="O111" s="33"/>
      <c r="P111" s="172">
        <f t="shared" si="21"/>
        <v>0</v>
      </c>
      <c r="Q111" s="172">
        <v>0</v>
      </c>
      <c r="R111" s="172">
        <f t="shared" si="22"/>
        <v>0</v>
      </c>
      <c r="S111" s="172">
        <v>0</v>
      </c>
      <c r="T111" s="173">
        <f t="shared" si="23"/>
        <v>0</v>
      </c>
      <c r="AR111" s="15" t="s">
        <v>535</v>
      </c>
      <c r="AT111" s="15" t="s">
        <v>125</v>
      </c>
      <c r="AU111" s="15" t="s">
        <v>80</v>
      </c>
      <c r="AY111" s="15" t="s">
        <v>122</v>
      </c>
      <c r="BE111" s="174">
        <f t="shared" si="24"/>
        <v>0</v>
      </c>
      <c r="BF111" s="174">
        <f t="shared" si="25"/>
        <v>0</v>
      </c>
      <c r="BG111" s="174">
        <f t="shared" si="26"/>
        <v>0</v>
      </c>
      <c r="BH111" s="174">
        <f t="shared" si="27"/>
        <v>0</v>
      </c>
      <c r="BI111" s="174">
        <f t="shared" si="28"/>
        <v>0</v>
      </c>
      <c r="BJ111" s="15" t="s">
        <v>78</v>
      </c>
      <c r="BK111" s="174">
        <f t="shared" si="29"/>
        <v>0</v>
      </c>
      <c r="BL111" s="15" t="s">
        <v>535</v>
      </c>
      <c r="BM111" s="15" t="s">
        <v>1083</v>
      </c>
    </row>
    <row r="112" spans="2:65" s="1" customFormat="1" ht="22.5" customHeight="1">
      <c r="B112" s="162"/>
      <c r="C112" s="163" t="s">
        <v>349</v>
      </c>
      <c r="D112" s="163" t="s">
        <v>125</v>
      </c>
      <c r="E112" s="164" t="s">
        <v>1084</v>
      </c>
      <c r="F112" s="165" t="s">
        <v>1085</v>
      </c>
      <c r="G112" s="166" t="s">
        <v>378</v>
      </c>
      <c r="H112" s="167">
        <v>170</v>
      </c>
      <c r="I112" s="168"/>
      <c r="J112" s="169">
        <f t="shared" si="20"/>
        <v>0</v>
      </c>
      <c r="K112" s="165" t="s">
        <v>19</v>
      </c>
      <c r="L112" s="32"/>
      <c r="M112" s="170" t="s">
        <v>19</v>
      </c>
      <c r="N112" s="171" t="s">
        <v>42</v>
      </c>
      <c r="O112" s="33"/>
      <c r="P112" s="172">
        <f t="shared" si="21"/>
        <v>0</v>
      </c>
      <c r="Q112" s="172">
        <v>0</v>
      </c>
      <c r="R112" s="172">
        <f t="shared" si="22"/>
        <v>0</v>
      </c>
      <c r="S112" s="172">
        <v>0</v>
      </c>
      <c r="T112" s="173">
        <f t="shared" si="23"/>
        <v>0</v>
      </c>
      <c r="AR112" s="15" t="s">
        <v>535</v>
      </c>
      <c r="AT112" s="15" t="s">
        <v>125</v>
      </c>
      <c r="AU112" s="15" t="s">
        <v>80</v>
      </c>
      <c r="AY112" s="15" t="s">
        <v>122</v>
      </c>
      <c r="BE112" s="174">
        <f t="shared" si="24"/>
        <v>0</v>
      </c>
      <c r="BF112" s="174">
        <f t="shared" si="25"/>
        <v>0</v>
      </c>
      <c r="BG112" s="174">
        <f t="shared" si="26"/>
        <v>0</v>
      </c>
      <c r="BH112" s="174">
        <f t="shared" si="27"/>
        <v>0</v>
      </c>
      <c r="BI112" s="174">
        <f t="shared" si="28"/>
        <v>0</v>
      </c>
      <c r="BJ112" s="15" t="s">
        <v>78</v>
      </c>
      <c r="BK112" s="174">
        <f t="shared" si="29"/>
        <v>0</v>
      </c>
      <c r="BL112" s="15" t="s">
        <v>535</v>
      </c>
      <c r="BM112" s="15" t="s">
        <v>1086</v>
      </c>
    </row>
    <row r="113" spans="2:65" s="1" customFormat="1" ht="22.5" customHeight="1">
      <c r="B113" s="162"/>
      <c r="C113" s="163" t="s">
        <v>355</v>
      </c>
      <c r="D113" s="163" t="s">
        <v>125</v>
      </c>
      <c r="E113" s="164" t="s">
        <v>1087</v>
      </c>
      <c r="F113" s="165" t="s">
        <v>1088</v>
      </c>
      <c r="G113" s="166" t="s">
        <v>378</v>
      </c>
      <c r="H113" s="167">
        <v>170</v>
      </c>
      <c r="I113" s="168"/>
      <c r="J113" s="169">
        <f t="shared" si="20"/>
        <v>0</v>
      </c>
      <c r="K113" s="165" t="s">
        <v>19</v>
      </c>
      <c r="L113" s="32"/>
      <c r="M113" s="170" t="s">
        <v>19</v>
      </c>
      <c r="N113" s="171" t="s">
        <v>42</v>
      </c>
      <c r="O113" s="33"/>
      <c r="P113" s="172">
        <f t="shared" si="21"/>
        <v>0</v>
      </c>
      <c r="Q113" s="172">
        <v>0</v>
      </c>
      <c r="R113" s="172">
        <f t="shared" si="22"/>
        <v>0</v>
      </c>
      <c r="S113" s="172">
        <v>0</v>
      </c>
      <c r="T113" s="173">
        <f t="shared" si="23"/>
        <v>0</v>
      </c>
      <c r="AR113" s="15" t="s">
        <v>535</v>
      </c>
      <c r="AT113" s="15" t="s">
        <v>125</v>
      </c>
      <c r="AU113" s="15" t="s">
        <v>80</v>
      </c>
      <c r="AY113" s="15" t="s">
        <v>122</v>
      </c>
      <c r="BE113" s="174">
        <f t="shared" si="24"/>
        <v>0</v>
      </c>
      <c r="BF113" s="174">
        <f t="shared" si="25"/>
        <v>0</v>
      </c>
      <c r="BG113" s="174">
        <f t="shared" si="26"/>
        <v>0</v>
      </c>
      <c r="BH113" s="174">
        <f t="shared" si="27"/>
        <v>0</v>
      </c>
      <c r="BI113" s="174">
        <f t="shared" si="28"/>
        <v>0</v>
      </c>
      <c r="BJ113" s="15" t="s">
        <v>78</v>
      </c>
      <c r="BK113" s="174">
        <f t="shared" si="29"/>
        <v>0</v>
      </c>
      <c r="BL113" s="15" t="s">
        <v>535</v>
      </c>
      <c r="BM113" s="15" t="s">
        <v>1089</v>
      </c>
    </row>
    <row r="114" spans="2:65" s="1" customFormat="1" ht="22.5" customHeight="1">
      <c r="B114" s="162"/>
      <c r="C114" s="193" t="s">
        <v>359</v>
      </c>
      <c r="D114" s="193" t="s">
        <v>429</v>
      </c>
      <c r="E114" s="194" t="s">
        <v>1090</v>
      </c>
      <c r="F114" s="195" t="s">
        <v>1091</v>
      </c>
      <c r="G114" s="196" t="s">
        <v>264</v>
      </c>
      <c r="H114" s="197">
        <v>12</v>
      </c>
      <c r="I114" s="198"/>
      <c r="J114" s="199">
        <f t="shared" si="20"/>
        <v>0</v>
      </c>
      <c r="K114" s="195" t="s">
        <v>19</v>
      </c>
      <c r="L114" s="200"/>
      <c r="M114" s="201" t="s">
        <v>19</v>
      </c>
      <c r="N114" s="202" t="s">
        <v>42</v>
      </c>
      <c r="O114" s="33"/>
      <c r="P114" s="172">
        <f t="shared" si="21"/>
        <v>0</v>
      </c>
      <c r="Q114" s="172">
        <v>0</v>
      </c>
      <c r="R114" s="172">
        <f t="shared" si="22"/>
        <v>0</v>
      </c>
      <c r="S114" s="172">
        <v>0</v>
      </c>
      <c r="T114" s="173">
        <f t="shared" si="23"/>
        <v>0</v>
      </c>
      <c r="AR114" s="15" t="s">
        <v>1092</v>
      </c>
      <c r="AT114" s="15" t="s">
        <v>429</v>
      </c>
      <c r="AU114" s="15" t="s">
        <v>80</v>
      </c>
      <c r="AY114" s="15" t="s">
        <v>122</v>
      </c>
      <c r="BE114" s="174">
        <f t="shared" si="24"/>
        <v>0</v>
      </c>
      <c r="BF114" s="174">
        <f t="shared" si="25"/>
        <v>0</v>
      </c>
      <c r="BG114" s="174">
        <f t="shared" si="26"/>
        <v>0</v>
      </c>
      <c r="BH114" s="174">
        <f t="shared" si="27"/>
        <v>0</v>
      </c>
      <c r="BI114" s="174">
        <f t="shared" si="28"/>
        <v>0</v>
      </c>
      <c r="BJ114" s="15" t="s">
        <v>78</v>
      </c>
      <c r="BK114" s="174">
        <f t="shared" si="29"/>
        <v>0</v>
      </c>
      <c r="BL114" s="15" t="s">
        <v>535</v>
      </c>
      <c r="BM114" s="15" t="s">
        <v>1093</v>
      </c>
    </row>
    <row r="115" spans="2:65" s="1" customFormat="1" ht="22.5" customHeight="1">
      <c r="B115" s="162"/>
      <c r="C115" s="163" t="s">
        <v>367</v>
      </c>
      <c r="D115" s="163" t="s">
        <v>125</v>
      </c>
      <c r="E115" s="164" t="s">
        <v>1094</v>
      </c>
      <c r="F115" s="165" t="s">
        <v>1095</v>
      </c>
      <c r="G115" s="166" t="s">
        <v>378</v>
      </c>
      <c r="H115" s="167">
        <v>170</v>
      </c>
      <c r="I115" s="168"/>
      <c r="J115" s="169">
        <f t="shared" si="20"/>
        <v>0</v>
      </c>
      <c r="K115" s="165" t="s">
        <v>19</v>
      </c>
      <c r="L115" s="32"/>
      <c r="M115" s="170" t="s">
        <v>19</v>
      </c>
      <c r="N115" s="171" t="s">
        <v>42</v>
      </c>
      <c r="O115" s="33"/>
      <c r="P115" s="172">
        <f t="shared" si="21"/>
        <v>0</v>
      </c>
      <c r="Q115" s="172">
        <v>0</v>
      </c>
      <c r="R115" s="172">
        <f t="shared" si="22"/>
        <v>0</v>
      </c>
      <c r="S115" s="172">
        <v>0</v>
      </c>
      <c r="T115" s="173">
        <f t="shared" si="23"/>
        <v>0</v>
      </c>
      <c r="AR115" s="15" t="s">
        <v>535</v>
      </c>
      <c r="AT115" s="15" t="s">
        <v>125</v>
      </c>
      <c r="AU115" s="15" t="s">
        <v>80</v>
      </c>
      <c r="AY115" s="15" t="s">
        <v>122</v>
      </c>
      <c r="BE115" s="174">
        <f t="shared" si="24"/>
        <v>0</v>
      </c>
      <c r="BF115" s="174">
        <f t="shared" si="25"/>
        <v>0</v>
      </c>
      <c r="BG115" s="174">
        <f t="shared" si="26"/>
        <v>0</v>
      </c>
      <c r="BH115" s="174">
        <f t="shared" si="27"/>
        <v>0</v>
      </c>
      <c r="BI115" s="174">
        <f t="shared" si="28"/>
        <v>0</v>
      </c>
      <c r="BJ115" s="15" t="s">
        <v>78</v>
      </c>
      <c r="BK115" s="174">
        <f t="shared" si="29"/>
        <v>0</v>
      </c>
      <c r="BL115" s="15" t="s">
        <v>535</v>
      </c>
      <c r="BM115" s="15" t="s">
        <v>1096</v>
      </c>
    </row>
    <row r="116" spans="2:65" s="1" customFormat="1" ht="22.5" customHeight="1">
      <c r="B116" s="162"/>
      <c r="C116" s="163" t="s">
        <v>371</v>
      </c>
      <c r="D116" s="163" t="s">
        <v>125</v>
      </c>
      <c r="E116" s="164" t="s">
        <v>1097</v>
      </c>
      <c r="F116" s="165" t="s">
        <v>1098</v>
      </c>
      <c r="G116" s="166" t="s">
        <v>378</v>
      </c>
      <c r="H116" s="167">
        <v>170</v>
      </c>
      <c r="I116" s="168"/>
      <c r="J116" s="169">
        <f t="shared" si="20"/>
        <v>0</v>
      </c>
      <c r="K116" s="165" t="s">
        <v>19</v>
      </c>
      <c r="L116" s="32"/>
      <c r="M116" s="170" t="s">
        <v>19</v>
      </c>
      <c r="N116" s="171" t="s">
        <v>42</v>
      </c>
      <c r="O116" s="33"/>
      <c r="P116" s="172">
        <f t="shared" si="21"/>
        <v>0</v>
      </c>
      <c r="Q116" s="172">
        <v>0</v>
      </c>
      <c r="R116" s="172">
        <f t="shared" si="22"/>
        <v>0</v>
      </c>
      <c r="S116" s="172">
        <v>0</v>
      </c>
      <c r="T116" s="173">
        <f t="shared" si="23"/>
        <v>0</v>
      </c>
      <c r="AR116" s="15" t="s">
        <v>535</v>
      </c>
      <c r="AT116" s="15" t="s">
        <v>125</v>
      </c>
      <c r="AU116" s="15" t="s">
        <v>80</v>
      </c>
      <c r="AY116" s="15" t="s">
        <v>122</v>
      </c>
      <c r="BE116" s="174">
        <f t="shared" si="24"/>
        <v>0</v>
      </c>
      <c r="BF116" s="174">
        <f t="shared" si="25"/>
        <v>0</v>
      </c>
      <c r="BG116" s="174">
        <f t="shared" si="26"/>
        <v>0</v>
      </c>
      <c r="BH116" s="174">
        <f t="shared" si="27"/>
        <v>0</v>
      </c>
      <c r="BI116" s="174">
        <f t="shared" si="28"/>
        <v>0</v>
      </c>
      <c r="BJ116" s="15" t="s">
        <v>78</v>
      </c>
      <c r="BK116" s="174">
        <f t="shared" si="29"/>
        <v>0</v>
      </c>
      <c r="BL116" s="15" t="s">
        <v>535</v>
      </c>
      <c r="BM116" s="15" t="s">
        <v>1099</v>
      </c>
    </row>
    <row r="117" spans="2:65" s="1" customFormat="1" ht="31.5" customHeight="1">
      <c r="B117" s="162"/>
      <c r="C117" s="163" t="s">
        <v>375</v>
      </c>
      <c r="D117" s="163" t="s">
        <v>125</v>
      </c>
      <c r="E117" s="164" t="s">
        <v>1100</v>
      </c>
      <c r="F117" s="165" t="s">
        <v>1101</v>
      </c>
      <c r="G117" s="166" t="s">
        <v>378</v>
      </c>
      <c r="H117" s="167">
        <v>8</v>
      </c>
      <c r="I117" s="168"/>
      <c r="J117" s="169">
        <f t="shared" si="20"/>
        <v>0</v>
      </c>
      <c r="K117" s="165" t="s">
        <v>19</v>
      </c>
      <c r="L117" s="32"/>
      <c r="M117" s="170" t="s">
        <v>19</v>
      </c>
      <c r="N117" s="171" t="s">
        <v>42</v>
      </c>
      <c r="O117" s="33"/>
      <c r="P117" s="172">
        <f t="shared" si="21"/>
        <v>0</v>
      </c>
      <c r="Q117" s="172">
        <v>0</v>
      </c>
      <c r="R117" s="172">
        <f t="shared" si="22"/>
        <v>0</v>
      </c>
      <c r="S117" s="172">
        <v>0</v>
      </c>
      <c r="T117" s="173">
        <f t="shared" si="23"/>
        <v>0</v>
      </c>
      <c r="AR117" s="15" t="s">
        <v>535</v>
      </c>
      <c r="AT117" s="15" t="s">
        <v>125</v>
      </c>
      <c r="AU117" s="15" t="s">
        <v>80</v>
      </c>
      <c r="AY117" s="15" t="s">
        <v>122</v>
      </c>
      <c r="BE117" s="174">
        <f t="shared" si="24"/>
        <v>0</v>
      </c>
      <c r="BF117" s="174">
        <f t="shared" si="25"/>
        <v>0</v>
      </c>
      <c r="BG117" s="174">
        <f t="shared" si="26"/>
        <v>0</v>
      </c>
      <c r="BH117" s="174">
        <f t="shared" si="27"/>
        <v>0</v>
      </c>
      <c r="BI117" s="174">
        <f t="shared" si="28"/>
        <v>0</v>
      </c>
      <c r="BJ117" s="15" t="s">
        <v>78</v>
      </c>
      <c r="BK117" s="174">
        <f t="shared" si="29"/>
        <v>0</v>
      </c>
      <c r="BL117" s="15" t="s">
        <v>535</v>
      </c>
      <c r="BM117" s="15" t="s">
        <v>1102</v>
      </c>
    </row>
    <row r="118" spans="2:65" s="1" customFormat="1" ht="22.5" customHeight="1">
      <c r="B118" s="162"/>
      <c r="C118" s="163" t="s">
        <v>380</v>
      </c>
      <c r="D118" s="163" t="s">
        <v>125</v>
      </c>
      <c r="E118" s="164" t="s">
        <v>1103</v>
      </c>
      <c r="F118" s="165" t="s">
        <v>1104</v>
      </c>
      <c r="G118" s="166" t="s">
        <v>264</v>
      </c>
      <c r="H118" s="167">
        <v>30</v>
      </c>
      <c r="I118" s="168"/>
      <c r="J118" s="169">
        <f t="shared" si="20"/>
        <v>0</v>
      </c>
      <c r="K118" s="165" t="s">
        <v>19</v>
      </c>
      <c r="L118" s="32"/>
      <c r="M118" s="170" t="s">
        <v>19</v>
      </c>
      <c r="N118" s="171" t="s">
        <v>42</v>
      </c>
      <c r="O118" s="33"/>
      <c r="P118" s="172">
        <f t="shared" si="21"/>
        <v>0</v>
      </c>
      <c r="Q118" s="172">
        <v>0</v>
      </c>
      <c r="R118" s="172">
        <f t="shared" si="22"/>
        <v>0</v>
      </c>
      <c r="S118" s="172">
        <v>0</v>
      </c>
      <c r="T118" s="173">
        <f t="shared" si="23"/>
        <v>0</v>
      </c>
      <c r="AR118" s="15" t="s">
        <v>535</v>
      </c>
      <c r="AT118" s="15" t="s">
        <v>125</v>
      </c>
      <c r="AU118" s="15" t="s">
        <v>80</v>
      </c>
      <c r="AY118" s="15" t="s">
        <v>122</v>
      </c>
      <c r="BE118" s="174">
        <f t="shared" si="24"/>
        <v>0</v>
      </c>
      <c r="BF118" s="174">
        <f t="shared" si="25"/>
        <v>0</v>
      </c>
      <c r="BG118" s="174">
        <f t="shared" si="26"/>
        <v>0</v>
      </c>
      <c r="BH118" s="174">
        <f t="shared" si="27"/>
        <v>0</v>
      </c>
      <c r="BI118" s="174">
        <f t="shared" si="28"/>
        <v>0</v>
      </c>
      <c r="BJ118" s="15" t="s">
        <v>78</v>
      </c>
      <c r="BK118" s="174">
        <f t="shared" si="29"/>
        <v>0</v>
      </c>
      <c r="BL118" s="15" t="s">
        <v>535</v>
      </c>
      <c r="BM118" s="15" t="s">
        <v>1105</v>
      </c>
    </row>
    <row r="119" spans="2:63" s="10" customFormat="1" ht="29.25" customHeight="1">
      <c r="B119" s="148"/>
      <c r="D119" s="159" t="s">
        <v>70</v>
      </c>
      <c r="E119" s="160" t="s">
        <v>1106</v>
      </c>
      <c r="F119" s="160" t="s">
        <v>1107</v>
      </c>
      <c r="I119" s="151"/>
      <c r="J119" s="161">
        <f>BK119</f>
        <v>0</v>
      </c>
      <c r="L119" s="148"/>
      <c r="M119" s="153"/>
      <c r="N119" s="154"/>
      <c r="O119" s="154"/>
      <c r="P119" s="155">
        <f>SUM(P120:P125)</f>
        <v>0</v>
      </c>
      <c r="Q119" s="154"/>
      <c r="R119" s="155">
        <f>SUM(R120:R125)</f>
        <v>0</v>
      </c>
      <c r="S119" s="154"/>
      <c r="T119" s="156">
        <f>SUM(T120:T125)</f>
        <v>0</v>
      </c>
      <c r="AR119" s="149" t="s">
        <v>135</v>
      </c>
      <c r="AT119" s="157" t="s">
        <v>70</v>
      </c>
      <c r="AU119" s="157" t="s">
        <v>78</v>
      </c>
      <c r="AY119" s="149" t="s">
        <v>122</v>
      </c>
      <c r="BK119" s="158">
        <f>SUM(BK120:BK125)</f>
        <v>0</v>
      </c>
    </row>
    <row r="120" spans="2:65" s="1" customFormat="1" ht="22.5" customHeight="1">
      <c r="B120" s="162"/>
      <c r="C120" s="163" t="s">
        <v>384</v>
      </c>
      <c r="D120" s="163" t="s">
        <v>125</v>
      </c>
      <c r="E120" s="164" t="s">
        <v>1108</v>
      </c>
      <c r="F120" s="165" t="s">
        <v>1109</v>
      </c>
      <c r="G120" s="166" t="s">
        <v>767</v>
      </c>
      <c r="H120" s="167">
        <v>1</v>
      </c>
      <c r="I120" s="168"/>
      <c r="J120" s="169">
        <f aca="true" t="shared" si="30" ref="J120:J125">ROUND(I120*H120,2)</f>
        <v>0</v>
      </c>
      <c r="K120" s="165" t="s">
        <v>19</v>
      </c>
      <c r="L120" s="32"/>
      <c r="M120" s="170" t="s">
        <v>19</v>
      </c>
      <c r="N120" s="171" t="s">
        <v>42</v>
      </c>
      <c r="O120" s="33"/>
      <c r="P120" s="172">
        <f aca="true" t="shared" si="31" ref="P120:P125">O120*H120</f>
        <v>0</v>
      </c>
      <c r="Q120" s="172">
        <v>0</v>
      </c>
      <c r="R120" s="172">
        <f aca="true" t="shared" si="32" ref="R120:R125">Q120*H120</f>
        <v>0</v>
      </c>
      <c r="S120" s="172">
        <v>0</v>
      </c>
      <c r="T120" s="173">
        <f aca="true" t="shared" si="33" ref="T120:T125">S120*H120</f>
        <v>0</v>
      </c>
      <c r="AR120" s="15" t="s">
        <v>535</v>
      </c>
      <c r="AT120" s="15" t="s">
        <v>125</v>
      </c>
      <c r="AU120" s="15" t="s">
        <v>80</v>
      </c>
      <c r="AY120" s="15" t="s">
        <v>122</v>
      </c>
      <c r="BE120" s="174">
        <f aca="true" t="shared" si="34" ref="BE120:BE125">IF(N120="základní",J120,0)</f>
        <v>0</v>
      </c>
      <c r="BF120" s="174">
        <f aca="true" t="shared" si="35" ref="BF120:BF125">IF(N120="snížená",J120,0)</f>
        <v>0</v>
      </c>
      <c r="BG120" s="174">
        <f aca="true" t="shared" si="36" ref="BG120:BG125">IF(N120="zákl. přenesená",J120,0)</f>
        <v>0</v>
      </c>
      <c r="BH120" s="174">
        <f aca="true" t="shared" si="37" ref="BH120:BH125">IF(N120="sníž. přenesená",J120,0)</f>
        <v>0</v>
      </c>
      <c r="BI120" s="174">
        <f aca="true" t="shared" si="38" ref="BI120:BI125">IF(N120="nulová",J120,0)</f>
        <v>0</v>
      </c>
      <c r="BJ120" s="15" t="s">
        <v>78</v>
      </c>
      <c r="BK120" s="174">
        <f aca="true" t="shared" si="39" ref="BK120:BK125">ROUND(I120*H120,2)</f>
        <v>0</v>
      </c>
      <c r="BL120" s="15" t="s">
        <v>535</v>
      </c>
      <c r="BM120" s="15" t="s">
        <v>1110</v>
      </c>
    </row>
    <row r="121" spans="2:65" s="1" customFormat="1" ht="22.5" customHeight="1">
      <c r="B121" s="162"/>
      <c r="C121" s="163" t="s">
        <v>389</v>
      </c>
      <c r="D121" s="163" t="s">
        <v>125</v>
      </c>
      <c r="E121" s="164" t="s">
        <v>1111</v>
      </c>
      <c r="F121" s="165" t="s">
        <v>1112</v>
      </c>
      <c r="G121" s="166" t="s">
        <v>767</v>
      </c>
      <c r="H121" s="167">
        <v>1</v>
      </c>
      <c r="I121" s="168"/>
      <c r="J121" s="169">
        <f t="shared" si="30"/>
        <v>0</v>
      </c>
      <c r="K121" s="165" t="s">
        <v>19</v>
      </c>
      <c r="L121" s="32"/>
      <c r="M121" s="170" t="s">
        <v>19</v>
      </c>
      <c r="N121" s="171" t="s">
        <v>42</v>
      </c>
      <c r="O121" s="33"/>
      <c r="P121" s="172">
        <f t="shared" si="31"/>
        <v>0</v>
      </c>
      <c r="Q121" s="172">
        <v>0</v>
      </c>
      <c r="R121" s="172">
        <f t="shared" si="32"/>
        <v>0</v>
      </c>
      <c r="S121" s="172">
        <v>0</v>
      </c>
      <c r="T121" s="173">
        <f t="shared" si="33"/>
        <v>0</v>
      </c>
      <c r="AR121" s="15" t="s">
        <v>535</v>
      </c>
      <c r="AT121" s="15" t="s">
        <v>125</v>
      </c>
      <c r="AU121" s="15" t="s">
        <v>80</v>
      </c>
      <c r="AY121" s="15" t="s">
        <v>122</v>
      </c>
      <c r="BE121" s="174">
        <f t="shared" si="34"/>
        <v>0</v>
      </c>
      <c r="BF121" s="174">
        <f t="shared" si="35"/>
        <v>0</v>
      </c>
      <c r="BG121" s="174">
        <f t="shared" si="36"/>
        <v>0</v>
      </c>
      <c r="BH121" s="174">
        <f t="shared" si="37"/>
        <v>0</v>
      </c>
      <c r="BI121" s="174">
        <f t="shared" si="38"/>
        <v>0</v>
      </c>
      <c r="BJ121" s="15" t="s">
        <v>78</v>
      </c>
      <c r="BK121" s="174">
        <f t="shared" si="39"/>
        <v>0</v>
      </c>
      <c r="BL121" s="15" t="s">
        <v>535</v>
      </c>
      <c r="BM121" s="15" t="s">
        <v>1113</v>
      </c>
    </row>
    <row r="122" spans="2:65" s="1" customFormat="1" ht="22.5" customHeight="1">
      <c r="B122" s="162"/>
      <c r="C122" s="163" t="s">
        <v>395</v>
      </c>
      <c r="D122" s="163" t="s">
        <v>125</v>
      </c>
      <c r="E122" s="164" t="s">
        <v>1114</v>
      </c>
      <c r="F122" s="165" t="s">
        <v>1115</v>
      </c>
      <c r="G122" s="166" t="s">
        <v>767</v>
      </c>
      <c r="H122" s="167">
        <v>3</v>
      </c>
      <c r="I122" s="168"/>
      <c r="J122" s="169">
        <f t="shared" si="30"/>
        <v>0</v>
      </c>
      <c r="K122" s="165" t="s">
        <v>19</v>
      </c>
      <c r="L122" s="32"/>
      <c r="M122" s="170" t="s">
        <v>19</v>
      </c>
      <c r="N122" s="171" t="s">
        <v>42</v>
      </c>
      <c r="O122" s="33"/>
      <c r="P122" s="172">
        <f t="shared" si="31"/>
        <v>0</v>
      </c>
      <c r="Q122" s="172">
        <v>0</v>
      </c>
      <c r="R122" s="172">
        <f t="shared" si="32"/>
        <v>0</v>
      </c>
      <c r="S122" s="172">
        <v>0</v>
      </c>
      <c r="T122" s="173">
        <f t="shared" si="33"/>
        <v>0</v>
      </c>
      <c r="AR122" s="15" t="s">
        <v>535</v>
      </c>
      <c r="AT122" s="15" t="s">
        <v>125</v>
      </c>
      <c r="AU122" s="15" t="s">
        <v>80</v>
      </c>
      <c r="AY122" s="15" t="s">
        <v>122</v>
      </c>
      <c r="BE122" s="174">
        <f t="shared" si="34"/>
        <v>0</v>
      </c>
      <c r="BF122" s="174">
        <f t="shared" si="35"/>
        <v>0</v>
      </c>
      <c r="BG122" s="174">
        <f t="shared" si="36"/>
        <v>0</v>
      </c>
      <c r="BH122" s="174">
        <f t="shared" si="37"/>
        <v>0</v>
      </c>
      <c r="BI122" s="174">
        <f t="shared" si="38"/>
        <v>0</v>
      </c>
      <c r="BJ122" s="15" t="s">
        <v>78</v>
      </c>
      <c r="BK122" s="174">
        <f t="shared" si="39"/>
        <v>0</v>
      </c>
      <c r="BL122" s="15" t="s">
        <v>535</v>
      </c>
      <c r="BM122" s="15" t="s">
        <v>1116</v>
      </c>
    </row>
    <row r="123" spans="2:65" s="1" customFormat="1" ht="22.5" customHeight="1">
      <c r="B123" s="162"/>
      <c r="C123" s="163" t="s">
        <v>400</v>
      </c>
      <c r="D123" s="163" t="s">
        <v>125</v>
      </c>
      <c r="E123" s="164" t="s">
        <v>1117</v>
      </c>
      <c r="F123" s="165" t="s">
        <v>1118</v>
      </c>
      <c r="G123" s="166" t="s">
        <v>767</v>
      </c>
      <c r="H123" s="167">
        <v>6</v>
      </c>
      <c r="I123" s="168"/>
      <c r="J123" s="169">
        <f t="shared" si="30"/>
        <v>0</v>
      </c>
      <c r="K123" s="165" t="s">
        <v>19</v>
      </c>
      <c r="L123" s="32"/>
      <c r="M123" s="170" t="s">
        <v>19</v>
      </c>
      <c r="N123" s="171" t="s">
        <v>42</v>
      </c>
      <c r="O123" s="33"/>
      <c r="P123" s="172">
        <f t="shared" si="31"/>
        <v>0</v>
      </c>
      <c r="Q123" s="172">
        <v>0</v>
      </c>
      <c r="R123" s="172">
        <f t="shared" si="32"/>
        <v>0</v>
      </c>
      <c r="S123" s="172">
        <v>0</v>
      </c>
      <c r="T123" s="173">
        <f t="shared" si="33"/>
        <v>0</v>
      </c>
      <c r="AR123" s="15" t="s">
        <v>535</v>
      </c>
      <c r="AT123" s="15" t="s">
        <v>125</v>
      </c>
      <c r="AU123" s="15" t="s">
        <v>80</v>
      </c>
      <c r="AY123" s="15" t="s">
        <v>122</v>
      </c>
      <c r="BE123" s="174">
        <f t="shared" si="34"/>
        <v>0</v>
      </c>
      <c r="BF123" s="174">
        <f t="shared" si="35"/>
        <v>0</v>
      </c>
      <c r="BG123" s="174">
        <f t="shared" si="36"/>
        <v>0</v>
      </c>
      <c r="BH123" s="174">
        <f t="shared" si="37"/>
        <v>0</v>
      </c>
      <c r="BI123" s="174">
        <f t="shared" si="38"/>
        <v>0</v>
      </c>
      <c r="BJ123" s="15" t="s">
        <v>78</v>
      </c>
      <c r="BK123" s="174">
        <f t="shared" si="39"/>
        <v>0</v>
      </c>
      <c r="BL123" s="15" t="s">
        <v>535</v>
      </c>
      <c r="BM123" s="15" t="s">
        <v>1119</v>
      </c>
    </row>
    <row r="124" spans="2:65" s="1" customFormat="1" ht="22.5" customHeight="1">
      <c r="B124" s="162"/>
      <c r="C124" s="163" t="s">
        <v>405</v>
      </c>
      <c r="D124" s="163" t="s">
        <v>125</v>
      </c>
      <c r="E124" s="164" t="s">
        <v>1120</v>
      </c>
      <c r="F124" s="165" t="s">
        <v>1121</v>
      </c>
      <c r="G124" s="166" t="s">
        <v>767</v>
      </c>
      <c r="H124" s="167">
        <v>1</v>
      </c>
      <c r="I124" s="168"/>
      <c r="J124" s="169">
        <f t="shared" si="30"/>
        <v>0</v>
      </c>
      <c r="K124" s="165" t="s">
        <v>19</v>
      </c>
      <c r="L124" s="32"/>
      <c r="M124" s="170" t="s">
        <v>19</v>
      </c>
      <c r="N124" s="171" t="s">
        <v>42</v>
      </c>
      <c r="O124" s="33"/>
      <c r="P124" s="172">
        <f t="shared" si="31"/>
        <v>0</v>
      </c>
      <c r="Q124" s="172">
        <v>0</v>
      </c>
      <c r="R124" s="172">
        <f t="shared" si="32"/>
        <v>0</v>
      </c>
      <c r="S124" s="172">
        <v>0</v>
      </c>
      <c r="T124" s="173">
        <f t="shared" si="33"/>
        <v>0</v>
      </c>
      <c r="AR124" s="15" t="s">
        <v>535</v>
      </c>
      <c r="AT124" s="15" t="s">
        <v>125</v>
      </c>
      <c r="AU124" s="15" t="s">
        <v>80</v>
      </c>
      <c r="AY124" s="15" t="s">
        <v>122</v>
      </c>
      <c r="BE124" s="174">
        <f t="shared" si="34"/>
        <v>0</v>
      </c>
      <c r="BF124" s="174">
        <f t="shared" si="35"/>
        <v>0</v>
      </c>
      <c r="BG124" s="174">
        <f t="shared" si="36"/>
        <v>0</v>
      </c>
      <c r="BH124" s="174">
        <f t="shared" si="37"/>
        <v>0</v>
      </c>
      <c r="BI124" s="174">
        <f t="shared" si="38"/>
        <v>0</v>
      </c>
      <c r="BJ124" s="15" t="s">
        <v>78</v>
      </c>
      <c r="BK124" s="174">
        <f t="shared" si="39"/>
        <v>0</v>
      </c>
      <c r="BL124" s="15" t="s">
        <v>535</v>
      </c>
      <c r="BM124" s="15" t="s">
        <v>1122</v>
      </c>
    </row>
    <row r="125" spans="2:65" s="1" customFormat="1" ht="22.5" customHeight="1">
      <c r="B125" s="162"/>
      <c r="C125" s="163" t="s">
        <v>410</v>
      </c>
      <c r="D125" s="163" t="s">
        <v>125</v>
      </c>
      <c r="E125" s="164" t="s">
        <v>1123</v>
      </c>
      <c r="F125" s="165" t="s">
        <v>1124</v>
      </c>
      <c r="G125" s="166" t="s">
        <v>767</v>
      </c>
      <c r="H125" s="167">
        <v>1</v>
      </c>
      <c r="I125" s="168"/>
      <c r="J125" s="169">
        <f t="shared" si="30"/>
        <v>0</v>
      </c>
      <c r="K125" s="165" t="s">
        <v>19</v>
      </c>
      <c r="L125" s="32"/>
      <c r="M125" s="170" t="s">
        <v>19</v>
      </c>
      <c r="N125" s="171" t="s">
        <v>42</v>
      </c>
      <c r="O125" s="33"/>
      <c r="P125" s="172">
        <f t="shared" si="31"/>
        <v>0</v>
      </c>
      <c r="Q125" s="172">
        <v>0</v>
      </c>
      <c r="R125" s="172">
        <f t="shared" si="32"/>
        <v>0</v>
      </c>
      <c r="S125" s="172">
        <v>0</v>
      </c>
      <c r="T125" s="173">
        <f t="shared" si="33"/>
        <v>0</v>
      </c>
      <c r="AR125" s="15" t="s">
        <v>535</v>
      </c>
      <c r="AT125" s="15" t="s">
        <v>125</v>
      </c>
      <c r="AU125" s="15" t="s">
        <v>80</v>
      </c>
      <c r="AY125" s="15" t="s">
        <v>122</v>
      </c>
      <c r="BE125" s="174">
        <f t="shared" si="34"/>
        <v>0</v>
      </c>
      <c r="BF125" s="174">
        <f t="shared" si="35"/>
        <v>0</v>
      </c>
      <c r="BG125" s="174">
        <f t="shared" si="36"/>
        <v>0</v>
      </c>
      <c r="BH125" s="174">
        <f t="shared" si="37"/>
        <v>0</v>
      </c>
      <c r="BI125" s="174">
        <f t="shared" si="38"/>
        <v>0</v>
      </c>
      <c r="BJ125" s="15" t="s">
        <v>78</v>
      </c>
      <c r="BK125" s="174">
        <f t="shared" si="39"/>
        <v>0</v>
      </c>
      <c r="BL125" s="15" t="s">
        <v>535</v>
      </c>
      <c r="BM125" s="15" t="s">
        <v>1125</v>
      </c>
    </row>
    <row r="126" spans="2:63" s="10" customFormat="1" ht="29.25" customHeight="1">
      <c r="B126" s="148"/>
      <c r="D126" s="159" t="s">
        <v>70</v>
      </c>
      <c r="E126" s="160" t="s">
        <v>1126</v>
      </c>
      <c r="F126" s="160" t="s">
        <v>1127</v>
      </c>
      <c r="I126" s="151"/>
      <c r="J126" s="161">
        <f>BK126</f>
        <v>0</v>
      </c>
      <c r="L126" s="148"/>
      <c r="M126" s="153"/>
      <c r="N126" s="154"/>
      <c r="O126" s="154"/>
      <c r="P126" s="155">
        <f>SUM(P127:P139)</f>
        <v>0</v>
      </c>
      <c r="Q126" s="154"/>
      <c r="R126" s="155">
        <f>SUM(R127:R139)</f>
        <v>0</v>
      </c>
      <c r="S126" s="154"/>
      <c r="T126" s="156">
        <f>SUM(T127:T139)</f>
        <v>0</v>
      </c>
      <c r="AR126" s="149" t="s">
        <v>135</v>
      </c>
      <c r="AT126" s="157" t="s">
        <v>70</v>
      </c>
      <c r="AU126" s="157" t="s">
        <v>78</v>
      </c>
      <c r="AY126" s="149" t="s">
        <v>122</v>
      </c>
      <c r="BK126" s="158">
        <f>SUM(BK127:BK139)</f>
        <v>0</v>
      </c>
    </row>
    <row r="127" spans="2:65" s="1" customFormat="1" ht="44.25" customHeight="1">
      <c r="B127" s="162"/>
      <c r="C127" s="163" t="s">
        <v>952</v>
      </c>
      <c r="D127" s="163" t="s">
        <v>125</v>
      </c>
      <c r="E127" s="164" t="s">
        <v>1128</v>
      </c>
      <c r="F127" s="165" t="s">
        <v>1129</v>
      </c>
      <c r="G127" s="166" t="s">
        <v>767</v>
      </c>
      <c r="H127" s="167">
        <v>1</v>
      </c>
      <c r="I127" s="168"/>
      <c r="J127" s="169">
        <f aca="true" t="shared" si="40" ref="J127:J138">ROUND(I127*H127,2)</f>
        <v>0</v>
      </c>
      <c r="K127" s="165" t="s">
        <v>19</v>
      </c>
      <c r="L127" s="32"/>
      <c r="M127" s="170" t="s">
        <v>19</v>
      </c>
      <c r="N127" s="171" t="s">
        <v>42</v>
      </c>
      <c r="O127" s="33"/>
      <c r="P127" s="172">
        <f aca="true" t="shared" si="41" ref="P127:P138">O127*H127</f>
        <v>0</v>
      </c>
      <c r="Q127" s="172">
        <v>0</v>
      </c>
      <c r="R127" s="172">
        <f aca="true" t="shared" si="42" ref="R127:R138">Q127*H127</f>
        <v>0</v>
      </c>
      <c r="S127" s="172">
        <v>0</v>
      </c>
      <c r="T127" s="173">
        <f aca="true" t="shared" si="43" ref="T127:T138">S127*H127</f>
        <v>0</v>
      </c>
      <c r="AR127" s="15" t="s">
        <v>535</v>
      </c>
      <c r="AT127" s="15" t="s">
        <v>125</v>
      </c>
      <c r="AU127" s="15" t="s">
        <v>80</v>
      </c>
      <c r="AY127" s="15" t="s">
        <v>122</v>
      </c>
      <c r="BE127" s="174">
        <f aca="true" t="shared" si="44" ref="BE127:BE138">IF(N127="základní",J127,0)</f>
        <v>0</v>
      </c>
      <c r="BF127" s="174">
        <f aca="true" t="shared" si="45" ref="BF127:BF138">IF(N127="snížená",J127,0)</f>
        <v>0</v>
      </c>
      <c r="BG127" s="174">
        <f aca="true" t="shared" si="46" ref="BG127:BG138">IF(N127="zákl. přenesená",J127,0)</f>
        <v>0</v>
      </c>
      <c r="BH127" s="174">
        <f aca="true" t="shared" si="47" ref="BH127:BH138">IF(N127="sníž. přenesená",J127,0)</f>
        <v>0</v>
      </c>
      <c r="BI127" s="174">
        <f aca="true" t="shared" si="48" ref="BI127:BI138">IF(N127="nulová",J127,0)</f>
        <v>0</v>
      </c>
      <c r="BJ127" s="15" t="s">
        <v>78</v>
      </c>
      <c r="BK127" s="174">
        <f aca="true" t="shared" si="49" ref="BK127:BK138">ROUND(I127*H127,2)</f>
        <v>0</v>
      </c>
      <c r="BL127" s="15" t="s">
        <v>535</v>
      </c>
      <c r="BM127" s="15" t="s">
        <v>1130</v>
      </c>
    </row>
    <row r="128" spans="2:65" s="1" customFormat="1" ht="22.5" customHeight="1">
      <c r="B128" s="162"/>
      <c r="C128" s="163" t="s">
        <v>414</v>
      </c>
      <c r="D128" s="163" t="s">
        <v>125</v>
      </c>
      <c r="E128" s="164" t="s">
        <v>1131</v>
      </c>
      <c r="F128" s="165" t="s">
        <v>1132</v>
      </c>
      <c r="G128" s="166" t="s">
        <v>767</v>
      </c>
      <c r="H128" s="167">
        <v>1</v>
      </c>
      <c r="I128" s="168"/>
      <c r="J128" s="169">
        <f t="shared" si="40"/>
        <v>0</v>
      </c>
      <c r="K128" s="165" t="s">
        <v>19</v>
      </c>
      <c r="L128" s="32"/>
      <c r="M128" s="170" t="s">
        <v>19</v>
      </c>
      <c r="N128" s="171" t="s">
        <v>42</v>
      </c>
      <c r="O128" s="33"/>
      <c r="P128" s="172">
        <f t="shared" si="41"/>
        <v>0</v>
      </c>
      <c r="Q128" s="172">
        <v>0</v>
      </c>
      <c r="R128" s="172">
        <f t="shared" si="42"/>
        <v>0</v>
      </c>
      <c r="S128" s="172">
        <v>0</v>
      </c>
      <c r="T128" s="173">
        <f t="shared" si="43"/>
        <v>0</v>
      </c>
      <c r="AR128" s="15" t="s">
        <v>535</v>
      </c>
      <c r="AT128" s="15" t="s">
        <v>125</v>
      </c>
      <c r="AU128" s="15" t="s">
        <v>80</v>
      </c>
      <c r="AY128" s="15" t="s">
        <v>122</v>
      </c>
      <c r="BE128" s="174">
        <f t="shared" si="44"/>
        <v>0</v>
      </c>
      <c r="BF128" s="174">
        <f t="shared" si="45"/>
        <v>0</v>
      </c>
      <c r="BG128" s="174">
        <f t="shared" si="46"/>
        <v>0</v>
      </c>
      <c r="BH128" s="174">
        <f t="shared" si="47"/>
        <v>0</v>
      </c>
      <c r="BI128" s="174">
        <f t="shared" si="48"/>
        <v>0</v>
      </c>
      <c r="BJ128" s="15" t="s">
        <v>78</v>
      </c>
      <c r="BK128" s="174">
        <f t="shared" si="49"/>
        <v>0</v>
      </c>
      <c r="BL128" s="15" t="s">
        <v>535</v>
      </c>
      <c r="BM128" s="15" t="s">
        <v>1133</v>
      </c>
    </row>
    <row r="129" spans="2:65" s="1" customFormat="1" ht="22.5" customHeight="1">
      <c r="B129" s="162"/>
      <c r="C129" s="163" t="s">
        <v>419</v>
      </c>
      <c r="D129" s="163" t="s">
        <v>125</v>
      </c>
      <c r="E129" s="164" t="s">
        <v>1134</v>
      </c>
      <c r="F129" s="165" t="s">
        <v>1135</v>
      </c>
      <c r="G129" s="166" t="s">
        <v>767</v>
      </c>
      <c r="H129" s="167">
        <v>1</v>
      </c>
      <c r="I129" s="168"/>
      <c r="J129" s="169">
        <f t="shared" si="40"/>
        <v>0</v>
      </c>
      <c r="K129" s="165" t="s">
        <v>19</v>
      </c>
      <c r="L129" s="32"/>
      <c r="M129" s="170" t="s">
        <v>19</v>
      </c>
      <c r="N129" s="171" t="s">
        <v>42</v>
      </c>
      <c r="O129" s="33"/>
      <c r="P129" s="172">
        <f t="shared" si="41"/>
        <v>0</v>
      </c>
      <c r="Q129" s="172">
        <v>0</v>
      </c>
      <c r="R129" s="172">
        <f t="shared" si="42"/>
        <v>0</v>
      </c>
      <c r="S129" s="172">
        <v>0</v>
      </c>
      <c r="T129" s="173">
        <f t="shared" si="43"/>
        <v>0</v>
      </c>
      <c r="AR129" s="15" t="s">
        <v>535</v>
      </c>
      <c r="AT129" s="15" t="s">
        <v>125</v>
      </c>
      <c r="AU129" s="15" t="s">
        <v>80</v>
      </c>
      <c r="AY129" s="15" t="s">
        <v>122</v>
      </c>
      <c r="BE129" s="174">
        <f t="shared" si="44"/>
        <v>0</v>
      </c>
      <c r="BF129" s="174">
        <f t="shared" si="45"/>
        <v>0</v>
      </c>
      <c r="BG129" s="174">
        <f t="shared" si="46"/>
        <v>0</v>
      </c>
      <c r="BH129" s="174">
        <f t="shared" si="47"/>
        <v>0</v>
      </c>
      <c r="BI129" s="174">
        <f t="shared" si="48"/>
        <v>0</v>
      </c>
      <c r="BJ129" s="15" t="s">
        <v>78</v>
      </c>
      <c r="BK129" s="174">
        <f t="shared" si="49"/>
        <v>0</v>
      </c>
      <c r="BL129" s="15" t="s">
        <v>535</v>
      </c>
      <c r="BM129" s="15" t="s">
        <v>1136</v>
      </c>
    </row>
    <row r="130" spans="2:65" s="1" customFormat="1" ht="22.5" customHeight="1">
      <c r="B130" s="162"/>
      <c r="C130" s="163" t="s">
        <v>424</v>
      </c>
      <c r="D130" s="163" t="s">
        <v>125</v>
      </c>
      <c r="E130" s="164" t="s">
        <v>1137</v>
      </c>
      <c r="F130" s="165" t="s">
        <v>1138</v>
      </c>
      <c r="G130" s="166" t="s">
        <v>767</v>
      </c>
      <c r="H130" s="167">
        <v>4</v>
      </c>
      <c r="I130" s="168"/>
      <c r="J130" s="169">
        <f t="shared" si="40"/>
        <v>0</v>
      </c>
      <c r="K130" s="165" t="s">
        <v>19</v>
      </c>
      <c r="L130" s="32"/>
      <c r="M130" s="170" t="s">
        <v>19</v>
      </c>
      <c r="N130" s="171" t="s">
        <v>42</v>
      </c>
      <c r="O130" s="33"/>
      <c r="P130" s="172">
        <f t="shared" si="41"/>
        <v>0</v>
      </c>
      <c r="Q130" s="172">
        <v>0</v>
      </c>
      <c r="R130" s="172">
        <f t="shared" si="42"/>
        <v>0</v>
      </c>
      <c r="S130" s="172">
        <v>0</v>
      </c>
      <c r="T130" s="173">
        <f t="shared" si="43"/>
        <v>0</v>
      </c>
      <c r="AR130" s="15" t="s">
        <v>535</v>
      </c>
      <c r="AT130" s="15" t="s">
        <v>125</v>
      </c>
      <c r="AU130" s="15" t="s">
        <v>80</v>
      </c>
      <c r="AY130" s="15" t="s">
        <v>122</v>
      </c>
      <c r="BE130" s="174">
        <f t="shared" si="44"/>
        <v>0</v>
      </c>
      <c r="BF130" s="174">
        <f t="shared" si="45"/>
        <v>0</v>
      </c>
      <c r="BG130" s="174">
        <f t="shared" si="46"/>
        <v>0</v>
      </c>
      <c r="BH130" s="174">
        <f t="shared" si="47"/>
        <v>0</v>
      </c>
      <c r="BI130" s="174">
        <f t="shared" si="48"/>
        <v>0</v>
      </c>
      <c r="BJ130" s="15" t="s">
        <v>78</v>
      </c>
      <c r="BK130" s="174">
        <f t="shared" si="49"/>
        <v>0</v>
      </c>
      <c r="BL130" s="15" t="s">
        <v>535</v>
      </c>
      <c r="BM130" s="15" t="s">
        <v>1139</v>
      </c>
    </row>
    <row r="131" spans="2:65" s="1" customFormat="1" ht="22.5" customHeight="1">
      <c r="B131" s="162"/>
      <c r="C131" s="163" t="s">
        <v>428</v>
      </c>
      <c r="D131" s="163" t="s">
        <v>125</v>
      </c>
      <c r="E131" s="164" t="s">
        <v>1140</v>
      </c>
      <c r="F131" s="165" t="s">
        <v>1141</v>
      </c>
      <c r="G131" s="166" t="s">
        <v>767</v>
      </c>
      <c r="H131" s="167">
        <v>2</v>
      </c>
      <c r="I131" s="168"/>
      <c r="J131" s="169">
        <f t="shared" si="40"/>
        <v>0</v>
      </c>
      <c r="K131" s="165" t="s">
        <v>19</v>
      </c>
      <c r="L131" s="32"/>
      <c r="M131" s="170" t="s">
        <v>19</v>
      </c>
      <c r="N131" s="171" t="s">
        <v>42</v>
      </c>
      <c r="O131" s="33"/>
      <c r="P131" s="172">
        <f t="shared" si="41"/>
        <v>0</v>
      </c>
      <c r="Q131" s="172">
        <v>0</v>
      </c>
      <c r="R131" s="172">
        <f t="shared" si="42"/>
        <v>0</v>
      </c>
      <c r="S131" s="172">
        <v>0</v>
      </c>
      <c r="T131" s="173">
        <f t="shared" si="43"/>
        <v>0</v>
      </c>
      <c r="AR131" s="15" t="s">
        <v>535</v>
      </c>
      <c r="AT131" s="15" t="s">
        <v>125</v>
      </c>
      <c r="AU131" s="15" t="s">
        <v>80</v>
      </c>
      <c r="AY131" s="15" t="s">
        <v>122</v>
      </c>
      <c r="BE131" s="174">
        <f t="shared" si="44"/>
        <v>0</v>
      </c>
      <c r="BF131" s="174">
        <f t="shared" si="45"/>
        <v>0</v>
      </c>
      <c r="BG131" s="174">
        <f t="shared" si="46"/>
        <v>0</v>
      </c>
      <c r="BH131" s="174">
        <f t="shared" si="47"/>
        <v>0</v>
      </c>
      <c r="BI131" s="174">
        <f t="shared" si="48"/>
        <v>0</v>
      </c>
      <c r="BJ131" s="15" t="s">
        <v>78</v>
      </c>
      <c r="BK131" s="174">
        <f t="shared" si="49"/>
        <v>0</v>
      </c>
      <c r="BL131" s="15" t="s">
        <v>535</v>
      </c>
      <c r="BM131" s="15" t="s">
        <v>1142</v>
      </c>
    </row>
    <row r="132" spans="2:65" s="1" customFormat="1" ht="22.5" customHeight="1">
      <c r="B132" s="162"/>
      <c r="C132" s="163" t="s">
        <v>434</v>
      </c>
      <c r="D132" s="163" t="s">
        <v>125</v>
      </c>
      <c r="E132" s="164" t="s">
        <v>1143</v>
      </c>
      <c r="F132" s="165" t="s">
        <v>1144</v>
      </c>
      <c r="G132" s="166" t="s">
        <v>767</v>
      </c>
      <c r="H132" s="167">
        <v>4</v>
      </c>
      <c r="I132" s="168"/>
      <c r="J132" s="169">
        <f t="shared" si="40"/>
        <v>0</v>
      </c>
      <c r="K132" s="165" t="s">
        <v>19</v>
      </c>
      <c r="L132" s="32"/>
      <c r="M132" s="170" t="s">
        <v>19</v>
      </c>
      <c r="N132" s="171" t="s">
        <v>42</v>
      </c>
      <c r="O132" s="33"/>
      <c r="P132" s="172">
        <f t="shared" si="41"/>
        <v>0</v>
      </c>
      <c r="Q132" s="172">
        <v>0</v>
      </c>
      <c r="R132" s="172">
        <f t="shared" si="42"/>
        <v>0</v>
      </c>
      <c r="S132" s="172">
        <v>0</v>
      </c>
      <c r="T132" s="173">
        <f t="shared" si="43"/>
        <v>0</v>
      </c>
      <c r="AR132" s="15" t="s">
        <v>535</v>
      </c>
      <c r="AT132" s="15" t="s">
        <v>125</v>
      </c>
      <c r="AU132" s="15" t="s">
        <v>80</v>
      </c>
      <c r="AY132" s="15" t="s">
        <v>122</v>
      </c>
      <c r="BE132" s="174">
        <f t="shared" si="44"/>
        <v>0</v>
      </c>
      <c r="BF132" s="174">
        <f t="shared" si="45"/>
        <v>0</v>
      </c>
      <c r="BG132" s="174">
        <f t="shared" si="46"/>
        <v>0</v>
      </c>
      <c r="BH132" s="174">
        <f t="shared" si="47"/>
        <v>0</v>
      </c>
      <c r="BI132" s="174">
        <f t="shared" si="48"/>
        <v>0</v>
      </c>
      <c r="BJ132" s="15" t="s">
        <v>78</v>
      </c>
      <c r="BK132" s="174">
        <f t="shared" si="49"/>
        <v>0</v>
      </c>
      <c r="BL132" s="15" t="s">
        <v>535</v>
      </c>
      <c r="BM132" s="15" t="s">
        <v>1145</v>
      </c>
    </row>
    <row r="133" spans="2:65" s="1" customFormat="1" ht="22.5" customHeight="1">
      <c r="B133" s="162"/>
      <c r="C133" s="163" t="s">
        <v>438</v>
      </c>
      <c r="D133" s="163" t="s">
        <v>125</v>
      </c>
      <c r="E133" s="164" t="s">
        <v>1146</v>
      </c>
      <c r="F133" s="165" t="s">
        <v>1147</v>
      </c>
      <c r="G133" s="166" t="s">
        <v>767</v>
      </c>
      <c r="H133" s="167">
        <v>1</v>
      </c>
      <c r="I133" s="168"/>
      <c r="J133" s="169">
        <f t="shared" si="40"/>
        <v>0</v>
      </c>
      <c r="K133" s="165" t="s">
        <v>19</v>
      </c>
      <c r="L133" s="32"/>
      <c r="M133" s="170" t="s">
        <v>19</v>
      </c>
      <c r="N133" s="171" t="s">
        <v>42</v>
      </c>
      <c r="O133" s="33"/>
      <c r="P133" s="172">
        <f t="shared" si="41"/>
        <v>0</v>
      </c>
      <c r="Q133" s="172">
        <v>0</v>
      </c>
      <c r="R133" s="172">
        <f t="shared" si="42"/>
        <v>0</v>
      </c>
      <c r="S133" s="172">
        <v>0</v>
      </c>
      <c r="T133" s="173">
        <f t="shared" si="43"/>
        <v>0</v>
      </c>
      <c r="AR133" s="15" t="s">
        <v>535</v>
      </c>
      <c r="AT133" s="15" t="s">
        <v>125</v>
      </c>
      <c r="AU133" s="15" t="s">
        <v>80</v>
      </c>
      <c r="AY133" s="15" t="s">
        <v>122</v>
      </c>
      <c r="BE133" s="174">
        <f t="shared" si="44"/>
        <v>0</v>
      </c>
      <c r="BF133" s="174">
        <f t="shared" si="45"/>
        <v>0</v>
      </c>
      <c r="BG133" s="174">
        <f t="shared" si="46"/>
        <v>0</v>
      </c>
      <c r="BH133" s="174">
        <f t="shared" si="47"/>
        <v>0</v>
      </c>
      <c r="BI133" s="174">
        <f t="shared" si="48"/>
        <v>0</v>
      </c>
      <c r="BJ133" s="15" t="s">
        <v>78</v>
      </c>
      <c r="BK133" s="174">
        <f t="shared" si="49"/>
        <v>0</v>
      </c>
      <c r="BL133" s="15" t="s">
        <v>535</v>
      </c>
      <c r="BM133" s="15" t="s">
        <v>1148</v>
      </c>
    </row>
    <row r="134" spans="2:65" s="1" customFormat="1" ht="22.5" customHeight="1">
      <c r="B134" s="162"/>
      <c r="C134" s="163" t="s">
        <v>442</v>
      </c>
      <c r="D134" s="163" t="s">
        <v>125</v>
      </c>
      <c r="E134" s="164" t="s">
        <v>1149</v>
      </c>
      <c r="F134" s="165" t="s">
        <v>1150</v>
      </c>
      <c r="G134" s="166" t="s">
        <v>767</v>
      </c>
      <c r="H134" s="167">
        <v>0.5</v>
      </c>
      <c r="I134" s="168"/>
      <c r="J134" s="169">
        <f t="shared" si="40"/>
        <v>0</v>
      </c>
      <c r="K134" s="165" t="s">
        <v>19</v>
      </c>
      <c r="L134" s="32"/>
      <c r="M134" s="170" t="s">
        <v>19</v>
      </c>
      <c r="N134" s="171" t="s">
        <v>42</v>
      </c>
      <c r="O134" s="33"/>
      <c r="P134" s="172">
        <f t="shared" si="41"/>
        <v>0</v>
      </c>
      <c r="Q134" s="172">
        <v>0</v>
      </c>
      <c r="R134" s="172">
        <f t="shared" si="42"/>
        <v>0</v>
      </c>
      <c r="S134" s="172">
        <v>0</v>
      </c>
      <c r="T134" s="173">
        <f t="shared" si="43"/>
        <v>0</v>
      </c>
      <c r="AR134" s="15" t="s">
        <v>535</v>
      </c>
      <c r="AT134" s="15" t="s">
        <v>125</v>
      </c>
      <c r="AU134" s="15" t="s">
        <v>80</v>
      </c>
      <c r="AY134" s="15" t="s">
        <v>122</v>
      </c>
      <c r="BE134" s="174">
        <f t="shared" si="44"/>
        <v>0</v>
      </c>
      <c r="BF134" s="174">
        <f t="shared" si="45"/>
        <v>0</v>
      </c>
      <c r="BG134" s="174">
        <f t="shared" si="46"/>
        <v>0</v>
      </c>
      <c r="BH134" s="174">
        <f t="shared" si="47"/>
        <v>0</v>
      </c>
      <c r="BI134" s="174">
        <f t="shared" si="48"/>
        <v>0</v>
      </c>
      <c r="BJ134" s="15" t="s">
        <v>78</v>
      </c>
      <c r="BK134" s="174">
        <f t="shared" si="49"/>
        <v>0</v>
      </c>
      <c r="BL134" s="15" t="s">
        <v>535</v>
      </c>
      <c r="BM134" s="15" t="s">
        <v>1151</v>
      </c>
    </row>
    <row r="135" spans="2:65" s="1" customFormat="1" ht="22.5" customHeight="1">
      <c r="B135" s="162"/>
      <c r="C135" s="163" t="s">
        <v>448</v>
      </c>
      <c r="D135" s="163" t="s">
        <v>125</v>
      </c>
      <c r="E135" s="164" t="s">
        <v>1152</v>
      </c>
      <c r="F135" s="165" t="s">
        <v>1118</v>
      </c>
      <c r="G135" s="166" t="s">
        <v>767</v>
      </c>
      <c r="H135" s="167">
        <v>20</v>
      </c>
      <c r="I135" s="168"/>
      <c r="J135" s="169">
        <f t="shared" si="40"/>
        <v>0</v>
      </c>
      <c r="K135" s="165" t="s">
        <v>19</v>
      </c>
      <c r="L135" s="32"/>
      <c r="M135" s="170" t="s">
        <v>19</v>
      </c>
      <c r="N135" s="171" t="s">
        <v>42</v>
      </c>
      <c r="O135" s="33"/>
      <c r="P135" s="172">
        <f t="shared" si="41"/>
        <v>0</v>
      </c>
      <c r="Q135" s="172">
        <v>0</v>
      </c>
      <c r="R135" s="172">
        <f t="shared" si="42"/>
        <v>0</v>
      </c>
      <c r="S135" s="172">
        <v>0</v>
      </c>
      <c r="T135" s="173">
        <f t="shared" si="43"/>
        <v>0</v>
      </c>
      <c r="AR135" s="15" t="s">
        <v>535</v>
      </c>
      <c r="AT135" s="15" t="s">
        <v>125</v>
      </c>
      <c r="AU135" s="15" t="s">
        <v>80</v>
      </c>
      <c r="AY135" s="15" t="s">
        <v>122</v>
      </c>
      <c r="BE135" s="174">
        <f t="shared" si="44"/>
        <v>0</v>
      </c>
      <c r="BF135" s="174">
        <f t="shared" si="45"/>
        <v>0</v>
      </c>
      <c r="BG135" s="174">
        <f t="shared" si="46"/>
        <v>0</v>
      </c>
      <c r="BH135" s="174">
        <f t="shared" si="47"/>
        <v>0</v>
      </c>
      <c r="BI135" s="174">
        <f t="shared" si="48"/>
        <v>0</v>
      </c>
      <c r="BJ135" s="15" t="s">
        <v>78</v>
      </c>
      <c r="BK135" s="174">
        <f t="shared" si="49"/>
        <v>0</v>
      </c>
      <c r="BL135" s="15" t="s">
        <v>535</v>
      </c>
      <c r="BM135" s="15" t="s">
        <v>1153</v>
      </c>
    </row>
    <row r="136" spans="2:65" s="1" customFormat="1" ht="22.5" customHeight="1">
      <c r="B136" s="162"/>
      <c r="C136" s="163" t="s">
        <v>454</v>
      </c>
      <c r="D136" s="163" t="s">
        <v>125</v>
      </c>
      <c r="E136" s="164" t="s">
        <v>1154</v>
      </c>
      <c r="F136" s="165" t="s">
        <v>1121</v>
      </c>
      <c r="G136" s="166" t="s">
        <v>767</v>
      </c>
      <c r="H136" s="167">
        <v>1</v>
      </c>
      <c r="I136" s="168"/>
      <c r="J136" s="169">
        <f t="shared" si="40"/>
        <v>0</v>
      </c>
      <c r="K136" s="165" t="s">
        <v>19</v>
      </c>
      <c r="L136" s="32"/>
      <c r="M136" s="170" t="s">
        <v>19</v>
      </c>
      <c r="N136" s="171" t="s">
        <v>42</v>
      </c>
      <c r="O136" s="33"/>
      <c r="P136" s="172">
        <f t="shared" si="41"/>
        <v>0</v>
      </c>
      <c r="Q136" s="172">
        <v>0</v>
      </c>
      <c r="R136" s="172">
        <f t="shared" si="42"/>
        <v>0</v>
      </c>
      <c r="S136" s="172">
        <v>0</v>
      </c>
      <c r="T136" s="173">
        <f t="shared" si="43"/>
        <v>0</v>
      </c>
      <c r="AR136" s="15" t="s">
        <v>535</v>
      </c>
      <c r="AT136" s="15" t="s">
        <v>125</v>
      </c>
      <c r="AU136" s="15" t="s">
        <v>80</v>
      </c>
      <c r="AY136" s="15" t="s">
        <v>122</v>
      </c>
      <c r="BE136" s="174">
        <f t="shared" si="44"/>
        <v>0</v>
      </c>
      <c r="BF136" s="174">
        <f t="shared" si="45"/>
        <v>0</v>
      </c>
      <c r="BG136" s="174">
        <f t="shared" si="46"/>
        <v>0</v>
      </c>
      <c r="BH136" s="174">
        <f t="shared" si="47"/>
        <v>0</v>
      </c>
      <c r="BI136" s="174">
        <f t="shared" si="48"/>
        <v>0</v>
      </c>
      <c r="BJ136" s="15" t="s">
        <v>78</v>
      </c>
      <c r="BK136" s="174">
        <f t="shared" si="49"/>
        <v>0</v>
      </c>
      <c r="BL136" s="15" t="s">
        <v>535</v>
      </c>
      <c r="BM136" s="15" t="s">
        <v>1155</v>
      </c>
    </row>
    <row r="137" spans="2:65" s="1" customFormat="1" ht="22.5" customHeight="1">
      <c r="B137" s="162"/>
      <c r="C137" s="163" t="s">
        <v>461</v>
      </c>
      <c r="D137" s="163" t="s">
        <v>125</v>
      </c>
      <c r="E137" s="164" t="s">
        <v>1123</v>
      </c>
      <c r="F137" s="165" t="s">
        <v>1124</v>
      </c>
      <c r="G137" s="166" t="s">
        <v>767</v>
      </c>
      <c r="H137" s="167">
        <v>1</v>
      </c>
      <c r="I137" s="168"/>
      <c r="J137" s="169">
        <f t="shared" si="40"/>
        <v>0</v>
      </c>
      <c r="K137" s="165" t="s">
        <v>19</v>
      </c>
      <c r="L137" s="32"/>
      <c r="M137" s="170" t="s">
        <v>19</v>
      </c>
      <c r="N137" s="171" t="s">
        <v>42</v>
      </c>
      <c r="O137" s="33"/>
      <c r="P137" s="172">
        <f t="shared" si="41"/>
        <v>0</v>
      </c>
      <c r="Q137" s="172">
        <v>0</v>
      </c>
      <c r="R137" s="172">
        <f t="shared" si="42"/>
        <v>0</v>
      </c>
      <c r="S137" s="172">
        <v>0</v>
      </c>
      <c r="T137" s="173">
        <f t="shared" si="43"/>
        <v>0</v>
      </c>
      <c r="AR137" s="15" t="s">
        <v>535</v>
      </c>
      <c r="AT137" s="15" t="s">
        <v>125</v>
      </c>
      <c r="AU137" s="15" t="s">
        <v>80</v>
      </c>
      <c r="AY137" s="15" t="s">
        <v>122</v>
      </c>
      <c r="BE137" s="174">
        <f t="shared" si="44"/>
        <v>0</v>
      </c>
      <c r="BF137" s="174">
        <f t="shared" si="45"/>
        <v>0</v>
      </c>
      <c r="BG137" s="174">
        <f t="shared" si="46"/>
        <v>0</v>
      </c>
      <c r="BH137" s="174">
        <f t="shared" si="47"/>
        <v>0</v>
      </c>
      <c r="BI137" s="174">
        <f t="shared" si="48"/>
        <v>0</v>
      </c>
      <c r="BJ137" s="15" t="s">
        <v>78</v>
      </c>
      <c r="BK137" s="174">
        <f t="shared" si="49"/>
        <v>0</v>
      </c>
      <c r="BL137" s="15" t="s">
        <v>535</v>
      </c>
      <c r="BM137" s="15" t="s">
        <v>1156</v>
      </c>
    </row>
    <row r="138" spans="2:65" s="1" customFormat="1" ht="22.5" customHeight="1">
      <c r="B138" s="162"/>
      <c r="C138" s="163" t="s">
        <v>465</v>
      </c>
      <c r="D138" s="163" t="s">
        <v>125</v>
      </c>
      <c r="E138" s="164" t="s">
        <v>1157</v>
      </c>
      <c r="F138" s="165" t="s">
        <v>1158</v>
      </c>
      <c r="G138" s="166" t="s">
        <v>767</v>
      </c>
      <c r="H138" s="167">
        <v>1</v>
      </c>
      <c r="I138" s="168"/>
      <c r="J138" s="169">
        <f t="shared" si="40"/>
        <v>0</v>
      </c>
      <c r="K138" s="165" t="s">
        <v>19</v>
      </c>
      <c r="L138" s="32"/>
      <c r="M138" s="170" t="s">
        <v>19</v>
      </c>
      <c r="N138" s="171" t="s">
        <v>42</v>
      </c>
      <c r="O138" s="33"/>
      <c r="P138" s="172">
        <f t="shared" si="41"/>
        <v>0</v>
      </c>
      <c r="Q138" s="172">
        <v>0</v>
      </c>
      <c r="R138" s="172">
        <f t="shared" si="42"/>
        <v>0</v>
      </c>
      <c r="S138" s="172">
        <v>0</v>
      </c>
      <c r="T138" s="173">
        <f t="shared" si="43"/>
        <v>0</v>
      </c>
      <c r="AR138" s="15" t="s">
        <v>535</v>
      </c>
      <c r="AT138" s="15" t="s">
        <v>125</v>
      </c>
      <c r="AU138" s="15" t="s">
        <v>80</v>
      </c>
      <c r="AY138" s="15" t="s">
        <v>122</v>
      </c>
      <c r="BE138" s="174">
        <f t="shared" si="44"/>
        <v>0</v>
      </c>
      <c r="BF138" s="174">
        <f t="shared" si="45"/>
        <v>0</v>
      </c>
      <c r="BG138" s="174">
        <f t="shared" si="46"/>
        <v>0</v>
      </c>
      <c r="BH138" s="174">
        <f t="shared" si="47"/>
        <v>0</v>
      </c>
      <c r="BI138" s="174">
        <f t="shared" si="48"/>
        <v>0</v>
      </c>
      <c r="BJ138" s="15" t="s">
        <v>78</v>
      </c>
      <c r="BK138" s="174">
        <f t="shared" si="49"/>
        <v>0</v>
      </c>
      <c r="BL138" s="15" t="s">
        <v>535</v>
      </c>
      <c r="BM138" s="15" t="s">
        <v>1159</v>
      </c>
    </row>
    <row r="139" spans="2:47" s="1" customFormat="1" ht="30" customHeight="1">
      <c r="B139" s="32"/>
      <c r="D139" s="190" t="s">
        <v>589</v>
      </c>
      <c r="F139" s="203" t="s">
        <v>1160</v>
      </c>
      <c r="I139" s="136"/>
      <c r="L139" s="32"/>
      <c r="M139" s="61"/>
      <c r="N139" s="33"/>
      <c r="O139" s="33"/>
      <c r="P139" s="33"/>
      <c r="Q139" s="33"/>
      <c r="R139" s="33"/>
      <c r="S139" s="33"/>
      <c r="T139" s="62"/>
      <c r="AT139" s="15" t="s">
        <v>589</v>
      </c>
      <c r="AU139" s="15" t="s">
        <v>80</v>
      </c>
    </row>
    <row r="140" spans="2:63" s="10" customFormat="1" ht="29.25" customHeight="1">
      <c r="B140" s="148"/>
      <c r="D140" s="159" t="s">
        <v>70</v>
      </c>
      <c r="E140" s="160" t="s">
        <v>1161</v>
      </c>
      <c r="F140" s="160" t="s">
        <v>977</v>
      </c>
      <c r="I140" s="151"/>
      <c r="J140" s="161">
        <f>BK140</f>
        <v>0</v>
      </c>
      <c r="L140" s="148"/>
      <c r="M140" s="153"/>
      <c r="N140" s="154"/>
      <c r="O140" s="154"/>
      <c r="P140" s="155">
        <f>SUM(P141:P143)</f>
        <v>0</v>
      </c>
      <c r="Q140" s="154"/>
      <c r="R140" s="155">
        <f>SUM(R141:R143)</f>
        <v>0</v>
      </c>
      <c r="S140" s="154"/>
      <c r="T140" s="156">
        <f>SUM(T141:T143)</f>
        <v>0</v>
      </c>
      <c r="AR140" s="149" t="s">
        <v>135</v>
      </c>
      <c r="AT140" s="157" t="s">
        <v>70</v>
      </c>
      <c r="AU140" s="157" t="s">
        <v>78</v>
      </c>
      <c r="AY140" s="149" t="s">
        <v>122</v>
      </c>
      <c r="BK140" s="158">
        <f>SUM(BK141:BK143)</f>
        <v>0</v>
      </c>
    </row>
    <row r="141" spans="2:65" s="1" customFormat="1" ht="22.5" customHeight="1">
      <c r="B141" s="162"/>
      <c r="C141" s="163" t="s">
        <v>468</v>
      </c>
      <c r="D141" s="163" t="s">
        <v>125</v>
      </c>
      <c r="E141" s="164" t="s">
        <v>1162</v>
      </c>
      <c r="F141" s="165" t="s">
        <v>1163</v>
      </c>
      <c r="G141" s="166" t="s">
        <v>128</v>
      </c>
      <c r="H141" s="167">
        <v>1</v>
      </c>
      <c r="I141" s="168"/>
      <c r="J141" s="169">
        <f>ROUND(I141*H141,2)</f>
        <v>0</v>
      </c>
      <c r="K141" s="165" t="s">
        <v>19</v>
      </c>
      <c r="L141" s="32"/>
      <c r="M141" s="170" t="s">
        <v>19</v>
      </c>
      <c r="N141" s="171" t="s">
        <v>42</v>
      </c>
      <c r="O141" s="33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AR141" s="15" t="s">
        <v>535</v>
      </c>
      <c r="AT141" s="15" t="s">
        <v>125</v>
      </c>
      <c r="AU141" s="15" t="s">
        <v>80</v>
      </c>
      <c r="AY141" s="15" t="s">
        <v>122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5" t="s">
        <v>78</v>
      </c>
      <c r="BK141" s="174">
        <f>ROUND(I141*H141,2)</f>
        <v>0</v>
      </c>
      <c r="BL141" s="15" t="s">
        <v>535</v>
      </c>
      <c r="BM141" s="15" t="s">
        <v>1164</v>
      </c>
    </row>
    <row r="142" spans="2:65" s="1" customFormat="1" ht="22.5" customHeight="1">
      <c r="B142" s="162"/>
      <c r="C142" s="163" t="s">
        <v>470</v>
      </c>
      <c r="D142" s="163" t="s">
        <v>125</v>
      </c>
      <c r="E142" s="164" t="s">
        <v>1165</v>
      </c>
      <c r="F142" s="165" t="s">
        <v>1166</v>
      </c>
      <c r="G142" s="166" t="s">
        <v>128</v>
      </c>
      <c r="H142" s="167">
        <v>1</v>
      </c>
      <c r="I142" s="168"/>
      <c r="J142" s="169">
        <f>ROUND(I142*H142,2)</f>
        <v>0</v>
      </c>
      <c r="K142" s="165" t="s">
        <v>19</v>
      </c>
      <c r="L142" s="32"/>
      <c r="M142" s="170" t="s">
        <v>19</v>
      </c>
      <c r="N142" s="171" t="s">
        <v>42</v>
      </c>
      <c r="O142" s="33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5" t="s">
        <v>535</v>
      </c>
      <c r="AT142" s="15" t="s">
        <v>125</v>
      </c>
      <c r="AU142" s="15" t="s">
        <v>80</v>
      </c>
      <c r="AY142" s="15" t="s">
        <v>122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78</v>
      </c>
      <c r="BK142" s="174">
        <f>ROUND(I142*H142,2)</f>
        <v>0</v>
      </c>
      <c r="BL142" s="15" t="s">
        <v>535</v>
      </c>
      <c r="BM142" s="15" t="s">
        <v>1167</v>
      </c>
    </row>
    <row r="143" spans="2:65" s="1" customFormat="1" ht="22.5" customHeight="1">
      <c r="B143" s="162"/>
      <c r="C143" s="163" t="s">
        <v>473</v>
      </c>
      <c r="D143" s="163" t="s">
        <v>125</v>
      </c>
      <c r="E143" s="164" t="s">
        <v>1168</v>
      </c>
      <c r="F143" s="165" t="s">
        <v>1169</v>
      </c>
      <c r="G143" s="166" t="s">
        <v>128</v>
      </c>
      <c r="H143" s="167">
        <v>1</v>
      </c>
      <c r="I143" s="168"/>
      <c r="J143" s="169">
        <f>ROUND(I143*H143,2)</f>
        <v>0</v>
      </c>
      <c r="K143" s="165" t="s">
        <v>19</v>
      </c>
      <c r="L143" s="32"/>
      <c r="M143" s="170" t="s">
        <v>19</v>
      </c>
      <c r="N143" s="175" t="s">
        <v>42</v>
      </c>
      <c r="O143" s="176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AR143" s="15" t="s">
        <v>535</v>
      </c>
      <c r="AT143" s="15" t="s">
        <v>125</v>
      </c>
      <c r="AU143" s="15" t="s">
        <v>80</v>
      </c>
      <c r="AY143" s="15" t="s">
        <v>122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5" t="s">
        <v>78</v>
      </c>
      <c r="BK143" s="174">
        <f>ROUND(I143*H143,2)</f>
        <v>0</v>
      </c>
      <c r="BL143" s="15" t="s">
        <v>535</v>
      </c>
      <c r="BM143" s="15" t="s">
        <v>1170</v>
      </c>
    </row>
    <row r="144" spans="2:12" s="1" customFormat="1" ht="6.75" customHeight="1">
      <c r="B144" s="47"/>
      <c r="C144" s="48"/>
      <c r="D144" s="48"/>
      <c r="E144" s="48"/>
      <c r="F144" s="48"/>
      <c r="G144" s="48"/>
      <c r="H144" s="48"/>
      <c r="I144" s="114"/>
      <c r="J144" s="48"/>
      <c r="K144" s="48"/>
      <c r="L144" s="32"/>
    </row>
    <row r="341" ht="13.5">
      <c r="AT341" s="179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55" customWidth="1"/>
    <col min="2" max="2" width="1.421875" style="255" customWidth="1"/>
    <col min="3" max="4" width="4.28125" style="255" customWidth="1"/>
    <col min="5" max="5" width="10.00390625" style="255" customWidth="1"/>
    <col min="6" max="6" width="7.8515625" style="255" customWidth="1"/>
    <col min="7" max="7" width="4.28125" style="255" customWidth="1"/>
    <col min="8" max="8" width="66.7109375" style="255" customWidth="1"/>
    <col min="9" max="10" width="17.140625" style="255" customWidth="1"/>
    <col min="11" max="11" width="1.421875" style="255" customWidth="1"/>
    <col min="12" max="16384" width="9.14062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262" customFormat="1" ht="45" customHeight="1">
      <c r="B3" s="259"/>
      <c r="C3" s="260" t="s">
        <v>1178</v>
      </c>
      <c r="D3" s="260"/>
      <c r="E3" s="260"/>
      <c r="F3" s="260"/>
      <c r="G3" s="260"/>
      <c r="H3" s="260"/>
      <c r="I3" s="260"/>
      <c r="J3" s="260"/>
      <c r="K3" s="261"/>
    </row>
    <row r="4" spans="2:11" ht="25.5" customHeight="1">
      <c r="B4" s="263"/>
      <c r="C4" s="264" t="s">
        <v>1179</v>
      </c>
      <c r="D4" s="264"/>
      <c r="E4" s="264"/>
      <c r="F4" s="264"/>
      <c r="G4" s="264"/>
      <c r="H4" s="264"/>
      <c r="I4" s="264"/>
      <c r="J4" s="264"/>
      <c r="K4" s="265"/>
    </row>
    <row r="5" spans="2:1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ht="15" customHeight="1">
      <c r="B6" s="263"/>
      <c r="C6" s="267" t="s">
        <v>1180</v>
      </c>
      <c r="D6" s="267"/>
      <c r="E6" s="267"/>
      <c r="F6" s="267"/>
      <c r="G6" s="267"/>
      <c r="H6" s="267"/>
      <c r="I6" s="267"/>
      <c r="J6" s="267"/>
      <c r="K6" s="265"/>
    </row>
    <row r="7" spans="2:11" ht="15" customHeight="1">
      <c r="B7" s="268"/>
      <c r="C7" s="267" t="s">
        <v>1181</v>
      </c>
      <c r="D7" s="267"/>
      <c r="E7" s="267"/>
      <c r="F7" s="267"/>
      <c r="G7" s="267"/>
      <c r="H7" s="267"/>
      <c r="I7" s="267"/>
      <c r="J7" s="267"/>
      <c r="K7" s="265"/>
    </row>
    <row r="8" spans="2:11" ht="12.75" customHeight="1">
      <c r="B8" s="268"/>
      <c r="C8" s="269"/>
      <c r="D8" s="269"/>
      <c r="E8" s="269"/>
      <c r="F8" s="269"/>
      <c r="G8" s="269"/>
      <c r="H8" s="269"/>
      <c r="I8" s="269"/>
      <c r="J8" s="269"/>
      <c r="K8" s="265"/>
    </row>
    <row r="9" spans="2:11" ht="15" customHeight="1">
      <c r="B9" s="268"/>
      <c r="C9" s="267" t="s">
        <v>1182</v>
      </c>
      <c r="D9" s="267"/>
      <c r="E9" s="267"/>
      <c r="F9" s="267"/>
      <c r="G9" s="267"/>
      <c r="H9" s="267"/>
      <c r="I9" s="267"/>
      <c r="J9" s="267"/>
      <c r="K9" s="265"/>
    </row>
    <row r="10" spans="2:11" ht="15" customHeight="1">
      <c r="B10" s="268"/>
      <c r="C10" s="269"/>
      <c r="D10" s="267" t="s">
        <v>1183</v>
      </c>
      <c r="E10" s="267"/>
      <c r="F10" s="267"/>
      <c r="G10" s="267"/>
      <c r="H10" s="267"/>
      <c r="I10" s="267"/>
      <c r="J10" s="267"/>
      <c r="K10" s="265"/>
    </row>
    <row r="11" spans="2:11" ht="15" customHeight="1">
      <c r="B11" s="268"/>
      <c r="C11" s="270"/>
      <c r="D11" s="267" t="s">
        <v>1184</v>
      </c>
      <c r="E11" s="267"/>
      <c r="F11" s="267"/>
      <c r="G11" s="267"/>
      <c r="H11" s="267"/>
      <c r="I11" s="267"/>
      <c r="J11" s="267"/>
      <c r="K11" s="265"/>
    </row>
    <row r="12" spans="2:11" ht="12.75" customHeight="1">
      <c r="B12" s="268"/>
      <c r="C12" s="270"/>
      <c r="D12" s="270"/>
      <c r="E12" s="270"/>
      <c r="F12" s="270"/>
      <c r="G12" s="270"/>
      <c r="H12" s="270"/>
      <c r="I12" s="270"/>
      <c r="J12" s="270"/>
      <c r="K12" s="265"/>
    </row>
    <row r="13" spans="2:11" ht="15" customHeight="1">
      <c r="B13" s="268"/>
      <c r="C13" s="270"/>
      <c r="D13" s="267" t="s">
        <v>1185</v>
      </c>
      <c r="E13" s="267"/>
      <c r="F13" s="267"/>
      <c r="G13" s="267"/>
      <c r="H13" s="267"/>
      <c r="I13" s="267"/>
      <c r="J13" s="267"/>
      <c r="K13" s="265"/>
    </row>
    <row r="14" spans="2:11" ht="15" customHeight="1">
      <c r="B14" s="268"/>
      <c r="C14" s="270"/>
      <c r="D14" s="267" t="s">
        <v>1186</v>
      </c>
      <c r="E14" s="267"/>
      <c r="F14" s="267"/>
      <c r="G14" s="267"/>
      <c r="H14" s="267"/>
      <c r="I14" s="267"/>
      <c r="J14" s="267"/>
      <c r="K14" s="265"/>
    </row>
    <row r="15" spans="2:11" ht="15" customHeight="1">
      <c r="B15" s="268"/>
      <c r="C15" s="270"/>
      <c r="D15" s="267" t="s">
        <v>1187</v>
      </c>
      <c r="E15" s="267"/>
      <c r="F15" s="267"/>
      <c r="G15" s="267"/>
      <c r="H15" s="267"/>
      <c r="I15" s="267"/>
      <c r="J15" s="267"/>
      <c r="K15" s="265"/>
    </row>
    <row r="16" spans="2:11" ht="15" customHeight="1">
      <c r="B16" s="268"/>
      <c r="C16" s="270"/>
      <c r="D16" s="270"/>
      <c r="E16" s="271" t="s">
        <v>77</v>
      </c>
      <c r="F16" s="267" t="s">
        <v>1188</v>
      </c>
      <c r="G16" s="267"/>
      <c r="H16" s="267"/>
      <c r="I16" s="267"/>
      <c r="J16" s="267"/>
      <c r="K16" s="265"/>
    </row>
    <row r="17" spans="2:11" ht="15" customHeight="1">
      <c r="B17" s="268"/>
      <c r="C17" s="270"/>
      <c r="D17" s="270"/>
      <c r="E17" s="271" t="s">
        <v>1189</v>
      </c>
      <c r="F17" s="267" t="s">
        <v>1190</v>
      </c>
      <c r="G17" s="267"/>
      <c r="H17" s="267"/>
      <c r="I17" s="267"/>
      <c r="J17" s="267"/>
      <c r="K17" s="265"/>
    </row>
    <row r="18" spans="2:11" ht="15" customHeight="1">
      <c r="B18" s="268"/>
      <c r="C18" s="270"/>
      <c r="D18" s="270"/>
      <c r="E18" s="271" t="s">
        <v>1191</v>
      </c>
      <c r="F18" s="267" t="s">
        <v>1192</v>
      </c>
      <c r="G18" s="267"/>
      <c r="H18" s="267"/>
      <c r="I18" s="267"/>
      <c r="J18" s="267"/>
      <c r="K18" s="265"/>
    </row>
    <row r="19" spans="2:11" ht="15" customHeight="1">
      <c r="B19" s="268"/>
      <c r="C19" s="270"/>
      <c r="D19" s="270"/>
      <c r="E19" s="271" t="s">
        <v>1193</v>
      </c>
      <c r="F19" s="267" t="s">
        <v>1194</v>
      </c>
      <c r="G19" s="267"/>
      <c r="H19" s="267"/>
      <c r="I19" s="267"/>
      <c r="J19" s="267"/>
      <c r="K19" s="265"/>
    </row>
    <row r="20" spans="2:11" ht="15" customHeight="1">
      <c r="B20" s="268"/>
      <c r="C20" s="270"/>
      <c r="D20" s="270"/>
      <c r="E20" s="271" t="s">
        <v>1195</v>
      </c>
      <c r="F20" s="267" t="s">
        <v>977</v>
      </c>
      <c r="G20" s="267"/>
      <c r="H20" s="267"/>
      <c r="I20" s="267"/>
      <c r="J20" s="267"/>
      <c r="K20" s="265"/>
    </row>
    <row r="21" spans="2:11" ht="15" customHeight="1">
      <c r="B21" s="268"/>
      <c r="C21" s="270"/>
      <c r="D21" s="270"/>
      <c r="E21" s="271" t="s">
        <v>1196</v>
      </c>
      <c r="F21" s="267" t="s">
        <v>1197</v>
      </c>
      <c r="G21" s="267"/>
      <c r="H21" s="267"/>
      <c r="I21" s="267"/>
      <c r="J21" s="267"/>
      <c r="K21" s="265"/>
    </row>
    <row r="22" spans="2:11" ht="12.75" customHeight="1">
      <c r="B22" s="268"/>
      <c r="C22" s="270"/>
      <c r="D22" s="270"/>
      <c r="E22" s="270"/>
      <c r="F22" s="270"/>
      <c r="G22" s="270"/>
      <c r="H22" s="270"/>
      <c r="I22" s="270"/>
      <c r="J22" s="270"/>
      <c r="K22" s="265"/>
    </row>
    <row r="23" spans="2:11" ht="15" customHeight="1">
      <c r="B23" s="268"/>
      <c r="C23" s="267" t="s">
        <v>1198</v>
      </c>
      <c r="D23" s="267"/>
      <c r="E23" s="267"/>
      <c r="F23" s="267"/>
      <c r="G23" s="267"/>
      <c r="H23" s="267"/>
      <c r="I23" s="267"/>
      <c r="J23" s="267"/>
      <c r="K23" s="265"/>
    </row>
    <row r="24" spans="2:11" ht="15" customHeight="1">
      <c r="B24" s="268"/>
      <c r="C24" s="267" t="s">
        <v>1199</v>
      </c>
      <c r="D24" s="267"/>
      <c r="E24" s="267"/>
      <c r="F24" s="267"/>
      <c r="G24" s="267"/>
      <c r="H24" s="267"/>
      <c r="I24" s="267"/>
      <c r="J24" s="267"/>
      <c r="K24" s="265"/>
    </row>
    <row r="25" spans="2:11" ht="15" customHeight="1">
      <c r="B25" s="268"/>
      <c r="C25" s="269"/>
      <c r="D25" s="267" t="s">
        <v>1200</v>
      </c>
      <c r="E25" s="267"/>
      <c r="F25" s="267"/>
      <c r="G25" s="267"/>
      <c r="H25" s="267"/>
      <c r="I25" s="267"/>
      <c r="J25" s="267"/>
      <c r="K25" s="265"/>
    </row>
    <row r="26" spans="2:11" ht="15" customHeight="1">
      <c r="B26" s="268"/>
      <c r="C26" s="270"/>
      <c r="D26" s="267" t="s">
        <v>1201</v>
      </c>
      <c r="E26" s="267"/>
      <c r="F26" s="267"/>
      <c r="G26" s="267"/>
      <c r="H26" s="267"/>
      <c r="I26" s="267"/>
      <c r="J26" s="267"/>
      <c r="K26" s="265"/>
    </row>
    <row r="27" spans="2:11" ht="12.75" customHeight="1">
      <c r="B27" s="268"/>
      <c r="C27" s="270"/>
      <c r="D27" s="270"/>
      <c r="E27" s="270"/>
      <c r="F27" s="270"/>
      <c r="G27" s="270"/>
      <c r="H27" s="270"/>
      <c r="I27" s="270"/>
      <c r="J27" s="270"/>
      <c r="K27" s="265"/>
    </row>
    <row r="28" spans="2:11" ht="15" customHeight="1">
      <c r="B28" s="268"/>
      <c r="C28" s="270"/>
      <c r="D28" s="267" t="s">
        <v>1202</v>
      </c>
      <c r="E28" s="267"/>
      <c r="F28" s="267"/>
      <c r="G28" s="267"/>
      <c r="H28" s="267"/>
      <c r="I28" s="267"/>
      <c r="J28" s="267"/>
      <c r="K28" s="265"/>
    </row>
    <row r="29" spans="2:11" ht="15" customHeight="1">
      <c r="B29" s="268"/>
      <c r="C29" s="270"/>
      <c r="D29" s="267" t="s">
        <v>1203</v>
      </c>
      <c r="E29" s="267"/>
      <c r="F29" s="267"/>
      <c r="G29" s="267"/>
      <c r="H29" s="267"/>
      <c r="I29" s="267"/>
      <c r="J29" s="267"/>
      <c r="K29" s="265"/>
    </row>
    <row r="30" spans="2:11" ht="12.75" customHeight="1">
      <c r="B30" s="268"/>
      <c r="C30" s="270"/>
      <c r="D30" s="270"/>
      <c r="E30" s="270"/>
      <c r="F30" s="270"/>
      <c r="G30" s="270"/>
      <c r="H30" s="270"/>
      <c r="I30" s="270"/>
      <c r="J30" s="270"/>
      <c r="K30" s="265"/>
    </row>
    <row r="31" spans="2:11" ht="15" customHeight="1">
      <c r="B31" s="268"/>
      <c r="C31" s="270"/>
      <c r="D31" s="267" t="s">
        <v>1204</v>
      </c>
      <c r="E31" s="267"/>
      <c r="F31" s="267"/>
      <c r="G31" s="267"/>
      <c r="H31" s="267"/>
      <c r="I31" s="267"/>
      <c r="J31" s="267"/>
      <c r="K31" s="265"/>
    </row>
    <row r="32" spans="2:11" ht="15" customHeight="1">
      <c r="B32" s="268"/>
      <c r="C32" s="270"/>
      <c r="D32" s="267" t="s">
        <v>1205</v>
      </c>
      <c r="E32" s="267"/>
      <c r="F32" s="267"/>
      <c r="G32" s="267"/>
      <c r="H32" s="267"/>
      <c r="I32" s="267"/>
      <c r="J32" s="267"/>
      <c r="K32" s="265"/>
    </row>
    <row r="33" spans="2:11" ht="15" customHeight="1">
      <c r="B33" s="268"/>
      <c r="C33" s="270"/>
      <c r="D33" s="267" t="s">
        <v>1206</v>
      </c>
      <c r="E33" s="267"/>
      <c r="F33" s="267"/>
      <c r="G33" s="267"/>
      <c r="H33" s="267"/>
      <c r="I33" s="267"/>
      <c r="J33" s="267"/>
      <c r="K33" s="265"/>
    </row>
    <row r="34" spans="2:11" ht="15" customHeight="1">
      <c r="B34" s="268"/>
      <c r="C34" s="270"/>
      <c r="D34" s="269"/>
      <c r="E34" s="272" t="s">
        <v>106</v>
      </c>
      <c r="F34" s="269"/>
      <c r="G34" s="267" t="s">
        <v>1207</v>
      </c>
      <c r="H34" s="267"/>
      <c r="I34" s="267"/>
      <c r="J34" s="267"/>
      <c r="K34" s="265"/>
    </row>
    <row r="35" spans="2:11" ht="30.75" customHeight="1">
      <c r="B35" s="268"/>
      <c r="C35" s="270"/>
      <c r="D35" s="269"/>
      <c r="E35" s="272" t="s">
        <v>1208</v>
      </c>
      <c r="F35" s="269"/>
      <c r="G35" s="267" t="s">
        <v>1209</v>
      </c>
      <c r="H35" s="267"/>
      <c r="I35" s="267"/>
      <c r="J35" s="267"/>
      <c r="K35" s="265"/>
    </row>
    <row r="36" spans="2:11" ht="15" customHeight="1">
      <c r="B36" s="268"/>
      <c r="C36" s="270"/>
      <c r="D36" s="269"/>
      <c r="E36" s="272" t="s">
        <v>52</v>
      </c>
      <c r="F36" s="269"/>
      <c r="G36" s="267" t="s">
        <v>1210</v>
      </c>
      <c r="H36" s="267"/>
      <c r="I36" s="267"/>
      <c r="J36" s="267"/>
      <c r="K36" s="265"/>
    </row>
    <row r="37" spans="2:11" ht="15" customHeight="1">
      <c r="B37" s="268"/>
      <c r="C37" s="270"/>
      <c r="D37" s="269"/>
      <c r="E37" s="272" t="s">
        <v>107</v>
      </c>
      <c r="F37" s="269"/>
      <c r="G37" s="267" t="s">
        <v>1211</v>
      </c>
      <c r="H37" s="267"/>
      <c r="I37" s="267"/>
      <c r="J37" s="267"/>
      <c r="K37" s="265"/>
    </row>
    <row r="38" spans="2:11" ht="15" customHeight="1">
      <c r="B38" s="268"/>
      <c r="C38" s="270"/>
      <c r="D38" s="269"/>
      <c r="E38" s="272" t="s">
        <v>108</v>
      </c>
      <c r="F38" s="269"/>
      <c r="G38" s="267" t="s">
        <v>1212</v>
      </c>
      <c r="H38" s="267"/>
      <c r="I38" s="267"/>
      <c r="J38" s="267"/>
      <c r="K38" s="265"/>
    </row>
    <row r="39" spans="2:11" ht="15" customHeight="1">
      <c r="B39" s="268"/>
      <c r="C39" s="270"/>
      <c r="D39" s="269"/>
      <c r="E39" s="272" t="s">
        <v>109</v>
      </c>
      <c r="F39" s="269"/>
      <c r="G39" s="267" t="s">
        <v>1213</v>
      </c>
      <c r="H39" s="267"/>
      <c r="I39" s="267"/>
      <c r="J39" s="267"/>
      <c r="K39" s="265"/>
    </row>
    <row r="40" spans="2:11" ht="15" customHeight="1">
      <c r="B40" s="268"/>
      <c r="C40" s="270"/>
      <c r="D40" s="269"/>
      <c r="E40" s="272" t="s">
        <v>1214</v>
      </c>
      <c r="F40" s="269"/>
      <c r="G40" s="267" t="s">
        <v>1215</v>
      </c>
      <c r="H40" s="267"/>
      <c r="I40" s="267"/>
      <c r="J40" s="267"/>
      <c r="K40" s="265"/>
    </row>
    <row r="41" spans="2:11" ht="15" customHeight="1">
      <c r="B41" s="268"/>
      <c r="C41" s="270"/>
      <c r="D41" s="269"/>
      <c r="E41" s="272"/>
      <c r="F41" s="269"/>
      <c r="G41" s="267" t="s">
        <v>1216</v>
      </c>
      <c r="H41" s="267"/>
      <c r="I41" s="267"/>
      <c r="J41" s="267"/>
      <c r="K41" s="265"/>
    </row>
    <row r="42" spans="2:11" ht="15" customHeight="1">
      <c r="B42" s="268"/>
      <c r="C42" s="270"/>
      <c r="D42" s="269"/>
      <c r="E42" s="272" t="s">
        <v>1217</v>
      </c>
      <c r="F42" s="269"/>
      <c r="G42" s="267" t="s">
        <v>1218</v>
      </c>
      <c r="H42" s="267"/>
      <c r="I42" s="267"/>
      <c r="J42" s="267"/>
      <c r="K42" s="265"/>
    </row>
    <row r="43" spans="2:11" ht="15" customHeight="1">
      <c r="B43" s="268"/>
      <c r="C43" s="270"/>
      <c r="D43" s="269"/>
      <c r="E43" s="272" t="s">
        <v>111</v>
      </c>
      <c r="F43" s="269"/>
      <c r="G43" s="267" t="s">
        <v>1219</v>
      </c>
      <c r="H43" s="267"/>
      <c r="I43" s="267"/>
      <c r="J43" s="267"/>
      <c r="K43" s="265"/>
    </row>
    <row r="44" spans="2:11" ht="12.75" customHeight="1">
      <c r="B44" s="268"/>
      <c r="C44" s="270"/>
      <c r="D44" s="269"/>
      <c r="E44" s="269"/>
      <c r="F44" s="269"/>
      <c r="G44" s="269"/>
      <c r="H44" s="269"/>
      <c r="I44" s="269"/>
      <c r="J44" s="269"/>
      <c r="K44" s="265"/>
    </row>
    <row r="45" spans="2:11" ht="15" customHeight="1">
      <c r="B45" s="268"/>
      <c r="C45" s="270"/>
      <c r="D45" s="267" t="s">
        <v>1220</v>
      </c>
      <c r="E45" s="267"/>
      <c r="F45" s="267"/>
      <c r="G45" s="267"/>
      <c r="H45" s="267"/>
      <c r="I45" s="267"/>
      <c r="J45" s="267"/>
      <c r="K45" s="265"/>
    </row>
    <row r="46" spans="2:11" ht="15" customHeight="1">
      <c r="B46" s="268"/>
      <c r="C46" s="270"/>
      <c r="D46" s="270"/>
      <c r="E46" s="267" t="s">
        <v>1221</v>
      </c>
      <c r="F46" s="267"/>
      <c r="G46" s="267"/>
      <c r="H46" s="267"/>
      <c r="I46" s="267"/>
      <c r="J46" s="267"/>
      <c r="K46" s="265"/>
    </row>
    <row r="47" spans="2:11" ht="15" customHeight="1">
      <c r="B47" s="268"/>
      <c r="C47" s="270"/>
      <c r="D47" s="270"/>
      <c r="E47" s="267" t="s">
        <v>1222</v>
      </c>
      <c r="F47" s="267"/>
      <c r="G47" s="267"/>
      <c r="H47" s="267"/>
      <c r="I47" s="267"/>
      <c r="J47" s="267"/>
      <c r="K47" s="265"/>
    </row>
    <row r="48" spans="2:11" ht="15" customHeight="1">
      <c r="B48" s="268"/>
      <c r="C48" s="270"/>
      <c r="D48" s="270"/>
      <c r="E48" s="267" t="s">
        <v>1223</v>
      </c>
      <c r="F48" s="267"/>
      <c r="G48" s="267"/>
      <c r="H48" s="267"/>
      <c r="I48" s="267"/>
      <c r="J48" s="267"/>
      <c r="K48" s="265"/>
    </row>
    <row r="49" spans="2:11" ht="15" customHeight="1">
      <c r="B49" s="268"/>
      <c r="C49" s="270"/>
      <c r="D49" s="267" t="s">
        <v>1224</v>
      </c>
      <c r="E49" s="267"/>
      <c r="F49" s="267"/>
      <c r="G49" s="267"/>
      <c r="H49" s="267"/>
      <c r="I49" s="267"/>
      <c r="J49" s="267"/>
      <c r="K49" s="265"/>
    </row>
    <row r="50" spans="2:11" ht="25.5" customHeight="1">
      <c r="B50" s="263"/>
      <c r="C50" s="264" t="s">
        <v>1225</v>
      </c>
      <c r="D50" s="264"/>
      <c r="E50" s="264"/>
      <c r="F50" s="264"/>
      <c r="G50" s="264"/>
      <c r="H50" s="264"/>
      <c r="I50" s="264"/>
      <c r="J50" s="264"/>
      <c r="K50" s="265"/>
    </row>
    <row r="51" spans="2:11" ht="5.25" customHeight="1">
      <c r="B51" s="263"/>
      <c r="C51" s="266"/>
      <c r="D51" s="266"/>
      <c r="E51" s="266"/>
      <c r="F51" s="266"/>
      <c r="G51" s="266"/>
      <c r="H51" s="266"/>
      <c r="I51" s="266"/>
      <c r="J51" s="266"/>
      <c r="K51" s="265"/>
    </row>
    <row r="52" spans="2:11" ht="15" customHeight="1">
      <c r="B52" s="263"/>
      <c r="C52" s="267" t="s">
        <v>1226</v>
      </c>
      <c r="D52" s="267"/>
      <c r="E52" s="267"/>
      <c r="F52" s="267"/>
      <c r="G52" s="267"/>
      <c r="H52" s="267"/>
      <c r="I52" s="267"/>
      <c r="J52" s="267"/>
      <c r="K52" s="265"/>
    </row>
    <row r="53" spans="2:11" ht="15" customHeight="1">
      <c r="B53" s="263"/>
      <c r="C53" s="267" t="s">
        <v>1227</v>
      </c>
      <c r="D53" s="267"/>
      <c r="E53" s="267"/>
      <c r="F53" s="267"/>
      <c r="G53" s="267"/>
      <c r="H53" s="267"/>
      <c r="I53" s="267"/>
      <c r="J53" s="267"/>
      <c r="K53" s="265"/>
    </row>
    <row r="54" spans="2:11" ht="12.75" customHeight="1">
      <c r="B54" s="263"/>
      <c r="C54" s="269"/>
      <c r="D54" s="269"/>
      <c r="E54" s="269"/>
      <c r="F54" s="269"/>
      <c r="G54" s="269"/>
      <c r="H54" s="269"/>
      <c r="I54" s="269"/>
      <c r="J54" s="269"/>
      <c r="K54" s="265"/>
    </row>
    <row r="55" spans="2:11" ht="15" customHeight="1">
      <c r="B55" s="263"/>
      <c r="C55" s="267" t="s">
        <v>1228</v>
      </c>
      <c r="D55" s="267"/>
      <c r="E55" s="267"/>
      <c r="F55" s="267"/>
      <c r="G55" s="267"/>
      <c r="H55" s="267"/>
      <c r="I55" s="267"/>
      <c r="J55" s="267"/>
      <c r="K55" s="265"/>
    </row>
    <row r="56" spans="2:11" ht="15" customHeight="1">
      <c r="B56" s="263"/>
      <c r="C56" s="270"/>
      <c r="D56" s="267" t="s">
        <v>1229</v>
      </c>
      <c r="E56" s="267"/>
      <c r="F56" s="267"/>
      <c r="G56" s="267"/>
      <c r="H56" s="267"/>
      <c r="I56" s="267"/>
      <c r="J56" s="267"/>
      <c r="K56" s="265"/>
    </row>
    <row r="57" spans="2:11" ht="15" customHeight="1">
      <c r="B57" s="263"/>
      <c r="C57" s="270"/>
      <c r="D57" s="267" t="s">
        <v>1230</v>
      </c>
      <c r="E57" s="267"/>
      <c r="F57" s="267"/>
      <c r="G57" s="267"/>
      <c r="H57" s="267"/>
      <c r="I57" s="267"/>
      <c r="J57" s="267"/>
      <c r="K57" s="265"/>
    </row>
    <row r="58" spans="2:11" ht="15" customHeight="1">
      <c r="B58" s="263"/>
      <c r="C58" s="270"/>
      <c r="D58" s="267" t="s">
        <v>1231</v>
      </c>
      <c r="E58" s="267"/>
      <c r="F58" s="267"/>
      <c r="G58" s="267"/>
      <c r="H58" s="267"/>
      <c r="I58" s="267"/>
      <c r="J58" s="267"/>
      <c r="K58" s="265"/>
    </row>
    <row r="59" spans="2:11" ht="15" customHeight="1">
      <c r="B59" s="263"/>
      <c r="C59" s="270"/>
      <c r="D59" s="267" t="s">
        <v>1232</v>
      </c>
      <c r="E59" s="267"/>
      <c r="F59" s="267"/>
      <c r="G59" s="267"/>
      <c r="H59" s="267"/>
      <c r="I59" s="267"/>
      <c r="J59" s="267"/>
      <c r="K59" s="265"/>
    </row>
    <row r="60" spans="2:11" ht="15" customHeight="1">
      <c r="B60" s="263"/>
      <c r="C60" s="270"/>
      <c r="D60" s="273" t="s">
        <v>1233</v>
      </c>
      <c r="E60" s="273"/>
      <c r="F60" s="273"/>
      <c r="G60" s="273"/>
      <c r="H60" s="273"/>
      <c r="I60" s="273"/>
      <c r="J60" s="273"/>
      <c r="K60" s="265"/>
    </row>
    <row r="61" spans="2:11" ht="15" customHeight="1">
      <c r="B61" s="263"/>
      <c r="C61" s="270"/>
      <c r="D61" s="267" t="s">
        <v>1234</v>
      </c>
      <c r="E61" s="267"/>
      <c r="F61" s="267"/>
      <c r="G61" s="267"/>
      <c r="H61" s="267"/>
      <c r="I61" s="267"/>
      <c r="J61" s="267"/>
      <c r="K61" s="265"/>
    </row>
    <row r="62" spans="2:11" ht="12.75" customHeight="1">
      <c r="B62" s="263"/>
      <c r="C62" s="270"/>
      <c r="D62" s="270"/>
      <c r="E62" s="274"/>
      <c r="F62" s="270"/>
      <c r="G62" s="270"/>
      <c r="H62" s="270"/>
      <c r="I62" s="270"/>
      <c r="J62" s="270"/>
      <c r="K62" s="265"/>
    </row>
    <row r="63" spans="2:11" ht="15" customHeight="1">
      <c r="B63" s="263"/>
      <c r="C63" s="270"/>
      <c r="D63" s="267" t="s">
        <v>1235</v>
      </c>
      <c r="E63" s="267"/>
      <c r="F63" s="267"/>
      <c r="G63" s="267"/>
      <c r="H63" s="267"/>
      <c r="I63" s="267"/>
      <c r="J63" s="267"/>
      <c r="K63" s="265"/>
    </row>
    <row r="64" spans="2:11" ht="15" customHeight="1">
      <c r="B64" s="263"/>
      <c r="C64" s="270"/>
      <c r="D64" s="273" t="s">
        <v>1236</v>
      </c>
      <c r="E64" s="273"/>
      <c r="F64" s="273"/>
      <c r="G64" s="273"/>
      <c r="H64" s="273"/>
      <c r="I64" s="273"/>
      <c r="J64" s="273"/>
      <c r="K64" s="265"/>
    </row>
    <row r="65" spans="2:11" ht="15" customHeight="1">
      <c r="B65" s="263"/>
      <c r="C65" s="270"/>
      <c r="D65" s="267" t="s">
        <v>1237</v>
      </c>
      <c r="E65" s="267"/>
      <c r="F65" s="267"/>
      <c r="G65" s="267"/>
      <c r="H65" s="267"/>
      <c r="I65" s="267"/>
      <c r="J65" s="267"/>
      <c r="K65" s="265"/>
    </row>
    <row r="66" spans="2:11" ht="15" customHeight="1">
      <c r="B66" s="263"/>
      <c r="C66" s="270"/>
      <c r="D66" s="267" t="s">
        <v>1238</v>
      </c>
      <c r="E66" s="267"/>
      <c r="F66" s="267"/>
      <c r="G66" s="267"/>
      <c r="H66" s="267"/>
      <c r="I66" s="267"/>
      <c r="J66" s="267"/>
      <c r="K66" s="265"/>
    </row>
    <row r="67" spans="2:11" ht="15" customHeight="1">
      <c r="B67" s="263"/>
      <c r="C67" s="270"/>
      <c r="D67" s="267" t="s">
        <v>1239</v>
      </c>
      <c r="E67" s="267"/>
      <c r="F67" s="267"/>
      <c r="G67" s="267"/>
      <c r="H67" s="267"/>
      <c r="I67" s="267"/>
      <c r="J67" s="267"/>
      <c r="K67" s="265"/>
    </row>
    <row r="68" spans="2:11" ht="15" customHeight="1">
      <c r="B68" s="263"/>
      <c r="C68" s="270"/>
      <c r="D68" s="267" t="s">
        <v>1240</v>
      </c>
      <c r="E68" s="267"/>
      <c r="F68" s="267"/>
      <c r="G68" s="267"/>
      <c r="H68" s="267"/>
      <c r="I68" s="267"/>
      <c r="J68" s="267"/>
      <c r="K68" s="265"/>
    </row>
    <row r="69" spans="2:11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spans="2:11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spans="2:1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2:11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45" customHeight="1">
      <c r="B73" s="283"/>
      <c r="C73" s="284" t="s">
        <v>1177</v>
      </c>
      <c r="D73" s="284"/>
      <c r="E73" s="284"/>
      <c r="F73" s="284"/>
      <c r="G73" s="284"/>
      <c r="H73" s="284"/>
      <c r="I73" s="284"/>
      <c r="J73" s="284"/>
      <c r="K73" s="285"/>
    </row>
    <row r="74" spans="2:11" ht="17.25" customHeight="1">
      <c r="B74" s="283"/>
      <c r="C74" s="286" t="s">
        <v>1241</v>
      </c>
      <c r="D74" s="286"/>
      <c r="E74" s="286"/>
      <c r="F74" s="286" t="s">
        <v>1242</v>
      </c>
      <c r="G74" s="287"/>
      <c r="H74" s="286" t="s">
        <v>107</v>
      </c>
      <c r="I74" s="286" t="s">
        <v>56</v>
      </c>
      <c r="J74" s="286" t="s">
        <v>1243</v>
      </c>
      <c r="K74" s="285"/>
    </row>
    <row r="75" spans="2:11" ht="17.25" customHeight="1">
      <c r="B75" s="283"/>
      <c r="C75" s="288" t="s">
        <v>1244</v>
      </c>
      <c r="D75" s="288"/>
      <c r="E75" s="288"/>
      <c r="F75" s="289" t="s">
        <v>1245</v>
      </c>
      <c r="G75" s="290"/>
      <c r="H75" s="288"/>
      <c r="I75" s="288"/>
      <c r="J75" s="288" t="s">
        <v>1246</v>
      </c>
      <c r="K75" s="285"/>
    </row>
    <row r="76" spans="2:11" ht="5.25" customHeight="1">
      <c r="B76" s="283"/>
      <c r="C76" s="291"/>
      <c r="D76" s="291"/>
      <c r="E76" s="291"/>
      <c r="F76" s="291"/>
      <c r="G76" s="292"/>
      <c r="H76" s="291"/>
      <c r="I76" s="291"/>
      <c r="J76" s="291"/>
      <c r="K76" s="285"/>
    </row>
    <row r="77" spans="2:11" ht="15" customHeight="1">
      <c r="B77" s="283"/>
      <c r="C77" s="272" t="s">
        <v>52</v>
      </c>
      <c r="D77" s="291"/>
      <c r="E77" s="291"/>
      <c r="F77" s="293" t="s">
        <v>1247</v>
      </c>
      <c r="G77" s="292"/>
      <c r="H77" s="272" t="s">
        <v>1248</v>
      </c>
      <c r="I77" s="272" t="s">
        <v>1249</v>
      </c>
      <c r="J77" s="272">
        <v>20</v>
      </c>
      <c r="K77" s="285"/>
    </row>
    <row r="78" spans="2:11" ht="15" customHeight="1">
      <c r="B78" s="283"/>
      <c r="C78" s="272" t="s">
        <v>1250</v>
      </c>
      <c r="D78" s="272"/>
      <c r="E78" s="272"/>
      <c r="F78" s="293" t="s">
        <v>1247</v>
      </c>
      <c r="G78" s="292"/>
      <c r="H78" s="272" t="s">
        <v>1251</v>
      </c>
      <c r="I78" s="272" t="s">
        <v>1249</v>
      </c>
      <c r="J78" s="272">
        <v>120</v>
      </c>
      <c r="K78" s="285"/>
    </row>
    <row r="79" spans="2:11" ht="15" customHeight="1">
      <c r="B79" s="294"/>
      <c r="C79" s="272" t="s">
        <v>1252</v>
      </c>
      <c r="D79" s="272"/>
      <c r="E79" s="272"/>
      <c r="F79" s="293" t="s">
        <v>1253</v>
      </c>
      <c r="G79" s="292"/>
      <c r="H79" s="272" t="s">
        <v>1254</v>
      </c>
      <c r="I79" s="272" t="s">
        <v>1249</v>
      </c>
      <c r="J79" s="272">
        <v>50</v>
      </c>
      <c r="K79" s="285"/>
    </row>
    <row r="80" spans="2:11" ht="15" customHeight="1">
      <c r="B80" s="294"/>
      <c r="C80" s="272" t="s">
        <v>1255</v>
      </c>
      <c r="D80" s="272"/>
      <c r="E80" s="272"/>
      <c r="F80" s="293" t="s">
        <v>1247</v>
      </c>
      <c r="G80" s="292"/>
      <c r="H80" s="272" t="s">
        <v>1256</v>
      </c>
      <c r="I80" s="272" t="s">
        <v>1257</v>
      </c>
      <c r="J80" s="272"/>
      <c r="K80" s="285"/>
    </row>
    <row r="81" spans="2:11" ht="15" customHeight="1">
      <c r="B81" s="294"/>
      <c r="C81" s="295" t="s">
        <v>1258</v>
      </c>
      <c r="D81" s="295"/>
      <c r="E81" s="295"/>
      <c r="F81" s="296" t="s">
        <v>1253</v>
      </c>
      <c r="G81" s="295"/>
      <c r="H81" s="295" t="s">
        <v>1259</v>
      </c>
      <c r="I81" s="295" t="s">
        <v>1249</v>
      </c>
      <c r="J81" s="295">
        <v>15</v>
      </c>
      <c r="K81" s="285"/>
    </row>
    <row r="82" spans="2:11" ht="15" customHeight="1">
      <c r="B82" s="294"/>
      <c r="C82" s="295" t="s">
        <v>1260</v>
      </c>
      <c r="D82" s="295"/>
      <c r="E82" s="295"/>
      <c r="F82" s="296" t="s">
        <v>1253</v>
      </c>
      <c r="G82" s="295"/>
      <c r="H82" s="295" t="s">
        <v>1261</v>
      </c>
      <c r="I82" s="295" t="s">
        <v>1249</v>
      </c>
      <c r="J82" s="295">
        <v>15</v>
      </c>
      <c r="K82" s="285"/>
    </row>
    <row r="83" spans="2:11" ht="15" customHeight="1">
      <c r="B83" s="294"/>
      <c r="C83" s="295" t="s">
        <v>1262</v>
      </c>
      <c r="D83" s="295"/>
      <c r="E83" s="295"/>
      <c r="F83" s="296" t="s">
        <v>1253</v>
      </c>
      <c r="G83" s="295"/>
      <c r="H83" s="295" t="s">
        <v>1263</v>
      </c>
      <c r="I83" s="295" t="s">
        <v>1249</v>
      </c>
      <c r="J83" s="295">
        <v>20</v>
      </c>
      <c r="K83" s="285"/>
    </row>
    <row r="84" spans="2:11" ht="15" customHeight="1">
      <c r="B84" s="294"/>
      <c r="C84" s="295" t="s">
        <v>1264</v>
      </c>
      <c r="D84" s="295"/>
      <c r="E84" s="295"/>
      <c r="F84" s="296" t="s">
        <v>1253</v>
      </c>
      <c r="G84" s="295"/>
      <c r="H84" s="295" t="s">
        <v>1265</v>
      </c>
      <c r="I84" s="295" t="s">
        <v>1249</v>
      </c>
      <c r="J84" s="295">
        <v>20</v>
      </c>
      <c r="K84" s="285"/>
    </row>
    <row r="85" spans="2:11" ht="15" customHeight="1">
      <c r="B85" s="294"/>
      <c r="C85" s="272" t="s">
        <v>1266</v>
      </c>
      <c r="D85" s="272"/>
      <c r="E85" s="272"/>
      <c r="F85" s="293" t="s">
        <v>1253</v>
      </c>
      <c r="G85" s="292"/>
      <c r="H85" s="272" t="s">
        <v>1267</v>
      </c>
      <c r="I85" s="272" t="s">
        <v>1249</v>
      </c>
      <c r="J85" s="272">
        <v>50</v>
      </c>
      <c r="K85" s="285"/>
    </row>
    <row r="86" spans="2:11" ht="15" customHeight="1">
      <c r="B86" s="294"/>
      <c r="C86" s="272" t="s">
        <v>1268</v>
      </c>
      <c r="D86" s="272"/>
      <c r="E86" s="272"/>
      <c r="F86" s="293" t="s">
        <v>1253</v>
      </c>
      <c r="G86" s="292"/>
      <c r="H86" s="272" t="s">
        <v>1269</v>
      </c>
      <c r="I86" s="272" t="s">
        <v>1249</v>
      </c>
      <c r="J86" s="272">
        <v>20</v>
      </c>
      <c r="K86" s="285"/>
    </row>
    <row r="87" spans="2:11" ht="15" customHeight="1">
      <c r="B87" s="294"/>
      <c r="C87" s="272" t="s">
        <v>1270</v>
      </c>
      <c r="D87" s="272"/>
      <c r="E87" s="272"/>
      <c r="F87" s="293" t="s">
        <v>1253</v>
      </c>
      <c r="G87" s="292"/>
      <c r="H87" s="272" t="s">
        <v>1271</v>
      </c>
      <c r="I87" s="272" t="s">
        <v>1249</v>
      </c>
      <c r="J87" s="272">
        <v>20</v>
      </c>
      <c r="K87" s="285"/>
    </row>
    <row r="88" spans="2:11" ht="15" customHeight="1">
      <c r="B88" s="294"/>
      <c r="C88" s="272" t="s">
        <v>1272</v>
      </c>
      <c r="D88" s="272"/>
      <c r="E88" s="272"/>
      <c r="F88" s="293" t="s">
        <v>1253</v>
      </c>
      <c r="G88" s="292"/>
      <c r="H88" s="272" t="s">
        <v>1273</v>
      </c>
      <c r="I88" s="272" t="s">
        <v>1249</v>
      </c>
      <c r="J88" s="272">
        <v>50</v>
      </c>
      <c r="K88" s="285"/>
    </row>
    <row r="89" spans="2:11" ht="15" customHeight="1">
      <c r="B89" s="294"/>
      <c r="C89" s="272" t="s">
        <v>1274</v>
      </c>
      <c r="D89" s="272"/>
      <c r="E89" s="272"/>
      <c r="F89" s="293" t="s">
        <v>1253</v>
      </c>
      <c r="G89" s="292"/>
      <c r="H89" s="272" t="s">
        <v>1274</v>
      </c>
      <c r="I89" s="272" t="s">
        <v>1249</v>
      </c>
      <c r="J89" s="272">
        <v>50</v>
      </c>
      <c r="K89" s="285"/>
    </row>
    <row r="90" spans="2:11" ht="15" customHeight="1">
      <c r="B90" s="294"/>
      <c r="C90" s="272" t="s">
        <v>112</v>
      </c>
      <c r="D90" s="272"/>
      <c r="E90" s="272"/>
      <c r="F90" s="293" t="s">
        <v>1253</v>
      </c>
      <c r="G90" s="292"/>
      <c r="H90" s="272" t="s">
        <v>1275</v>
      </c>
      <c r="I90" s="272" t="s">
        <v>1249</v>
      </c>
      <c r="J90" s="272">
        <v>255</v>
      </c>
      <c r="K90" s="285"/>
    </row>
    <row r="91" spans="2:11" ht="15" customHeight="1">
      <c r="B91" s="294"/>
      <c r="C91" s="272" t="s">
        <v>1276</v>
      </c>
      <c r="D91" s="272"/>
      <c r="E91" s="272"/>
      <c r="F91" s="293" t="s">
        <v>1247</v>
      </c>
      <c r="G91" s="292"/>
      <c r="H91" s="272" t="s">
        <v>1277</v>
      </c>
      <c r="I91" s="272" t="s">
        <v>1278</v>
      </c>
      <c r="J91" s="272"/>
      <c r="K91" s="285"/>
    </row>
    <row r="92" spans="2:11" ht="15" customHeight="1">
      <c r="B92" s="294"/>
      <c r="C92" s="272" t="s">
        <v>1279</v>
      </c>
      <c r="D92" s="272"/>
      <c r="E92" s="272"/>
      <c r="F92" s="293" t="s">
        <v>1247</v>
      </c>
      <c r="G92" s="292"/>
      <c r="H92" s="272" t="s">
        <v>1280</v>
      </c>
      <c r="I92" s="272" t="s">
        <v>1281</v>
      </c>
      <c r="J92" s="272"/>
      <c r="K92" s="285"/>
    </row>
    <row r="93" spans="2:11" ht="15" customHeight="1">
      <c r="B93" s="294"/>
      <c r="C93" s="272" t="s">
        <v>1282</v>
      </c>
      <c r="D93" s="272"/>
      <c r="E93" s="272"/>
      <c r="F93" s="293" t="s">
        <v>1247</v>
      </c>
      <c r="G93" s="292"/>
      <c r="H93" s="272" t="s">
        <v>1282</v>
      </c>
      <c r="I93" s="272" t="s">
        <v>1281</v>
      </c>
      <c r="J93" s="272"/>
      <c r="K93" s="285"/>
    </row>
    <row r="94" spans="2:11" ht="15" customHeight="1">
      <c r="B94" s="294"/>
      <c r="C94" s="272" t="s">
        <v>37</v>
      </c>
      <c r="D94" s="272"/>
      <c r="E94" s="272"/>
      <c r="F94" s="293" t="s">
        <v>1247</v>
      </c>
      <c r="G94" s="292"/>
      <c r="H94" s="272" t="s">
        <v>1283</v>
      </c>
      <c r="I94" s="272" t="s">
        <v>1281</v>
      </c>
      <c r="J94" s="272"/>
      <c r="K94" s="285"/>
    </row>
    <row r="95" spans="2:11" ht="15" customHeight="1">
      <c r="B95" s="294"/>
      <c r="C95" s="272" t="s">
        <v>47</v>
      </c>
      <c r="D95" s="272"/>
      <c r="E95" s="272"/>
      <c r="F95" s="293" t="s">
        <v>1247</v>
      </c>
      <c r="G95" s="292"/>
      <c r="H95" s="272" t="s">
        <v>1284</v>
      </c>
      <c r="I95" s="272" t="s">
        <v>1281</v>
      </c>
      <c r="J95" s="272"/>
      <c r="K95" s="285"/>
    </row>
    <row r="96" spans="2:11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spans="2:11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spans="2:11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spans="2:11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spans="2:11" ht="45" customHeight="1">
      <c r="B100" s="283"/>
      <c r="C100" s="284" t="s">
        <v>1285</v>
      </c>
      <c r="D100" s="284"/>
      <c r="E100" s="284"/>
      <c r="F100" s="284"/>
      <c r="G100" s="284"/>
      <c r="H100" s="284"/>
      <c r="I100" s="284"/>
      <c r="J100" s="284"/>
      <c r="K100" s="285"/>
    </row>
    <row r="101" spans="2:11" ht="17.25" customHeight="1">
      <c r="B101" s="283"/>
      <c r="C101" s="286" t="s">
        <v>1241</v>
      </c>
      <c r="D101" s="286"/>
      <c r="E101" s="286"/>
      <c r="F101" s="286" t="s">
        <v>1242</v>
      </c>
      <c r="G101" s="287"/>
      <c r="H101" s="286" t="s">
        <v>107</v>
      </c>
      <c r="I101" s="286" t="s">
        <v>56</v>
      </c>
      <c r="J101" s="286" t="s">
        <v>1243</v>
      </c>
      <c r="K101" s="285"/>
    </row>
    <row r="102" spans="2:11" ht="17.25" customHeight="1">
      <c r="B102" s="283"/>
      <c r="C102" s="288" t="s">
        <v>1244</v>
      </c>
      <c r="D102" s="288"/>
      <c r="E102" s="288"/>
      <c r="F102" s="289" t="s">
        <v>1245</v>
      </c>
      <c r="G102" s="290"/>
      <c r="H102" s="288"/>
      <c r="I102" s="288"/>
      <c r="J102" s="288" t="s">
        <v>1246</v>
      </c>
      <c r="K102" s="285"/>
    </row>
    <row r="103" spans="2:11" ht="5.25" customHeight="1">
      <c r="B103" s="283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spans="2:11" ht="15" customHeight="1">
      <c r="B104" s="283"/>
      <c r="C104" s="272" t="s">
        <v>52</v>
      </c>
      <c r="D104" s="291"/>
      <c r="E104" s="291"/>
      <c r="F104" s="293" t="s">
        <v>1247</v>
      </c>
      <c r="G104" s="302"/>
      <c r="H104" s="272" t="s">
        <v>1286</v>
      </c>
      <c r="I104" s="272" t="s">
        <v>1249</v>
      </c>
      <c r="J104" s="272">
        <v>20</v>
      </c>
      <c r="K104" s="285"/>
    </row>
    <row r="105" spans="2:11" ht="15" customHeight="1">
      <c r="B105" s="283"/>
      <c r="C105" s="272" t="s">
        <v>1250</v>
      </c>
      <c r="D105" s="272"/>
      <c r="E105" s="272"/>
      <c r="F105" s="293" t="s">
        <v>1247</v>
      </c>
      <c r="G105" s="272"/>
      <c r="H105" s="272" t="s">
        <v>1286</v>
      </c>
      <c r="I105" s="272" t="s">
        <v>1249</v>
      </c>
      <c r="J105" s="272">
        <v>120</v>
      </c>
      <c r="K105" s="285"/>
    </row>
    <row r="106" spans="2:11" ht="15" customHeight="1">
      <c r="B106" s="294"/>
      <c r="C106" s="272" t="s">
        <v>1252</v>
      </c>
      <c r="D106" s="272"/>
      <c r="E106" s="272"/>
      <c r="F106" s="293" t="s">
        <v>1253</v>
      </c>
      <c r="G106" s="272"/>
      <c r="H106" s="272" t="s">
        <v>1286</v>
      </c>
      <c r="I106" s="272" t="s">
        <v>1249</v>
      </c>
      <c r="J106" s="272">
        <v>50</v>
      </c>
      <c r="K106" s="285"/>
    </row>
    <row r="107" spans="2:11" ht="15" customHeight="1">
      <c r="B107" s="294"/>
      <c r="C107" s="272" t="s">
        <v>1255</v>
      </c>
      <c r="D107" s="272"/>
      <c r="E107" s="272"/>
      <c r="F107" s="293" t="s">
        <v>1247</v>
      </c>
      <c r="G107" s="272"/>
      <c r="H107" s="272" t="s">
        <v>1286</v>
      </c>
      <c r="I107" s="272" t="s">
        <v>1257</v>
      </c>
      <c r="J107" s="272"/>
      <c r="K107" s="285"/>
    </row>
    <row r="108" spans="2:11" ht="15" customHeight="1">
      <c r="B108" s="294"/>
      <c r="C108" s="272" t="s">
        <v>1266</v>
      </c>
      <c r="D108" s="272"/>
      <c r="E108" s="272"/>
      <c r="F108" s="293" t="s">
        <v>1253</v>
      </c>
      <c r="G108" s="272"/>
      <c r="H108" s="272" t="s">
        <v>1286</v>
      </c>
      <c r="I108" s="272" t="s">
        <v>1249</v>
      </c>
      <c r="J108" s="272">
        <v>50</v>
      </c>
      <c r="K108" s="285"/>
    </row>
    <row r="109" spans="2:11" ht="15" customHeight="1">
      <c r="B109" s="294"/>
      <c r="C109" s="272" t="s">
        <v>1274</v>
      </c>
      <c r="D109" s="272"/>
      <c r="E109" s="272"/>
      <c r="F109" s="293" t="s">
        <v>1253</v>
      </c>
      <c r="G109" s="272"/>
      <c r="H109" s="272" t="s">
        <v>1286</v>
      </c>
      <c r="I109" s="272" t="s">
        <v>1249</v>
      </c>
      <c r="J109" s="272">
        <v>50</v>
      </c>
      <c r="K109" s="285"/>
    </row>
    <row r="110" spans="2:11" ht="15" customHeight="1">
      <c r="B110" s="294"/>
      <c r="C110" s="272" t="s">
        <v>1272</v>
      </c>
      <c r="D110" s="272"/>
      <c r="E110" s="272"/>
      <c r="F110" s="293" t="s">
        <v>1253</v>
      </c>
      <c r="G110" s="272"/>
      <c r="H110" s="272" t="s">
        <v>1286</v>
      </c>
      <c r="I110" s="272" t="s">
        <v>1249</v>
      </c>
      <c r="J110" s="272">
        <v>50</v>
      </c>
      <c r="K110" s="285"/>
    </row>
    <row r="111" spans="2:11" ht="15" customHeight="1">
      <c r="B111" s="294"/>
      <c r="C111" s="272" t="s">
        <v>52</v>
      </c>
      <c r="D111" s="272"/>
      <c r="E111" s="272"/>
      <c r="F111" s="293" t="s">
        <v>1247</v>
      </c>
      <c r="G111" s="272"/>
      <c r="H111" s="272" t="s">
        <v>1287</v>
      </c>
      <c r="I111" s="272" t="s">
        <v>1249</v>
      </c>
      <c r="J111" s="272">
        <v>20</v>
      </c>
      <c r="K111" s="285"/>
    </row>
    <row r="112" spans="2:11" ht="15" customHeight="1">
      <c r="B112" s="294"/>
      <c r="C112" s="272" t="s">
        <v>1288</v>
      </c>
      <c r="D112" s="272"/>
      <c r="E112" s="272"/>
      <c r="F112" s="293" t="s">
        <v>1247</v>
      </c>
      <c r="G112" s="272"/>
      <c r="H112" s="272" t="s">
        <v>1289</v>
      </c>
      <c r="I112" s="272" t="s">
        <v>1249</v>
      </c>
      <c r="J112" s="272">
        <v>120</v>
      </c>
      <c r="K112" s="285"/>
    </row>
    <row r="113" spans="2:11" ht="15" customHeight="1">
      <c r="B113" s="294"/>
      <c r="C113" s="272" t="s">
        <v>37</v>
      </c>
      <c r="D113" s="272"/>
      <c r="E113" s="272"/>
      <c r="F113" s="293" t="s">
        <v>1247</v>
      </c>
      <c r="G113" s="272"/>
      <c r="H113" s="272" t="s">
        <v>1290</v>
      </c>
      <c r="I113" s="272" t="s">
        <v>1281</v>
      </c>
      <c r="J113" s="272"/>
      <c r="K113" s="285"/>
    </row>
    <row r="114" spans="2:11" ht="15" customHeight="1">
      <c r="B114" s="294"/>
      <c r="C114" s="272" t="s">
        <v>47</v>
      </c>
      <c r="D114" s="272"/>
      <c r="E114" s="272"/>
      <c r="F114" s="293" t="s">
        <v>1247</v>
      </c>
      <c r="G114" s="272"/>
      <c r="H114" s="272" t="s">
        <v>1291</v>
      </c>
      <c r="I114" s="272" t="s">
        <v>1281</v>
      </c>
      <c r="J114" s="272"/>
      <c r="K114" s="285"/>
    </row>
    <row r="115" spans="2:11" ht="15" customHeight="1">
      <c r="B115" s="294"/>
      <c r="C115" s="272" t="s">
        <v>56</v>
      </c>
      <c r="D115" s="272"/>
      <c r="E115" s="272"/>
      <c r="F115" s="293" t="s">
        <v>1247</v>
      </c>
      <c r="G115" s="272"/>
      <c r="H115" s="272" t="s">
        <v>1292</v>
      </c>
      <c r="I115" s="272" t="s">
        <v>1293</v>
      </c>
      <c r="J115" s="272"/>
      <c r="K115" s="285"/>
    </row>
    <row r="116" spans="2:11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spans="2:11" ht="18.75" customHeight="1">
      <c r="B117" s="304"/>
      <c r="C117" s="269"/>
      <c r="D117" s="269"/>
      <c r="E117" s="269"/>
      <c r="F117" s="305"/>
      <c r="G117" s="269"/>
      <c r="H117" s="269"/>
      <c r="I117" s="269"/>
      <c r="J117" s="269"/>
      <c r="K117" s="304"/>
    </row>
    <row r="118" spans="2:11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spans="2:11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spans="2:11" ht="45" customHeight="1">
      <c r="B120" s="309"/>
      <c r="C120" s="260" t="s">
        <v>1294</v>
      </c>
      <c r="D120" s="260"/>
      <c r="E120" s="260"/>
      <c r="F120" s="260"/>
      <c r="G120" s="260"/>
      <c r="H120" s="260"/>
      <c r="I120" s="260"/>
      <c r="J120" s="260"/>
      <c r="K120" s="310"/>
    </row>
    <row r="121" spans="2:11" ht="17.25" customHeight="1">
      <c r="B121" s="311"/>
      <c r="C121" s="286" t="s">
        <v>1241</v>
      </c>
      <c r="D121" s="286"/>
      <c r="E121" s="286"/>
      <c r="F121" s="286" t="s">
        <v>1242</v>
      </c>
      <c r="G121" s="287"/>
      <c r="H121" s="286" t="s">
        <v>107</v>
      </c>
      <c r="I121" s="286" t="s">
        <v>56</v>
      </c>
      <c r="J121" s="286" t="s">
        <v>1243</v>
      </c>
      <c r="K121" s="312"/>
    </row>
    <row r="122" spans="2:11" ht="17.25" customHeight="1">
      <c r="B122" s="311"/>
      <c r="C122" s="288" t="s">
        <v>1244</v>
      </c>
      <c r="D122" s="288"/>
      <c r="E122" s="288"/>
      <c r="F122" s="289" t="s">
        <v>1245</v>
      </c>
      <c r="G122" s="290"/>
      <c r="H122" s="288"/>
      <c r="I122" s="288"/>
      <c r="J122" s="288" t="s">
        <v>1246</v>
      </c>
      <c r="K122" s="312"/>
    </row>
    <row r="123" spans="2:11" ht="5.25" customHeight="1">
      <c r="B123" s="313"/>
      <c r="C123" s="291"/>
      <c r="D123" s="291"/>
      <c r="E123" s="291"/>
      <c r="F123" s="291"/>
      <c r="G123" s="272"/>
      <c r="H123" s="291"/>
      <c r="I123" s="291"/>
      <c r="J123" s="291"/>
      <c r="K123" s="314"/>
    </row>
    <row r="124" spans="2:11" ht="15" customHeight="1">
      <c r="B124" s="313"/>
      <c r="C124" s="272" t="s">
        <v>1250</v>
      </c>
      <c r="D124" s="291"/>
      <c r="E124" s="291"/>
      <c r="F124" s="293" t="s">
        <v>1247</v>
      </c>
      <c r="G124" s="272"/>
      <c r="H124" s="272" t="s">
        <v>1286</v>
      </c>
      <c r="I124" s="272" t="s">
        <v>1249</v>
      </c>
      <c r="J124" s="272">
        <v>120</v>
      </c>
      <c r="K124" s="315"/>
    </row>
    <row r="125" spans="2:11" ht="15" customHeight="1">
      <c r="B125" s="313"/>
      <c r="C125" s="272" t="s">
        <v>1295</v>
      </c>
      <c r="D125" s="272"/>
      <c r="E125" s="272"/>
      <c r="F125" s="293" t="s">
        <v>1247</v>
      </c>
      <c r="G125" s="272"/>
      <c r="H125" s="272" t="s">
        <v>1296</v>
      </c>
      <c r="I125" s="272" t="s">
        <v>1249</v>
      </c>
      <c r="J125" s="272" t="s">
        <v>1297</v>
      </c>
      <c r="K125" s="315"/>
    </row>
    <row r="126" spans="2:11" ht="15" customHeight="1">
      <c r="B126" s="313"/>
      <c r="C126" s="272" t="s">
        <v>1196</v>
      </c>
      <c r="D126" s="272"/>
      <c r="E126" s="272"/>
      <c r="F126" s="293" t="s">
        <v>1247</v>
      </c>
      <c r="G126" s="272"/>
      <c r="H126" s="272" t="s">
        <v>1298</v>
      </c>
      <c r="I126" s="272" t="s">
        <v>1249</v>
      </c>
      <c r="J126" s="272" t="s">
        <v>1297</v>
      </c>
      <c r="K126" s="315"/>
    </row>
    <row r="127" spans="2:11" ht="15" customHeight="1">
      <c r="B127" s="313"/>
      <c r="C127" s="272" t="s">
        <v>1258</v>
      </c>
      <c r="D127" s="272"/>
      <c r="E127" s="272"/>
      <c r="F127" s="293" t="s">
        <v>1253</v>
      </c>
      <c r="G127" s="272"/>
      <c r="H127" s="272" t="s">
        <v>1259</v>
      </c>
      <c r="I127" s="272" t="s">
        <v>1249</v>
      </c>
      <c r="J127" s="272">
        <v>15</v>
      </c>
      <c r="K127" s="315"/>
    </row>
    <row r="128" spans="2:11" ht="15" customHeight="1">
      <c r="B128" s="313"/>
      <c r="C128" s="295" t="s">
        <v>1260</v>
      </c>
      <c r="D128" s="295"/>
      <c r="E128" s="295"/>
      <c r="F128" s="296" t="s">
        <v>1253</v>
      </c>
      <c r="G128" s="295"/>
      <c r="H128" s="295" t="s">
        <v>1261</v>
      </c>
      <c r="I128" s="295" t="s">
        <v>1249</v>
      </c>
      <c r="J128" s="295">
        <v>15</v>
      </c>
      <c r="K128" s="315"/>
    </row>
    <row r="129" spans="2:11" ht="15" customHeight="1">
      <c r="B129" s="313"/>
      <c r="C129" s="295" t="s">
        <v>1262</v>
      </c>
      <c r="D129" s="295"/>
      <c r="E129" s="295"/>
      <c r="F129" s="296" t="s">
        <v>1253</v>
      </c>
      <c r="G129" s="295"/>
      <c r="H129" s="295" t="s">
        <v>1263</v>
      </c>
      <c r="I129" s="295" t="s">
        <v>1249</v>
      </c>
      <c r="J129" s="295">
        <v>20</v>
      </c>
      <c r="K129" s="315"/>
    </row>
    <row r="130" spans="2:11" ht="15" customHeight="1">
      <c r="B130" s="313"/>
      <c r="C130" s="295" t="s">
        <v>1264</v>
      </c>
      <c r="D130" s="295"/>
      <c r="E130" s="295"/>
      <c r="F130" s="296" t="s">
        <v>1253</v>
      </c>
      <c r="G130" s="295"/>
      <c r="H130" s="295" t="s">
        <v>1265</v>
      </c>
      <c r="I130" s="295" t="s">
        <v>1249</v>
      </c>
      <c r="J130" s="295">
        <v>20</v>
      </c>
      <c r="K130" s="315"/>
    </row>
    <row r="131" spans="2:11" ht="15" customHeight="1">
      <c r="B131" s="313"/>
      <c r="C131" s="272" t="s">
        <v>1252</v>
      </c>
      <c r="D131" s="272"/>
      <c r="E131" s="272"/>
      <c r="F131" s="293" t="s">
        <v>1253</v>
      </c>
      <c r="G131" s="272"/>
      <c r="H131" s="272" t="s">
        <v>1286</v>
      </c>
      <c r="I131" s="272" t="s">
        <v>1249</v>
      </c>
      <c r="J131" s="272">
        <v>50</v>
      </c>
      <c r="K131" s="315"/>
    </row>
    <row r="132" spans="2:11" ht="15" customHeight="1">
      <c r="B132" s="313"/>
      <c r="C132" s="272" t="s">
        <v>1266</v>
      </c>
      <c r="D132" s="272"/>
      <c r="E132" s="272"/>
      <c r="F132" s="293" t="s">
        <v>1253</v>
      </c>
      <c r="G132" s="272"/>
      <c r="H132" s="272" t="s">
        <v>1286</v>
      </c>
      <c r="I132" s="272" t="s">
        <v>1249</v>
      </c>
      <c r="J132" s="272">
        <v>50</v>
      </c>
      <c r="K132" s="315"/>
    </row>
    <row r="133" spans="2:11" ht="15" customHeight="1">
      <c r="B133" s="313"/>
      <c r="C133" s="272" t="s">
        <v>1272</v>
      </c>
      <c r="D133" s="272"/>
      <c r="E133" s="272"/>
      <c r="F133" s="293" t="s">
        <v>1253</v>
      </c>
      <c r="G133" s="272"/>
      <c r="H133" s="272" t="s">
        <v>1286</v>
      </c>
      <c r="I133" s="272" t="s">
        <v>1249</v>
      </c>
      <c r="J133" s="272">
        <v>50</v>
      </c>
      <c r="K133" s="315"/>
    </row>
    <row r="134" spans="2:11" ht="15" customHeight="1">
      <c r="B134" s="313"/>
      <c r="C134" s="272" t="s">
        <v>1274</v>
      </c>
      <c r="D134" s="272"/>
      <c r="E134" s="272"/>
      <c r="F134" s="293" t="s">
        <v>1253</v>
      </c>
      <c r="G134" s="272"/>
      <c r="H134" s="272" t="s">
        <v>1286</v>
      </c>
      <c r="I134" s="272" t="s">
        <v>1249</v>
      </c>
      <c r="J134" s="272">
        <v>50</v>
      </c>
      <c r="K134" s="315"/>
    </row>
    <row r="135" spans="2:11" ht="15" customHeight="1">
      <c r="B135" s="313"/>
      <c r="C135" s="272" t="s">
        <v>112</v>
      </c>
      <c r="D135" s="272"/>
      <c r="E135" s="272"/>
      <c r="F135" s="293" t="s">
        <v>1253</v>
      </c>
      <c r="G135" s="272"/>
      <c r="H135" s="272" t="s">
        <v>1299</v>
      </c>
      <c r="I135" s="272" t="s">
        <v>1249</v>
      </c>
      <c r="J135" s="272">
        <v>255</v>
      </c>
      <c r="K135" s="315"/>
    </row>
    <row r="136" spans="2:11" ht="15" customHeight="1">
      <c r="B136" s="313"/>
      <c r="C136" s="272" t="s">
        <v>1276</v>
      </c>
      <c r="D136" s="272"/>
      <c r="E136" s="272"/>
      <c r="F136" s="293" t="s">
        <v>1247</v>
      </c>
      <c r="G136" s="272"/>
      <c r="H136" s="272" t="s">
        <v>1300</v>
      </c>
      <c r="I136" s="272" t="s">
        <v>1278</v>
      </c>
      <c r="J136" s="272"/>
      <c r="K136" s="315"/>
    </row>
    <row r="137" spans="2:11" ht="15" customHeight="1">
      <c r="B137" s="313"/>
      <c r="C137" s="272" t="s">
        <v>1279</v>
      </c>
      <c r="D137" s="272"/>
      <c r="E137" s="272"/>
      <c r="F137" s="293" t="s">
        <v>1247</v>
      </c>
      <c r="G137" s="272"/>
      <c r="H137" s="272" t="s">
        <v>1301</v>
      </c>
      <c r="I137" s="272" t="s">
        <v>1281</v>
      </c>
      <c r="J137" s="272"/>
      <c r="K137" s="315"/>
    </row>
    <row r="138" spans="2:11" ht="15" customHeight="1">
      <c r="B138" s="313"/>
      <c r="C138" s="272" t="s">
        <v>1282</v>
      </c>
      <c r="D138" s="272"/>
      <c r="E138" s="272"/>
      <c r="F138" s="293" t="s">
        <v>1247</v>
      </c>
      <c r="G138" s="272"/>
      <c r="H138" s="272" t="s">
        <v>1282</v>
      </c>
      <c r="I138" s="272" t="s">
        <v>1281</v>
      </c>
      <c r="J138" s="272"/>
      <c r="K138" s="315"/>
    </row>
    <row r="139" spans="2:11" ht="15" customHeight="1">
      <c r="B139" s="313"/>
      <c r="C139" s="272" t="s">
        <v>37</v>
      </c>
      <c r="D139" s="272"/>
      <c r="E139" s="272"/>
      <c r="F139" s="293" t="s">
        <v>1247</v>
      </c>
      <c r="G139" s="272"/>
      <c r="H139" s="272" t="s">
        <v>1302</v>
      </c>
      <c r="I139" s="272" t="s">
        <v>1281</v>
      </c>
      <c r="J139" s="272"/>
      <c r="K139" s="315"/>
    </row>
    <row r="140" spans="2:11" ht="15" customHeight="1">
      <c r="B140" s="313"/>
      <c r="C140" s="272" t="s">
        <v>1303</v>
      </c>
      <c r="D140" s="272"/>
      <c r="E140" s="272"/>
      <c r="F140" s="293" t="s">
        <v>1247</v>
      </c>
      <c r="G140" s="272"/>
      <c r="H140" s="272" t="s">
        <v>1304</v>
      </c>
      <c r="I140" s="272" t="s">
        <v>1281</v>
      </c>
      <c r="J140" s="272"/>
      <c r="K140" s="315"/>
    </row>
    <row r="141" spans="2:1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spans="2:11" ht="18.75" customHeight="1">
      <c r="B142" s="269"/>
      <c r="C142" s="269"/>
      <c r="D142" s="269"/>
      <c r="E142" s="269"/>
      <c r="F142" s="305"/>
      <c r="G142" s="269"/>
      <c r="H142" s="269"/>
      <c r="I142" s="269"/>
      <c r="J142" s="269"/>
      <c r="K142" s="269"/>
    </row>
    <row r="143" spans="2:11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spans="2:11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spans="2:11" ht="45" customHeight="1">
      <c r="B145" s="283"/>
      <c r="C145" s="284" t="s">
        <v>1305</v>
      </c>
      <c r="D145" s="284"/>
      <c r="E145" s="284"/>
      <c r="F145" s="284"/>
      <c r="G145" s="284"/>
      <c r="H145" s="284"/>
      <c r="I145" s="284"/>
      <c r="J145" s="284"/>
      <c r="K145" s="285"/>
    </row>
    <row r="146" spans="2:11" ht="17.25" customHeight="1">
      <c r="B146" s="283"/>
      <c r="C146" s="286" t="s">
        <v>1241</v>
      </c>
      <c r="D146" s="286"/>
      <c r="E146" s="286"/>
      <c r="F146" s="286" t="s">
        <v>1242</v>
      </c>
      <c r="G146" s="287"/>
      <c r="H146" s="286" t="s">
        <v>107</v>
      </c>
      <c r="I146" s="286" t="s">
        <v>56</v>
      </c>
      <c r="J146" s="286" t="s">
        <v>1243</v>
      </c>
      <c r="K146" s="285"/>
    </row>
    <row r="147" spans="2:11" ht="17.25" customHeight="1">
      <c r="B147" s="283"/>
      <c r="C147" s="288" t="s">
        <v>1244</v>
      </c>
      <c r="D147" s="288"/>
      <c r="E147" s="288"/>
      <c r="F147" s="289" t="s">
        <v>1245</v>
      </c>
      <c r="G147" s="290"/>
      <c r="H147" s="288"/>
      <c r="I147" s="288"/>
      <c r="J147" s="288" t="s">
        <v>1246</v>
      </c>
      <c r="K147" s="285"/>
    </row>
    <row r="148" spans="2:11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spans="2:11" ht="15" customHeight="1">
      <c r="B149" s="294"/>
      <c r="C149" s="319" t="s">
        <v>1250</v>
      </c>
      <c r="D149" s="272"/>
      <c r="E149" s="272"/>
      <c r="F149" s="320" t="s">
        <v>1247</v>
      </c>
      <c r="G149" s="272"/>
      <c r="H149" s="319" t="s">
        <v>1286</v>
      </c>
      <c r="I149" s="319" t="s">
        <v>1249</v>
      </c>
      <c r="J149" s="319">
        <v>120</v>
      </c>
      <c r="K149" s="315"/>
    </row>
    <row r="150" spans="2:11" ht="15" customHeight="1">
      <c r="B150" s="294"/>
      <c r="C150" s="319" t="s">
        <v>1295</v>
      </c>
      <c r="D150" s="272"/>
      <c r="E150" s="272"/>
      <c r="F150" s="320" t="s">
        <v>1247</v>
      </c>
      <c r="G150" s="272"/>
      <c r="H150" s="319" t="s">
        <v>1306</v>
      </c>
      <c r="I150" s="319" t="s">
        <v>1249</v>
      </c>
      <c r="J150" s="319" t="s">
        <v>1297</v>
      </c>
      <c r="K150" s="315"/>
    </row>
    <row r="151" spans="2:11" ht="15" customHeight="1">
      <c r="B151" s="294"/>
      <c r="C151" s="319" t="s">
        <v>1196</v>
      </c>
      <c r="D151" s="272"/>
      <c r="E151" s="272"/>
      <c r="F151" s="320" t="s">
        <v>1247</v>
      </c>
      <c r="G151" s="272"/>
      <c r="H151" s="319" t="s">
        <v>1307</v>
      </c>
      <c r="I151" s="319" t="s">
        <v>1249</v>
      </c>
      <c r="J151" s="319" t="s">
        <v>1297</v>
      </c>
      <c r="K151" s="315"/>
    </row>
    <row r="152" spans="2:11" ht="15" customHeight="1">
      <c r="B152" s="294"/>
      <c r="C152" s="319" t="s">
        <v>1252</v>
      </c>
      <c r="D152" s="272"/>
      <c r="E152" s="272"/>
      <c r="F152" s="320" t="s">
        <v>1253</v>
      </c>
      <c r="G152" s="272"/>
      <c r="H152" s="319" t="s">
        <v>1286</v>
      </c>
      <c r="I152" s="319" t="s">
        <v>1249</v>
      </c>
      <c r="J152" s="319">
        <v>50</v>
      </c>
      <c r="K152" s="315"/>
    </row>
    <row r="153" spans="2:11" ht="15" customHeight="1">
      <c r="B153" s="294"/>
      <c r="C153" s="319" t="s">
        <v>1255</v>
      </c>
      <c r="D153" s="272"/>
      <c r="E153" s="272"/>
      <c r="F153" s="320" t="s">
        <v>1247</v>
      </c>
      <c r="G153" s="272"/>
      <c r="H153" s="319" t="s">
        <v>1286</v>
      </c>
      <c r="I153" s="319" t="s">
        <v>1257</v>
      </c>
      <c r="J153" s="319"/>
      <c r="K153" s="315"/>
    </row>
    <row r="154" spans="2:11" ht="15" customHeight="1">
      <c r="B154" s="294"/>
      <c r="C154" s="319" t="s">
        <v>1266</v>
      </c>
      <c r="D154" s="272"/>
      <c r="E154" s="272"/>
      <c r="F154" s="320" t="s">
        <v>1253</v>
      </c>
      <c r="G154" s="272"/>
      <c r="H154" s="319" t="s">
        <v>1286</v>
      </c>
      <c r="I154" s="319" t="s">
        <v>1249</v>
      </c>
      <c r="J154" s="319">
        <v>50</v>
      </c>
      <c r="K154" s="315"/>
    </row>
    <row r="155" spans="2:11" ht="15" customHeight="1">
      <c r="B155" s="294"/>
      <c r="C155" s="319" t="s">
        <v>1274</v>
      </c>
      <c r="D155" s="272"/>
      <c r="E155" s="272"/>
      <c r="F155" s="320" t="s">
        <v>1253</v>
      </c>
      <c r="G155" s="272"/>
      <c r="H155" s="319" t="s">
        <v>1286</v>
      </c>
      <c r="I155" s="319" t="s">
        <v>1249</v>
      </c>
      <c r="J155" s="319">
        <v>50</v>
      </c>
      <c r="K155" s="315"/>
    </row>
    <row r="156" spans="2:11" ht="15" customHeight="1">
      <c r="B156" s="294"/>
      <c r="C156" s="319" t="s">
        <v>1272</v>
      </c>
      <c r="D156" s="272"/>
      <c r="E156" s="272"/>
      <c r="F156" s="320" t="s">
        <v>1253</v>
      </c>
      <c r="G156" s="272"/>
      <c r="H156" s="319" t="s">
        <v>1286</v>
      </c>
      <c r="I156" s="319" t="s">
        <v>1249</v>
      </c>
      <c r="J156" s="319">
        <v>50</v>
      </c>
      <c r="K156" s="315"/>
    </row>
    <row r="157" spans="2:11" ht="15" customHeight="1">
      <c r="B157" s="294"/>
      <c r="C157" s="319" t="s">
        <v>95</v>
      </c>
      <c r="D157" s="272"/>
      <c r="E157" s="272"/>
      <c r="F157" s="320" t="s">
        <v>1247</v>
      </c>
      <c r="G157" s="272"/>
      <c r="H157" s="319" t="s">
        <v>1308</v>
      </c>
      <c r="I157" s="319" t="s">
        <v>1249</v>
      </c>
      <c r="J157" s="319" t="s">
        <v>1309</v>
      </c>
      <c r="K157" s="315"/>
    </row>
    <row r="158" spans="2:11" ht="15" customHeight="1">
      <c r="B158" s="294"/>
      <c r="C158" s="319" t="s">
        <v>1310</v>
      </c>
      <c r="D158" s="272"/>
      <c r="E158" s="272"/>
      <c r="F158" s="320" t="s">
        <v>1247</v>
      </c>
      <c r="G158" s="272"/>
      <c r="H158" s="319" t="s">
        <v>1311</v>
      </c>
      <c r="I158" s="319" t="s">
        <v>1281</v>
      </c>
      <c r="J158" s="319"/>
      <c r="K158" s="315"/>
    </row>
    <row r="159" spans="2:11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spans="2:11" ht="18.75" customHeight="1">
      <c r="B160" s="269"/>
      <c r="C160" s="272"/>
      <c r="D160" s="272"/>
      <c r="E160" s="272"/>
      <c r="F160" s="293"/>
      <c r="G160" s="272"/>
      <c r="H160" s="272"/>
      <c r="I160" s="272"/>
      <c r="J160" s="272"/>
      <c r="K160" s="269"/>
    </row>
    <row r="161" spans="2:1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260" t="s">
        <v>1312</v>
      </c>
      <c r="D163" s="260"/>
      <c r="E163" s="260"/>
      <c r="F163" s="260"/>
      <c r="G163" s="260"/>
      <c r="H163" s="260"/>
      <c r="I163" s="260"/>
      <c r="J163" s="260"/>
      <c r="K163" s="261"/>
    </row>
    <row r="164" spans="2:11" ht="17.25" customHeight="1">
      <c r="B164" s="259"/>
      <c r="C164" s="286" t="s">
        <v>1241</v>
      </c>
      <c r="D164" s="286"/>
      <c r="E164" s="286"/>
      <c r="F164" s="286" t="s">
        <v>1242</v>
      </c>
      <c r="G164" s="323"/>
      <c r="H164" s="324" t="s">
        <v>107</v>
      </c>
      <c r="I164" s="324" t="s">
        <v>56</v>
      </c>
      <c r="J164" s="286" t="s">
        <v>1243</v>
      </c>
      <c r="K164" s="261"/>
    </row>
    <row r="165" spans="2:11" ht="17.25" customHeight="1">
      <c r="B165" s="263"/>
      <c r="C165" s="288" t="s">
        <v>1244</v>
      </c>
      <c r="D165" s="288"/>
      <c r="E165" s="288"/>
      <c r="F165" s="289" t="s">
        <v>1245</v>
      </c>
      <c r="G165" s="325"/>
      <c r="H165" s="326"/>
      <c r="I165" s="326"/>
      <c r="J165" s="288" t="s">
        <v>1246</v>
      </c>
      <c r="K165" s="265"/>
    </row>
    <row r="166" spans="2:11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spans="2:11" ht="15" customHeight="1">
      <c r="B167" s="294"/>
      <c r="C167" s="272" t="s">
        <v>1250</v>
      </c>
      <c r="D167" s="272"/>
      <c r="E167" s="272"/>
      <c r="F167" s="293" t="s">
        <v>1247</v>
      </c>
      <c r="G167" s="272"/>
      <c r="H167" s="272" t="s">
        <v>1286</v>
      </c>
      <c r="I167" s="272" t="s">
        <v>1249</v>
      </c>
      <c r="J167" s="272">
        <v>120</v>
      </c>
      <c r="K167" s="315"/>
    </row>
    <row r="168" spans="2:11" ht="15" customHeight="1">
      <c r="B168" s="294"/>
      <c r="C168" s="272" t="s">
        <v>1295</v>
      </c>
      <c r="D168" s="272"/>
      <c r="E168" s="272"/>
      <c r="F168" s="293" t="s">
        <v>1247</v>
      </c>
      <c r="G168" s="272"/>
      <c r="H168" s="272" t="s">
        <v>1296</v>
      </c>
      <c r="I168" s="272" t="s">
        <v>1249</v>
      </c>
      <c r="J168" s="272" t="s">
        <v>1297</v>
      </c>
      <c r="K168" s="315"/>
    </row>
    <row r="169" spans="2:11" ht="15" customHeight="1">
      <c r="B169" s="294"/>
      <c r="C169" s="272" t="s">
        <v>1196</v>
      </c>
      <c r="D169" s="272"/>
      <c r="E169" s="272"/>
      <c r="F169" s="293" t="s">
        <v>1247</v>
      </c>
      <c r="G169" s="272"/>
      <c r="H169" s="272" t="s">
        <v>1313</v>
      </c>
      <c r="I169" s="272" t="s">
        <v>1249</v>
      </c>
      <c r="J169" s="272" t="s">
        <v>1297</v>
      </c>
      <c r="K169" s="315"/>
    </row>
    <row r="170" spans="2:11" ht="15" customHeight="1">
      <c r="B170" s="294"/>
      <c r="C170" s="272" t="s">
        <v>1252</v>
      </c>
      <c r="D170" s="272"/>
      <c r="E170" s="272"/>
      <c r="F170" s="293" t="s">
        <v>1253</v>
      </c>
      <c r="G170" s="272"/>
      <c r="H170" s="272" t="s">
        <v>1313</v>
      </c>
      <c r="I170" s="272" t="s">
        <v>1249</v>
      </c>
      <c r="J170" s="272">
        <v>50</v>
      </c>
      <c r="K170" s="315"/>
    </row>
    <row r="171" spans="2:11" ht="15" customHeight="1">
      <c r="B171" s="294"/>
      <c r="C171" s="272" t="s">
        <v>1255</v>
      </c>
      <c r="D171" s="272"/>
      <c r="E171" s="272"/>
      <c r="F171" s="293" t="s">
        <v>1247</v>
      </c>
      <c r="G171" s="272"/>
      <c r="H171" s="272" t="s">
        <v>1313</v>
      </c>
      <c r="I171" s="272" t="s">
        <v>1257</v>
      </c>
      <c r="J171" s="272"/>
      <c r="K171" s="315"/>
    </row>
    <row r="172" spans="2:11" ht="15" customHeight="1">
      <c r="B172" s="294"/>
      <c r="C172" s="272" t="s">
        <v>1266</v>
      </c>
      <c r="D172" s="272"/>
      <c r="E172" s="272"/>
      <c r="F172" s="293" t="s">
        <v>1253</v>
      </c>
      <c r="G172" s="272"/>
      <c r="H172" s="272" t="s">
        <v>1313</v>
      </c>
      <c r="I172" s="272" t="s">
        <v>1249</v>
      </c>
      <c r="J172" s="272">
        <v>50</v>
      </c>
      <c r="K172" s="315"/>
    </row>
    <row r="173" spans="2:11" ht="15" customHeight="1">
      <c r="B173" s="294"/>
      <c r="C173" s="272" t="s">
        <v>1274</v>
      </c>
      <c r="D173" s="272"/>
      <c r="E173" s="272"/>
      <c r="F173" s="293" t="s">
        <v>1253</v>
      </c>
      <c r="G173" s="272"/>
      <c r="H173" s="272" t="s">
        <v>1313</v>
      </c>
      <c r="I173" s="272" t="s">
        <v>1249</v>
      </c>
      <c r="J173" s="272">
        <v>50</v>
      </c>
      <c r="K173" s="315"/>
    </row>
    <row r="174" spans="2:11" ht="15" customHeight="1">
      <c r="B174" s="294"/>
      <c r="C174" s="272" t="s">
        <v>1272</v>
      </c>
      <c r="D174" s="272"/>
      <c r="E174" s="272"/>
      <c r="F174" s="293" t="s">
        <v>1253</v>
      </c>
      <c r="G174" s="272"/>
      <c r="H174" s="272" t="s">
        <v>1313</v>
      </c>
      <c r="I174" s="272" t="s">
        <v>1249</v>
      </c>
      <c r="J174" s="272">
        <v>50</v>
      </c>
      <c r="K174" s="315"/>
    </row>
    <row r="175" spans="2:11" ht="15" customHeight="1">
      <c r="B175" s="294"/>
      <c r="C175" s="272" t="s">
        <v>106</v>
      </c>
      <c r="D175" s="272"/>
      <c r="E175" s="272"/>
      <c r="F175" s="293" t="s">
        <v>1247</v>
      </c>
      <c r="G175" s="272"/>
      <c r="H175" s="272" t="s">
        <v>1314</v>
      </c>
      <c r="I175" s="272" t="s">
        <v>1315</v>
      </c>
      <c r="J175" s="272"/>
      <c r="K175" s="315"/>
    </row>
    <row r="176" spans="2:11" ht="15" customHeight="1">
      <c r="B176" s="294"/>
      <c r="C176" s="272" t="s">
        <v>56</v>
      </c>
      <c r="D176" s="272"/>
      <c r="E176" s="272"/>
      <c r="F176" s="293" t="s">
        <v>1247</v>
      </c>
      <c r="G176" s="272"/>
      <c r="H176" s="272" t="s">
        <v>1316</v>
      </c>
      <c r="I176" s="272" t="s">
        <v>1317</v>
      </c>
      <c r="J176" s="272">
        <v>1</v>
      </c>
      <c r="K176" s="315"/>
    </row>
    <row r="177" spans="2:11" ht="15" customHeight="1">
      <c r="B177" s="294"/>
      <c r="C177" s="272" t="s">
        <v>52</v>
      </c>
      <c r="D177" s="272"/>
      <c r="E177" s="272"/>
      <c r="F177" s="293" t="s">
        <v>1247</v>
      </c>
      <c r="G177" s="272"/>
      <c r="H177" s="272" t="s">
        <v>1318</v>
      </c>
      <c r="I177" s="272" t="s">
        <v>1249</v>
      </c>
      <c r="J177" s="272">
        <v>20</v>
      </c>
      <c r="K177" s="315"/>
    </row>
    <row r="178" spans="2:11" ht="15" customHeight="1">
      <c r="B178" s="294"/>
      <c r="C178" s="272" t="s">
        <v>107</v>
      </c>
      <c r="D178" s="272"/>
      <c r="E178" s="272"/>
      <c r="F178" s="293" t="s">
        <v>1247</v>
      </c>
      <c r="G178" s="272"/>
      <c r="H178" s="272" t="s">
        <v>1319</v>
      </c>
      <c r="I178" s="272" t="s">
        <v>1249</v>
      </c>
      <c r="J178" s="272">
        <v>255</v>
      </c>
      <c r="K178" s="315"/>
    </row>
    <row r="179" spans="2:11" ht="15" customHeight="1">
      <c r="B179" s="294"/>
      <c r="C179" s="272" t="s">
        <v>108</v>
      </c>
      <c r="D179" s="272"/>
      <c r="E179" s="272"/>
      <c r="F179" s="293" t="s">
        <v>1247</v>
      </c>
      <c r="G179" s="272"/>
      <c r="H179" s="272" t="s">
        <v>1212</v>
      </c>
      <c r="I179" s="272" t="s">
        <v>1249</v>
      </c>
      <c r="J179" s="272">
        <v>10</v>
      </c>
      <c r="K179" s="315"/>
    </row>
    <row r="180" spans="2:11" ht="15" customHeight="1">
      <c r="B180" s="294"/>
      <c r="C180" s="272" t="s">
        <v>109</v>
      </c>
      <c r="D180" s="272"/>
      <c r="E180" s="272"/>
      <c r="F180" s="293" t="s">
        <v>1247</v>
      </c>
      <c r="G180" s="272"/>
      <c r="H180" s="272" t="s">
        <v>1320</v>
      </c>
      <c r="I180" s="272" t="s">
        <v>1281</v>
      </c>
      <c r="J180" s="272"/>
      <c r="K180" s="315"/>
    </row>
    <row r="181" spans="2:11" ht="15" customHeight="1">
      <c r="B181" s="294"/>
      <c r="C181" s="272" t="s">
        <v>1321</v>
      </c>
      <c r="D181" s="272"/>
      <c r="E181" s="272"/>
      <c r="F181" s="293" t="s">
        <v>1247</v>
      </c>
      <c r="G181" s="272"/>
      <c r="H181" s="272" t="s">
        <v>1322</v>
      </c>
      <c r="I181" s="272" t="s">
        <v>1281</v>
      </c>
      <c r="J181" s="272"/>
      <c r="K181" s="315"/>
    </row>
    <row r="182" spans="2:11" ht="15" customHeight="1">
      <c r="B182" s="294"/>
      <c r="C182" s="272" t="s">
        <v>1310</v>
      </c>
      <c r="D182" s="272"/>
      <c r="E182" s="272"/>
      <c r="F182" s="293" t="s">
        <v>1247</v>
      </c>
      <c r="G182" s="272"/>
      <c r="H182" s="272" t="s">
        <v>1323</v>
      </c>
      <c r="I182" s="272" t="s">
        <v>1281</v>
      </c>
      <c r="J182" s="272"/>
      <c r="K182" s="315"/>
    </row>
    <row r="183" spans="2:11" ht="15" customHeight="1">
      <c r="B183" s="294"/>
      <c r="C183" s="272" t="s">
        <v>111</v>
      </c>
      <c r="D183" s="272"/>
      <c r="E183" s="272"/>
      <c r="F183" s="293" t="s">
        <v>1253</v>
      </c>
      <c r="G183" s="272"/>
      <c r="H183" s="272" t="s">
        <v>1324</v>
      </c>
      <c r="I183" s="272" t="s">
        <v>1249</v>
      </c>
      <c r="J183" s="272">
        <v>50</v>
      </c>
      <c r="K183" s="315"/>
    </row>
    <row r="184" spans="2:11" ht="15" customHeight="1">
      <c r="B184" s="294"/>
      <c r="C184" s="272" t="s">
        <v>1325</v>
      </c>
      <c r="D184" s="272"/>
      <c r="E184" s="272"/>
      <c r="F184" s="293" t="s">
        <v>1253</v>
      </c>
      <c r="G184" s="272"/>
      <c r="H184" s="272" t="s">
        <v>1326</v>
      </c>
      <c r="I184" s="272" t="s">
        <v>1327</v>
      </c>
      <c r="J184" s="272"/>
      <c r="K184" s="315"/>
    </row>
    <row r="185" spans="2:11" ht="15" customHeight="1">
      <c r="B185" s="294"/>
      <c r="C185" s="272" t="s">
        <v>1328</v>
      </c>
      <c r="D185" s="272"/>
      <c r="E185" s="272"/>
      <c r="F185" s="293" t="s">
        <v>1253</v>
      </c>
      <c r="G185" s="272"/>
      <c r="H185" s="272" t="s">
        <v>1329</v>
      </c>
      <c r="I185" s="272" t="s">
        <v>1327</v>
      </c>
      <c r="J185" s="272"/>
      <c r="K185" s="315"/>
    </row>
    <row r="186" spans="2:11" ht="15" customHeight="1">
      <c r="B186" s="294"/>
      <c r="C186" s="272" t="s">
        <v>1330</v>
      </c>
      <c r="D186" s="272"/>
      <c r="E186" s="272"/>
      <c r="F186" s="293" t="s">
        <v>1253</v>
      </c>
      <c r="G186" s="272"/>
      <c r="H186" s="272" t="s">
        <v>1331</v>
      </c>
      <c r="I186" s="272" t="s">
        <v>1327</v>
      </c>
      <c r="J186" s="272"/>
      <c r="K186" s="315"/>
    </row>
    <row r="187" spans="2:11" ht="15" customHeight="1">
      <c r="B187" s="294"/>
      <c r="C187" s="327" t="s">
        <v>1332</v>
      </c>
      <c r="D187" s="272"/>
      <c r="E187" s="272"/>
      <c r="F187" s="293" t="s">
        <v>1253</v>
      </c>
      <c r="G187" s="272"/>
      <c r="H187" s="272" t="s">
        <v>1333</v>
      </c>
      <c r="I187" s="272" t="s">
        <v>1334</v>
      </c>
      <c r="J187" s="328" t="s">
        <v>1335</v>
      </c>
      <c r="K187" s="315"/>
    </row>
    <row r="188" spans="2:11" ht="15" customHeight="1">
      <c r="B188" s="321"/>
      <c r="C188" s="329"/>
      <c r="D188" s="303"/>
      <c r="E188" s="303"/>
      <c r="F188" s="303"/>
      <c r="G188" s="303"/>
      <c r="H188" s="303"/>
      <c r="I188" s="303"/>
      <c r="J188" s="303"/>
      <c r="K188" s="322"/>
    </row>
    <row r="189" spans="2:11" ht="18.75" customHeight="1">
      <c r="B189" s="330"/>
      <c r="C189" s="331"/>
      <c r="D189" s="331"/>
      <c r="E189" s="331"/>
      <c r="F189" s="332"/>
      <c r="G189" s="272"/>
      <c r="H189" s="272"/>
      <c r="I189" s="272"/>
      <c r="J189" s="272"/>
      <c r="K189" s="269"/>
    </row>
    <row r="190" spans="2:11" ht="18.75" customHeight="1">
      <c r="B190" s="269"/>
      <c r="C190" s="272"/>
      <c r="D190" s="272"/>
      <c r="E190" s="272"/>
      <c r="F190" s="293"/>
      <c r="G190" s="272"/>
      <c r="H190" s="272"/>
      <c r="I190" s="272"/>
      <c r="J190" s="272"/>
      <c r="K190" s="269"/>
    </row>
    <row r="191" spans="2:11" ht="18.75" customHeight="1">
      <c r="B191" s="279"/>
      <c r="C191" s="279"/>
      <c r="D191" s="279"/>
      <c r="E191" s="279"/>
      <c r="F191" s="279"/>
      <c r="G191" s="279"/>
      <c r="H191" s="279"/>
      <c r="I191" s="279"/>
      <c r="J191" s="279"/>
      <c r="K191" s="279"/>
    </row>
    <row r="192" spans="2:11" ht="13.5">
      <c r="B192" s="256"/>
      <c r="C192" s="257"/>
      <c r="D192" s="257"/>
      <c r="E192" s="257"/>
      <c r="F192" s="257"/>
      <c r="G192" s="257"/>
      <c r="H192" s="257"/>
      <c r="I192" s="257"/>
      <c r="J192" s="257"/>
      <c r="K192" s="258"/>
    </row>
    <row r="193" spans="2:11" ht="21">
      <c r="B193" s="259"/>
      <c r="C193" s="260" t="s">
        <v>1336</v>
      </c>
      <c r="D193" s="260"/>
      <c r="E193" s="260"/>
      <c r="F193" s="260"/>
      <c r="G193" s="260"/>
      <c r="H193" s="260"/>
      <c r="I193" s="260"/>
      <c r="J193" s="260"/>
      <c r="K193" s="261"/>
    </row>
    <row r="194" spans="2:11" ht="25.5" customHeight="1">
      <c r="B194" s="259"/>
      <c r="C194" s="333" t="s">
        <v>1337</v>
      </c>
      <c r="D194" s="333"/>
      <c r="E194" s="333"/>
      <c r="F194" s="333" t="s">
        <v>1338</v>
      </c>
      <c r="G194" s="334"/>
      <c r="H194" s="335" t="s">
        <v>1339</v>
      </c>
      <c r="I194" s="335"/>
      <c r="J194" s="335"/>
      <c r="K194" s="261"/>
    </row>
    <row r="195" spans="2:11" ht="5.25" customHeight="1">
      <c r="B195" s="294"/>
      <c r="C195" s="291"/>
      <c r="D195" s="291"/>
      <c r="E195" s="291"/>
      <c r="F195" s="291"/>
      <c r="G195" s="272"/>
      <c r="H195" s="291"/>
      <c r="I195" s="291"/>
      <c r="J195" s="291"/>
      <c r="K195" s="315"/>
    </row>
    <row r="196" spans="2:11" ht="15" customHeight="1">
      <c r="B196" s="294"/>
      <c r="C196" s="272" t="s">
        <v>1340</v>
      </c>
      <c r="D196" s="272"/>
      <c r="E196" s="272"/>
      <c r="F196" s="293" t="s">
        <v>42</v>
      </c>
      <c r="G196" s="272"/>
      <c r="H196" s="336" t="s">
        <v>1341</v>
      </c>
      <c r="I196" s="336"/>
      <c r="J196" s="336"/>
      <c r="K196" s="315"/>
    </row>
    <row r="197" spans="2:11" ht="15" customHeight="1">
      <c r="B197" s="294"/>
      <c r="C197" s="300"/>
      <c r="D197" s="272"/>
      <c r="E197" s="272"/>
      <c r="F197" s="293" t="s">
        <v>43</v>
      </c>
      <c r="G197" s="272"/>
      <c r="H197" s="336" t="s">
        <v>1342</v>
      </c>
      <c r="I197" s="336"/>
      <c r="J197" s="336"/>
      <c r="K197" s="315"/>
    </row>
    <row r="198" spans="2:11" ht="15" customHeight="1">
      <c r="B198" s="294"/>
      <c r="C198" s="300"/>
      <c r="D198" s="272"/>
      <c r="E198" s="272"/>
      <c r="F198" s="293" t="s">
        <v>46</v>
      </c>
      <c r="G198" s="272"/>
      <c r="H198" s="336" t="s">
        <v>1343</v>
      </c>
      <c r="I198" s="336"/>
      <c r="J198" s="336"/>
      <c r="K198" s="315"/>
    </row>
    <row r="199" spans="2:11" ht="15" customHeight="1">
      <c r="B199" s="294"/>
      <c r="C199" s="272"/>
      <c r="D199" s="272"/>
      <c r="E199" s="272"/>
      <c r="F199" s="293" t="s">
        <v>44</v>
      </c>
      <c r="G199" s="272"/>
      <c r="H199" s="336" t="s">
        <v>1344</v>
      </c>
      <c r="I199" s="336"/>
      <c r="J199" s="336"/>
      <c r="K199" s="315"/>
    </row>
    <row r="200" spans="2:11" ht="15" customHeight="1">
      <c r="B200" s="294"/>
      <c r="C200" s="272"/>
      <c r="D200" s="272"/>
      <c r="E200" s="272"/>
      <c r="F200" s="293" t="s">
        <v>45</v>
      </c>
      <c r="G200" s="272"/>
      <c r="H200" s="336" t="s">
        <v>1345</v>
      </c>
      <c r="I200" s="336"/>
      <c r="J200" s="336"/>
      <c r="K200" s="315"/>
    </row>
    <row r="201" spans="2:11" ht="15" customHeight="1">
      <c r="B201" s="294"/>
      <c r="C201" s="272"/>
      <c r="D201" s="272"/>
      <c r="E201" s="272"/>
      <c r="F201" s="293"/>
      <c r="G201" s="272"/>
      <c r="H201" s="272"/>
      <c r="I201" s="272"/>
      <c r="J201" s="272"/>
      <c r="K201" s="315"/>
    </row>
    <row r="202" spans="2:11" ht="15" customHeight="1">
      <c r="B202" s="294"/>
      <c r="C202" s="272" t="s">
        <v>1293</v>
      </c>
      <c r="D202" s="272"/>
      <c r="E202" s="272"/>
      <c r="F202" s="293" t="s">
        <v>77</v>
      </c>
      <c r="G202" s="272"/>
      <c r="H202" s="336" t="s">
        <v>1346</v>
      </c>
      <c r="I202" s="336"/>
      <c r="J202" s="336"/>
      <c r="K202" s="315"/>
    </row>
    <row r="203" spans="2:11" ht="15" customHeight="1">
      <c r="B203" s="294"/>
      <c r="C203" s="300"/>
      <c r="D203" s="272"/>
      <c r="E203" s="272"/>
      <c r="F203" s="293" t="s">
        <v>1191</v>
      </c>
      <c r="G203" s="272"/>
      <c r="H203" s="336" t="s">
        <v>1192</v>
      </c>
      <c r="I203" s="336"/>
      <c r="J203" s="336"/>
      <c r="K203" s="315"/>
    </row>
    <row r="204" spans="2:11" ht="15" customHeight="1">
      <c r="B204" s="294"/>
      <c r="C204" s="272"/>
      <c r="D204" s="272"/>
      <c r="E204" s="272"/>
      <c r="F204" s="293" t="s">
        <v>1189</v>
      </c>
      <c r="G204" s="272"/>
      <c r="H204" s="336" t="s">
        <v>1347</v>
      </c>
      <c r="I204" s="336"/>
      <c r="J204" s="336"/>
      <c r="K204" s="315"/>
    </row>
    <row r="205" spans="2:11" ht="15" customHeight="1">
      <c r="B205" s="337"/>
      <c r="C205" s="300"/>
      <c r="D205" s="300"/>
      <c r="E205" s="300"/>
      <c r="F205" s="293" t="s">
        <v>1193</v>
      </c>
      <c r="G205" s="278"/>
      <c r="H205" s="338" t="s">
        <v>1194</v>
      </c>
      <c r="I205" s="338"/>
      <c r="J205" s="338"/>
      <c r="K205" s="339"/>
    </row>
    <row r="206" spans="2:11" ht="15" customHeight="1">
      <c r="B206" s="337"/>
      <c r="C206" s="300"/>
      <c r="D206" s="300"/>
      <c r="E206" s="300"/>
      <c r="F206" s="293" t="s">
        <v>1195</v>
      </c>
      <c r="G206" s="278"/>
      <c r="H206" s="338" t="s">
        <v>211</v>
      </c>
      <c r="I206" s="338"/>
      <c r="J206" s="338"/>
      <c r="K206" s="339"/>
    </row>
    <row r="207" spans="2:11" ht="15" customHeight="1">
      <c r="B207" s="337"/>
      <c r="C207" s="300"/>
      <c r="D207" s="300"/>
      <c r="E207" s="300"/>
      <c r="F207" s="340"/>
      <c r="G207" s="278"/>
      <c r="H207" s="341"/>
      <c r="I207" s="341"/>
      <c r="J207" s="341"/>
      <c r="K207" s="339"/>
    </row>
    <row r="208" spans="2:11" ht="15" customHeight="1">
      <c r="B208" s="337"/>
      <c r="C208" s="272" t="s">
        <v>1317</v>
      </c>
      <c r="D208" s="300"/>
      <c r="E208" s="300"/>
      <c r="F208" s="293">
        <v>1</v>
      </c>
      <c r="G208" s="278"/>
      <c r="H208" s="338" t="s">
        <v>1348</v>
      </c>
      <c r="I208" s="338"/>
      <c r="J208" s="338"/>
      <c r="K208" s="339"/>
    </row>
    <row r="209" spans="2:11" ht="15" customHeight="1">
      <c r="B209" s="337"/>
      <c r="C209" s="300"/>
      <c r="D209" s="300"/>
      <c r="E209" s="300"/>
      <c r="F209" s="293">
        <v>2</v>
      </c>
      <c r="G209" s="278"/>
      <c r="H209" s="338" t="s">
        <v>1349</v>
      </c>
      <c r="I209" s="338"/>
      <c r="J209" s="338"/>
      <c r="K209" s="339"/>
    </row>
    <row r="210" spans="2:11" ht="15" customHeight="1">
      <c r="B210" s="337"/>
      <c r="C210" s="300"/>
      <c r="D210" s="300"/>
      <c r="E210" s="300"/>
      <c r="F210" s="293">
        <v>3</v>
      </c>
      <c r="G210" s="278"/>
      <c r="H210" s="338" t="s">
        <v>1350</v>
      </c>
      <c r="I210" s="338"/>
      <c r="J210" s="338"/>
      <c r="K210" s="339"/>
    </row>
    <row r="211" spans="2:11" ht="15" customHeight="1">
      <c r="B211" s="337"/>
      <c r="C211" s="300"/>
      <c r="D211" s="300"/>
      <c r="E211" s="300"/>
      <c r="F211" s="293">
        <v>4</v>
      </c>
      <c r="G211" s="278"/>
      <c r="H211" s="338" t="s">
        <v>1351</v>
      </c>
      <c r="I211" s="338"/>
      <c r="J211" s="338"/>
      <c r="K211" s="339"/>
    </row>
    <row r="212" spans="2:11" ht="12.75" customHeight="1">
      <c r="B212" s="342"/>
      <c r="C212" s="343"/>
      <c r="D212" s="343"/>
      <c r="E212" s="343"/>
      <c r="F212" s="343"/>
      <c r="G212" s="343"/>
      <c r="H212" s="343"/>
      <c r="I212" s="343"/>
      <c r="J212" s="343"/>
      <c r="K212" s="344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ST01\st01</dc:creator>
  <cp:keywords/>
  <dc:description/>
  <cp:lastModifiedBy>st01</cp:lastModifiedBy>
  <dcterms:created xsi:type="dcterms:W3CDTF">2016-02-03T08:19:42Z</dcterms:created>
  <dcterms:modified xsi:type="dcterms:W3CDTF">2016-02-03T08:19:51Z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