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Š+ZŠ PHA 14- 2016\MŠ Chvaletická\MŠ CHVALETICKÁ VŘ\GASTRO -editovatelný rozpočet VŘ\"/>
    </mc:Choice>
  </mc:AlternateContent>
  <bookViews>
    <workbookView xWindow="330" yWindow="390" windowWidth="24600" windowHeight="12705"/>
  </bookViews>
  <sheets>
    <sheet name="GASTROTECHNOLOGIE" sheetId="1" r:id="rId1"/>
  </sheets>
  <definedNames>
    <definedName name="_xlnm._FilterDatabase" localSheetId="0" hidden="1">GASTROTECHNOLOGIE!$B$1:$Z$204</definedName>
    <definedName name="_xlnm.Print_Area" localSheetId="0">GASTROTECHNOLOGIE!$A$1:$Z$210</definedName>
  </definedNames>
  <calcPr calcId="162913"/>
</workbook>
</file>

<file path=xl/calcChain.xml><?xml version="1.0" encoding="utf-8"?>
<calcChain xmlns="http://schemas.openxmlformats.org/spreadsheetml/2006/main">
  <c r="N202" i="1" l="1"/>
  <c r="N201" i="1"/>
  <c r="N200" i="1"/>
  <c r="O169" i="1"/>
  <c r="M169" i="1"/>
  <c r="L169" i="1"/>
  <c r="X168" i="1"/>
  <c r="Y168" i="1" s="1"/>
  <c r="Z168" i="1" s="1"/>
  <c r="O168" i="1"/>
  <c r="M168" i="1"/>
  <c r="L168" i="1"/>
  <c r="V168" i="1" l="1"/>
  <c r="X184" i="1"/>
  <c r="Y184" i="1" s="1"/>
  <c r="Z184" i="1" s="1"/>
  <c r="V184" i="1"/>
  <c r="O184" i="1"/>
  <c r="M184" i="1"/>
  <c r="L184" i="1"/>
  <c r="X194" i="1" l="1"/>
  <c r="Y194" i="1" s="1"/>
  <c r="Z194" i="1" s="1"/>
  <c r="V199" i="1"/>
  <c r="Y199" i="1" s="1"/>
  <c r="O199" i="1"/>
  <c r="M199" i="1"/>
  <c r="L199" i="1"/>
  <c r="V198" i="1"/>
  <c r="Y198" i="1" s="1"/>
  <c r="O198" i="1"/>
  <c r="M198" i="1"/>
  <c r="L198" i="1"/>
  <c r="V197" i="1"/>
  <c r="Y197" i="1" s="1"/>
  <c r="O197" i="1"/>
  <c r="M197" i="1"/>
  <c r="L197" i="1"/>
  <c r="V196" i="1"/>
  <c r="Y196" i="1" s="1"/>
  <c r="O196" i="1"/>
  <c r="M196" i="1"/>
  <c r="L196" i="1"/>
  <c r="X195" i="1"/>
  <c r="Y195" i="1" s="1"/>
  <c r="Z195" i="1" s="1"/>
  <c r="O195" i="1"/>
  <c r="M195" i="1"/>
  <c r="L195" i="1"/>
  <c r="O194" i="1"/>
  <c r="M194" i="1"/>
  <c r="L194" i="1"/>
  <c r="X192" i="1"/>
  <c r="Y192" i="1" s="1"/>
  <c r="Z192" i="1" s="1"/>
  <c r="O192" i="1"/>
  <c r="M192" i="1"/>
  <c r="L192" i="1"/>
  <c r="O191" i="1"/>
  <c r="M191" i="1"/>
  <c r="L191" i="1"/>
  <c r="V190" i="1"/>
  <c r="O190" i="1"/>
  <c r="M190" i="1"/>
  <c r="L190" i="1"/>
  <c r="V189" i="1"/>
  <c r="O189" i="1"/>
  <c r="M189" i="1"/>
  <c r="L189" i="1"/>
  <c r="X188" i="1"/>
  <c r="Y188" i="1" s="1"/>
  <c r="Z188" i="1" s="1"/>
  <c r="O188" i="1"/>
  <c r="M188" i="1"/>
  <c r="L188" i="1"/>
  <c r="X187" i="1"/>
  <c r="Y187" i="1" s="1"/>
  <c r="Z187" i="1" s="1"/>
  <c r="O187" i="1"/>
  <c r="M187" i="1"/>
  <c r="L187" i="1"/>
  <c r="O185" i="1"/>
  <c r="M185" i="1"/>
  <c r="L185" i="1"/>
  <c r="X180" i="1"/>
  <c r="Y180" i="1" s="1"/>
  <c r="Z180" i="1" s="1"/>
  <c r="V180" i="1"/>
  <c r="O180" i="1"/>
  <c r="M180" i="1"/>
  <c r="L180" i="1"/>
  <c r="X179" i="1"/>
  <c r="Y179" i="1" s="1"/>
  <c r="Z179" i="1" s="1"/>
  <c r="O179" i="1"/>
  <c r="M179" i="1"/>
  <c r="L179" i="1"/>
  <c r="X178" i="1"/>
  <c r="Y178" i="1" s="1"/>
  <c r="Z178" i="1" s="1"/>
  <c r="O178" i="1"/>
  <c r="M178" i="1"/>
  <c r="L178" i="1"/>
  <c r="O177" i="1"/>
  <c r="M177" i="1"/>
  <c r="L177" i="1"/>
  <c r="O175" i="1"/>
  <c r="M175" i="1"/>
  <c r="L175" i="1"/>
  <c r="X174" i="1"/>
  <c r="Y174" i="1" s="1"/>
  <c r="Z174" i="1" s="1"/>
  <c r="O174" i="1"/>
  <c r="M174" i="1"/>
  <c r="L174" i="1"/>
  <c r="X172" i="1"/>
  <c r="Y172" i="1" s="1"/>
  <c r="Z172" i="1" s="1"/>
  <c r="V172" i="1"/>
  <c r="O172" i="1"/>
  <c r="M172" i="1"/>
  <c r="L172" i="1"/>
  <c r="X167" i="1"/>
  <c r="Y167" i="1" s="1"/>
  <c r="Z167" i="1" s="1"/>
  <c r="V167" i="1"/>
  <c r="O167" i="1"/>
  <c r="M167" i="1"/>
  <c r="L167" i="1"/>
  <c r="X166" i="1"/>
  <c r="Y166" i="1" s="1"/>
  <c r="Z166" i="1" s="1"/>
  <c r="V166" i="1"/>
  <c r="O166" i="1"/>
  <c r="M166" i="1"/>
  <c r="L166" i="1"/>
  <c r="X173" i="1"/>
  <c r="Y173" i="1" s="1"/>
  <c r="Z173" i="1" s="1"/>
  <c r="V173" i="1"/>
  <c r="O173" i="1"/>
  <c r="M173" i="1"/>
  <c r="L173" i="1"/>
  <c r="O164" i="1"/>
  <c r="M164" i="1"/>
  <c r="L164" i="1"/>
  <c r="X157" i="1"/>
  <c r="Y157" i="1" s="1"/>
  <c r="Z157" i="1" s="1"/>
  <c r="O157" i="1"/>
  <c r="M157" i="1"/>
  <c r="L157" i="1"/>
  <c r="L158" i="1"/>
  <c r="M158" i="1"/>
  <c r="O158" i="1"/>
  <c r="V158" i="1"/>
  <c r="L159" i="1"/>
  <c r="M159" i="1"/>
  <c r="O159" i="1"/>
  <c r="X159" i="1"/>
  <c r="Y159" i="1" s="1"/>
  <c r="Z159" i="1" s="1"/>
  <c r="L160" i="1"/>
  <c r="M160" i="1"/>
  <c r="O160" i="1"/>
  <c r="V160" i="1"/>
  <c r="L161" i="1"/>
  <c r="M161" i="1"/>
  <c r="O161" i="1"/>
  <c r="L162" i="1"/>
  <c r="M162" i="1"/>
  <c r="O162" i="1"/>
  <c r="V162" i="1"/>
  <c r="L163" i="1"/>
  <c r="M163" i="1"/>
  <c r="O163" i="1"/>
  <c r="V163" i="1"/>
  <c r="V147" i="1"/>
  <c r="O147" i="1"/>
  <c r="M147" i="1"/>
  <c r="L147" i="1"/>
  <c r="X156" i="1"/>
  <c r="Y156" i="1" s="1"/>
  <c r="Z156" i="1" s="1"/>
  <c r="O156" i="1"/>
  <c r="M156" i="1"/>
  <c r="L156" i="1"/>
  <c r="X155" i="1"/>
  <c r="Y155" i="1" s="1"/>
  <c r="Z155" i="1" s="1"/>
  <c r="O155" i="1"/>
  <c r="M155" i="1"/>
  <c r="L155" i="1"/>
  <c r="X154" i="1"/>
  <c r="Y154" i="1" s="1"/>
  <c r="Z154" i="1" s="1"/>
  <c r="O154" i="1"/>
  <c r="M154" i="1"/>
  <c r="L154" i="1"/>
  <c r="V153" i="1"/>
  <c r="O153" i="1"/>
  <c r="M153" i="1"/>
  <c r="L153" i="1"/>
  <c r="X152" i="1"/>
  <c r="Y152" i="1" s="1"/>
  <c r="Z152" i="1" s="1"/>
  <c r="O152" i="1"/>
  <c r="M152" i="1"/>
  <c r="L152" i="1"/>
  <c r="X160" i="1" l="1"/>
  <c r="Y160" i="1" s="1"/>
  <c r="Z160" i="1" s="1"/>
  <c r="X153" i="1"/>
  <c r="Y153" i="1" s="1"/>
  <c r="Z153" i="1" s="1"/>
  <c r="V192" i="1"/>
  <c r="V156" i="1"/>
  <c r="X162" i="1"/>
  <c r="Y162" i="1" s="1"/>
  <c r="Z162" i="1" s="1"/>
  <c r="V195" i="1"/>
  <c r="X158" i="1"/>
  <c r="Y158" i="1" s="1"/>
  <c r="Z158" i="1" s="1"/>
  <c r="X163" i="1"/>
  <c r="Y163" i="1" s="1"/>
  <c r="Z163" i="1" s="1"/>
  <c r="V159" i="1"/>
  <c r="V152" i="1"/>
  <c r="V155" i="1"/>
  <c r="X147" i="1"/>
  <c r="Y147" i="1" s="1"/>
  <c r="Z147" i="1" s="1"/>
  <c r="V187" i="1"/>
  <c r="V194" i="1"/>
  <c r="X199" i="1"/>
  <c r="Z199" i="1" s="1"/>
  <c r="X198" i="1"/>
  <c r="Z198" i="1" s="1"/>
  <c r="X197" i="1"/>
  <c r="Z197" i="1" s="1"/>
  <c r="X196" i="1"/>
  <c r="Z196" i="1" s="1"/>
  <c r="X190" i="1"/>
  <c r="Y190" i="1" s="1"/>
  <c r="Z190" i="1" s="1"/>
  <c r="X189" i="1"/>
  <c r="Y189" i="1" s="1"/>
  <c r="Z189" i="1" s="1"/>
  <c r="V188" i="1"/>
  <c r="V178" i="1"/>
  <c r="V179" i="1"/>
  <c r="V174" i="1"/>
  <c r="V157" i="1"/>
  <c r="V154" i="1"/>
  <c r="X149" i="1"/>
  <c r="Y149" i="1" s="1"/>
  <c r="Z149" i="1" s="1"/>
  <c r="V149" i="1"/>
  <c r="O149" i="1"/>
  <c r="M149" i="1"/>
  <c r="L149" i="1"/>
  <c r="X150" i="1"/>
  <c r="Y150" i="1" s="1"/>
  <c r="Z150" i="1" s="1"/>
  <c r="O150" i="1"/>
  <c r="M150" i="1"/>
  <c r="L150" i="1"/>
  <c r="X144" i="1"/>
  <c r="Y144" i="1" s="1"/>
  <c r="Z144" i="1" s="1"/>
  <c r="O144" i="1"/>
  <c r="M144" i="1"/>
  <c r="L144" i="1"/>
  <c r="X143" i="1"/>
  <c r="Y143" i="1" s="1"/>
  <c r="Z143" i="1" s="1"/>
  <c r="V142" i="1"/>
  <c r="O143" i="1"/>
  <c r="M143" i="1"/>
  <c r="L143" i="1"/>
  <c r="X142" i="1"/>
  <c r="Y142" i="1" s="1"/>
  <c r="Z142" i="1" s="1"/>
  <c r="O142" i="1"/>
  <c r="M142" i="1"/>
  <c r="L142" i="1"/>
  <c r="X146" i="1"/>
  <c r="Y146" i="1" s="1"/>
  <c r="Z146" i="1" s="1"/>
  <c r="O146" i="1"/>
  <c r="M146" i="1"/>
  <c r="L146" i="1"/>
  <c r="X145" i="1"/>
  <c r="Y145" i="1" s="1"/>
  <c r="Z145" i="1" s="1"/>
  <c r="O145" i="1"/>
  <c r="M145" i="1"/>
  <c r="L145" i="1"/>
  <c r="V145" i="1" l="1"/>
  <c r="V143" i="1"/>
  <c r="V150" i="1"/>
  <c r="V144" i="1"/>
  <c r="V146" i="1"/>
  <c r="X141" i="1"/>
  <c r="Y141" i="1" s="1"/>
  <c r="Z141" i="1" s="1"/>
  <c r="O141" i="1"/>
  <c r="M141" i="1"/>
  <c r="L141" i="1"/>
  <c r="X140" i="1"/>
  <c r="Y140" i="1" s="1"/>
  <c r="Z140" i="1" s="1"/>
  <c r="O140" i="1"/>
  <c r="M140" i="1"/>
  <c r="L140" i="1"/>
  <c r="V139" i="1"/>
  <c r="O139" i="1"/>
  <c r="M139" i="1"/>
  <c r="L139" i="1"/>
  <c r="X138" i="1"/>
  <c r="Y138" i="1" s="1"/>
  <c r="Z138" i="1" s="1"/>
  <c r="O138" i="1"/>
  <c r="M138" i="1"/>
  <c r="L138" i="1"/>
  <c r="X137" i="1"/>
  <c r="Y137" i="1" s="1"/>
  <c r="Z137" i="1" s="1"/>
  <c r="V137" i="1"/>
  <c r="O137" i="1"/>
  <c r="M137" i="1"/>
  <c r="L137" i="1"/>
  <c r="X136" i="1"/>
  <c r="Y136" i="1" s="1"/>
  <c r="Z136" i="1" s="1"/>
  <c r="O136" i="1"/>
  <c r="M136" i="1"/>
  <c r="L136" i="1"/>
  <c r="X135" i="1"/>
  <c r="Y135" i="1" s="1"/>
  <c r="Z135" i="1" s="1"/>
  <c r="V135" i="1"/>
  <c r="O135" i="1"/>
  <c r="M135" i="1"/>
  <c r="L135" i="1"/>
  <c r="X133" i="1"/>
  <c r="Y133" i="1" s="1"/>
  <c r="Z133" i="1" s="1"/>
  <c r="O133" i="1"/>
  <c r="M133" i="1"/>
  <c r="L133" i="1"/>
  <c r="X114" i="1"/>
  <c r="Y114" i="1" s="1"/>
  <c r="Z114" i="1" s="1"/>
  <c r="O114" i="1"/>
  <c r="M114" i="1"/>
  <c r="L114" i="1"/>
  <c r="X139" i="1" l="1"/>
  <c r="Y139" i="1" s="1"/>
  <c r="Z139" i="1" s="1"/>
  <c r="V114" i="1"/>
  <c r="V136" i="1"/>
  <c r="V138" i="1"/>
  <c r="V140" i="1"/>
  <c r="V141" i="1"/>
  <c r="V133" i="1"/>
  <c r="X134" i="1"/>
  <c r="Y134" i="1" s="1"/>
  <c r="Z134" i="1" s="1"/>
  <c r="O134" i="1"/>
  <c r="M134" i="1"/>
  <c r="L134" i="1"/>
  <c r="X132" i="1"/>
  <c r="Y132" i="1" s="1"/>
  <c r="Z132" i="1" s="1"/>
  <c r="O132" i="1"/>
  <c r="M132" i="1"/>
  <c r="L132" i="1"/>
  <c r="F132" i="1"/>
  <c r="X131" i="1"/>
  <c r="Y131" i="1" s="1"/>
  <c r="Z131" i="1" s="1"/>
  <c r="O131" i="1"/>
  <c r="M131" i="1"/>
  <c r="L131" i="1"/>
  <c r="O129" i="1"/>
  <c r="M129" i="1"/>
  <c r="L129" i="1"/>
  <c r="X130" i="1"/>
  <c r="Y130" i="1" s="1"/>
  <c r="Z130" i="1" s="1"/>
  <c r="O130" i="1"/>
  <c r="M130" i="1"/>
  <c r="L130" i="1"/>
  <c r="X128" i="1"/>
  <c r="Y128" i="1" s="1"/>
  <c r="Z128" i="1" s="1"/>
  <c r="O128" i="1"/>
  <c r="M128" i="1"/>
  <c r="J128" i="1"/>
  <c r="L128" i="1" s="1"/>
  <c r="X127" i="1"/>
  <c r="Y127" i="1" s="1"/>
  <c r="Z127" i="1" s="1"/>
  <c r="O127" i="1"/>
  <c r="M127" i="1"/>
  <c r="L127" i="1"/>
  <c r="X126" i="1"/>
  <c r="Y126" i="1" s="1"/>
  <c r="Z126" i="1" s="1"/>
  <c r="O126" i="1"/>
  <c r="M126" i="1"/>
  <c r="L126" i="1"/>
  <c r="X125" i="1"/>
  <c r="Y125" i="1" s="1"/>
  <c r="Z125" i="1" s="1"/>
  <c r="O125" i="1"/>
  <c r="M125" i="1"/>
  <c r="L125" i="1"/>
  <c r="V124" i="1"/>
  <c r="V125" i="1" l="1"/>
  <c r="V132" i="1"/>
  <c r="V134" i="1"/>
  <c r="V131" i="1"/>
  <c r="V130" i="1"/>
  <c r="V128" i="1"/>
  <c r="V127" i="1"/>
  <c r="V126" i="1"/>
  <c r="V123" i="1" l="1"/>
  <c r="O123" i="1"/>
  <c r="M123" i="1"/>
  <c r="L123" i="1"/>
  <c r="O122" i="1"/>
  <c r="M122" i="1"/>
  <c r="L122" i="1"/>
  <c r="O120" i="1"/>
  <c r="M120" i="1"/>
  <c r="L120" i="1"/>
  <c r="X121" i="1"/>
  <c r="Y121" i="1" s="1"/>
  <c r="Z121" i="1" s="1"/>
  <c r="O121" i="1"/>
  <c r="M121" i="1"/>
  <c r="L121" i="1"/>
  <c r="V119" i="1"/>
  <c r="O119" i="1"/>
  <c r="M119" i="1"/>
  <c r="L119" i="1"/>
  <c r="X116" i="1"/>
  <c r="Y116" i="1" s="1"/>
  <c r="Z116" i="1" s="1"/>
  <c r="O116" i="1"/>
  <c r="M116" i="1"/>
  <c r="L116" i="1"/>
  <c r="X115" i="1"/>
  <c r="Y115" i="1" s="1"/>
  <c r="Z115" i="1" s="1"/>
  <c r="O115" i="1"/>
  <c r="M115" i="1"/>
  <c r="L115" i="1"/>
  <c r="X113" i="1"/>
  <c r="Y113" i="1" s="1"/>
  <c r="Z113" i="1" s="1"/>
  <c r="X112" i="1"/>
  <c r="Y112" i="1" s="1"/>
  <c r="Z112" i="1" s="1"/>
  <c r="X111" i="1"/>
  <c r="Y111" i="1" s="1"/>
  <c r="Z111" i="1" s="1"/>
  <c r="O111" i="1"/>
  <c r="M111" i="1"/>
  <c r="L111" i="1"/>
  <c r="V110" i="1"/>
  <c r="O110" i="1"/>
  <c r="M110" i="1"/>
  <c r="L110" i="1"/>
  <c r="X109" i="1"/>
  <c r="Y109" i="1" s="1"/>
  <c r="Z109" i="1" s="1"/>
  <c r="O109" i="1"/>
  <c r="M109" i="1"/>
  <c r="L109" i="1"/>
  <c r="V103" i="1"/>
  <c r="O103" i="1"/>
  <c r="M103" i="1"/>
  <c r="L103" i="1"/>
  <c r="V106" i="1"/>
  <c r="O106" i="1"/>
  <c r="M106" i="1"/>
  <c r="L106" i="1"/>
  <c r="X105" i="1"/>
  <c r="Y105" i="1" s="1"/>
  <c r="Z105" i="1" s="1"/>
  <c r="O105" i="1"/>
  <c r="M105" i="1"/>
  <c r="L105" i="1"/>
  <c r="X102" i="1"/>
  <c r="Y102" i="1" s="1"/>
  <c r="Z102" i="1" s="1"/>
  <c r="O102" i="1"/>
  <c r="M102" i="1"/>
  <c r="L102" i="1"/>
  <c r="X101" i="1"/>
  <c r="Y101" i="1" s="1"/>
  <c r="Z101" i="1" s="1"/>
  <c r="O101" i="1"/>
  <c r="M101" i="1"/>
  <c r="L101" i="1"/>
  <c r="X100" i="1"/>
  <c r="Y100" i="1" s="1"/>
  <c r="Z100" i="1" s="1"/>
  <c r="X99" i="1"/>
  <c r="Y99" i="1" s="1"/>
  <c r="Z99" i="1" s="1"/>
  <c r="X98" i="1"/>
  <c r="Y98" i="1" s="1"/>
  <c r="Z98" i="1" s="1"/>
  <c r="V97" i="1"/>
  <c r="X96" i="1"/>
  <c r="Y96" i="1" s="1"/>
  <c r="Z96" i="1" s="1"/>
  <c r="V95" i="1"/>
  <c r="V94" i="1"/>
  <c r="X93" i="1"/>
  <c r="Y93" i="1" s="1"/>
  <c r="Z93" i="1" s="1"/>
  <c r="V91" i="1"/>
  <c r="V99" i="1"/>
  <c r="X97" i="1"/>
  <c r="Y97" i="1" s="1"/>
  <c r="Z97" i="1" s="1"/>
  <c r="X92" i="1"/>
  <c r="Y92" i="1" s="1"/>
  <c r="Z92" i="1" s="1"/>
  <c r="O92" i="1"/>
  <c r="M92" i="1"/>
  <c r="L92" i="1"/>
  <c r="X90" i="1"/>
  <c r="Y90" i="1" s="1"/>
  <c r="Z90" i="1" s="1"/>
  <c r="J90" i="1"/>
  <c r="X89" i="1"/>
  <c r="Y89" i="1" s="1"/>
  <c r="Z89" i="1" s="1"/>
  <c r="V88" i="1"/>
  <c r="V87" i="1"/>
  <c r="O85" i="1"/>
  <c r="M85" i="1"/>
  <c r="L85" i="1"/>
  <c r="O81" i="1"/>
  <c r="M81" i="1"/>
  <c r="L81" i="1"/>
  <c r="O80" i="1"/>
  <c r="M80" i="1"/>
  <c r="L80" i="1"/>
  <c r="V79" i="1"/>
  <c r="O79" i="1"/>
  <c r="M79" i="1"/>
  <c r="L79" i="1"/>
  <c r="V78" i="1"/>
  <c r="O78" i="1"/>
  <c r="M78" i="1"/>
  <c r="L78" i="1"/>
  <c r="O77" i="1"/>
  <c r="M77" i="1"/>
  <c r="L77" i="1"/>
  <c r="X76" i="1"/>
  <c r="Y76" i="1" s="1"/>
  <c r="Z76" i="1" s="1"/>
  <c r="V76" i="1"/>
  <c r="X75" i="1"/>
  <c r="Y75" i="1" s="1"/>
  <c r="Z75" i="1" s="1"/>
  <c r="V75" i="1"/>
  <c r="X74" i="1"/>
  <c r="Y74" i="1" s="1"/>
  <c r="Z74" i="1" s="1"/>
  <c r="V74" i="1"/>
  <c r="X73" i="1"/>
  <c r="Y73" i="1" s="1"/>
  <c r="Z73" i="1" s="1"/>
  <c r="V73" i="1"/>
  <c r="X72" i="1"/>
  <c r="Y72" i="1" s="1"/>
  <c r="Z72" i="1" s="1"/>
  <c r="V72" i="1"/>
  <c r="X71" i="1"/>
  <c r="Y71" i="1" s="1"/>
  <c r="Z71" i="1" s="1"/>
  <c r="V71" i="1"/>
  <c r="X70" i="1"/>
  <c r="Y70" i="1" s="1"/>
  <c r="Z70" i="1" s="1"/>
  <c r="V70" i="1"/>
  <c r="X69" i="1"/>
  <c r="Y69" i="1" s="1"/>
  <c r="Z69" i="1" s="1"/>
  <c r="V69" i="1"/>
  <c r="X68" i="1"/>
  <c r="Y68" i="1" s="1"/>
  <c r="Z68" i="1" s="1"/>
  <c r="V68" i="1"/>
  <c r="O75" i="1"/>
  <c r="M75" i="1"/>
  <c r="L75" i="1"/>
  <c r="O74" i="1"/>
  <c r="M74" i="1"/>
  <c r="L74" i="1"/>
  <c r="O73" i="1"/>
  <c r="M73" i="1"/>
  <c r="L73" i="1"/>
  <c r="O72" i="1"/>
  <c r="M72" i="1"/>
  <c r="L72" i="1"/>
  <c r="O71" i="1"/>
  <c r="M71" i="1"/>
  <c r="L71" i="1"/>
  <c r="O70" i="1"/>
  <c r="M70" i="1"/>
  <c r="L70" i="1"/>
  <c r="O69" i="1"/>
  <c r="M69" i="1"/>
  <c r="L69" i="1"/>
  <c r="O68" i="1"/>
  <c r="M68" i="1"/>
  <c r="L68" i="1"/>
  <c r="X67" i="1"/>
  <c r="Y67" i="1" s="1"/>
  <c r="Z67" i="1" s="1"/>
  <c r="V67" i="1"/>
  <c r="O67" i="1"/>
  <c r="M67" i="1"/>
  <c r="L67" i="1"/>
  <c r="X64" i="1"/>
  <c r="Y64" i="1" s="1"/>
  <c r="Z64" i="1" s="1"/>
  <c r="O64" i="1"/>
  <c r="M64" i="1"/>
  <c r="L64" i="1"/>
  <c r="X63" i="1"/>
  <c r="Y63" i="1" s="1"/>
  <c r="Z63" i="1" s="1"/>
  <c r="O63" i="1"/>
  <c r="M63" i="1"/>
  <c r="L63" i="1"/>
  <c r="O60" i="1"/>
  <c r="M60" i="1"/>
  <c r="L60" i="1"/>
  <c r="X59" i="1"/>
  <c r="Y59" i="1" s="1"/>
  <c r="Z59" i="1" s="1"/>
  <c r="O59" i="1"/>
  <c r="M59" i="1"/>
  <c r="L59" i="1"/>
  <c r="X58" i="1"/>
  <c r="Y58" i="1" s="1"/>
  <c r="Z58" i="1" s="1"/>
  <c r="O58" i="1"/>
  <c r="M58" i="1"/>
  <c r="L58" i="1"/>
  <c r="X57" i="1"/>
  <c r="Y57" i="1" s="1"/>
  <c r="Z57" i="1" s="1"/>
  <c r="V57" i="1"/>
  <c r="O57" i="1"/>
  <c r="M57" i="1"/>
  <c r="L57" i="1"/>
  <c r="O55" i="1"/>
  <c r="M55" i="1"/>
  <c r="L55" i="1"/>
  <c r="V54" i="1"/>
  <c r="V47" i="1"/>
  <c r="O52" i="1"/>
  <c r="M52" i="1"/>
  <c r="L52" i="1"/>
  <c r="X51" i="1"/>
  <c r="Y51" i="1" s="1"/>
  <c r="Z51" i="1" s="1"/>
  <c r="O51" i="1"/>
  <c r="M51" i="1"/>
  <c r="L51" i="1"/>
  <c r="V49" i="1"/>
  <c r="X50" i="1"/>
  <c r="Y50" i="1" s="1"/>
  <c r="Z50" i="1" s="1"/>
  <c r="O50" i="1"/>
  <c r="M50" i="1"/>
  <c r="X49" i="1"/>
  <c r="Y49" i="1" s="1"/>
  <c r="Z49" i="1" s="1"/>
  <c r="O49" i="1"/>
  <c r="M49" i="1"/>
  <c r="L49" i="1"/>
  <c r="X48" i="1"/>
  <c r="Y48" i="1" s="1"/>
  <c r="Z48" i="1" s="1"/>
  <c r="O48" i="1"/>
  <c r="M48" i="1"/>
  <c r="L48" i="1"/>
  <c r="X46" i="1"/>
  <c r="Y46" i="1" s="1"/>
  <c r="Z46" i="1" s="1"/>
  <c r="V46" i="1"/>
  <c r="X36" i="1"/>
  <c r="Y36" i="1" s="1"/>
  <c r="Z36" i="1" s="1"/>
  <c r="V36" i="1"/>
  <c r="O36" i="1"/>
  <c r="M36" i="1"/>
  <c r="L36" i="1"/>
  <c r="X32" i="1"/>
  <c r="Y32" i="1" s="1"/>
  <c r="Z32" i="1" s="1"/>
  <c r="O32" i="1"/>
  <c r="M32" i="1"/>
  <c r="L32" i="1"/>
  <c r="X30" i="1"/>
  <c r="Y30" i="1" s="1"/>
  <c r="Z30" i="1" s="1"/>
  <c r="O30" i="1"/>
  <c r="M30" i="1"/>
  <c r="L30" i="1"/>
  <c r="X29" i="1"/>
  <c r="Y29" i="1" s="1"/>
  <c r="Z29" i="1" s="1"/>
  <c r="O29" i="1"/>
  <c r="M29" i="1"/>
  <c r="L29" i="1"/>
  <c r="O28" i="1"/>
  <c r="M28" i="1"/>
  <c r="L28" i="1"/>
  <c r="V25" i="1"/>
  <c r="O25" i="1"/>
  <c r="M25" i="1"/>
  <c r="X24" i="1"/>
  <c r="Y24" i="1" s="1"/>
  <c r="Z24" i="1" s="1"/>
  <c r="O24" i="1"/>
  <c r="M24" i="1"/>
  <c r="L24" i="1"/>
  <c r="V64" i="1" l="1"/>
  <c r="X95" i="1"/>
  <c r="Y95" i="1" s="1"/>
  <c r="Z95" i="1" s="1"/>
  <c r="X94" i="1"/>
  <c r="Y94" i="1" s="1"/>
  <c r="Z94" i="1" s="1"/>
  <c r="X25" i="1"/>
  <c r="Y25" i="1" s="1"/>
  <c r="Z25" i="1" s="1"/>
  <c r="V89" i="1"/>
  <c r="X106" i="1"/>
  <c r="Y106" i="1" s="1"/>
  <c r="Z106" i="1" s="1"/>
  <c r="X54" i="1"/>
  <c r="Y54" i="1" s="1"/>
  <c r="Z54" i="1" s="1"/>
  <c r="V58" i="1"/>
  <c r="X79" i="1"/>
  <c r="Y79" i="1" s="1"/>
  <c r="Z79" i="1" s="1"/>
  <c r="X88" i="1"/>
  <c r="Y88" i="1" s="1"/>
  <c r="Z88" i="1" s="1"/>
  <c r="X47" i="1"/>
  <c r="Y47" i="1" s="1"/>
  <c r="Z47" i="1" s="1"/>
  <c r="V115" i="1"/>
  <c r="V48" i="1"/>
  <c r="V24" i="1"/>
  <c r="X78" i="1"/>
  <c r="Y78" i="1" s="1"/>
  <c r="Z78" i="1" s="1"/>
  <c r="X87" i="1"/>
  <c r="Y87" i="1" s="1"/>
  <c r="Z87" i="1" s="1"/>
  <c r="V59" i="1"/>
  <c r="X123" i="1"/>
  <c r="Y123" i="1" s="1"/>
  <c r="Z123" i="1" s="1"/>
  <c r="V121" i="1"/>
  <c r="X119" i="1"/>
  <c r="Y119" i="1" s="1"/>
  <c r="Z119" i="1" s="1"/>
  <c r="V116" i="1"/>
  <c r="V113" i="1"/>
  <c r="V112" i="1"/>
  <c r="V111" i="1"/>
  <c r="X110" i="1"/>
  <c r="Y110" i="1" s="1"/>
  <c r="Z110" i="1" s="1"/>
  <c r="V109" i="1"/>
  <c r="X103" i="1"/>
  <c r="Y103" i="1" s="1"/>
  <c r="Z103" i="1" s="1"/>
  <c r="V105" i="1"/>
  <c r="V102" i="1"/>
  <c r="V101" i="1"/>
  <c r="V100" i="1"/>
  <c r="V98" i="1"/>
  <c r="V93" i="1"/>
  <c r="X91" i="1"/>
  <c r="Y91" i="1" s="1"/>
  <c r="Z91" i="1" s="1"/>
  <c r="V92" i="1"/>
  <c r="V96" i="1"/>
  <c r="V90" i="1"/>
  <c r="V63" i="1"/>
  <c r="V51" i="1"/>
  <c r="V50" i="1"/>
  <c r="V32" i="1"/>
  <c r="V29" i="1"/>
  <c r="V30" i="1"/>
  <c r="O113" i="1"/>
  <c r="M113" i="1"/>
  <c r="L113" i="1"/>
  <c r="O112" i="1"/>
  <c r="M112" i="1"/>
  <c r="L112" i="1"/>
  <c r="X108" i="1"/>
  <c r="Y108" i="1" s="1"/>
  <c r="Z108" i="1" s="1"/>
  <c r="O108" i="1"/>
  <c r="M108" i="1"/>
  <c r="L108" i="1"/>
  <c r="X107" i="1"/>
  <c r="Y107" i="1" s="1"/>
  <c r="Z107" i="1" s="1"/>
  <c r="O107" i="1"/>
  <c r="M107" i="1"/>
  <c r="L107" i="1"/>
  <c r="X104" i="1"/>
  <c r="Y104" i="1" s="1"/>
  <c r="Z104" i="1" s="1"/>
  <c r="O104" i="1"/>
  <c r="M104" i="1"/>
  <c r="L104" i="1"/>
  <c r="O100" i="1"/>
  <c r="M100" i="1"/>
  <c r="L100" i="1"/>
  <c r="O99" i="1"/>
  <c r="M99" i="1"/>
  <c r="L99" i="1"/>
  <c r="O98" i="1"/>
  <c r="M98" i="1"/>
  <c r="L98" i="1"/>
  <c r="O97" i="1"/>
  <c r="M97" i="1"/>
  <c r="L97" i="1"/>
  <c r="M96" i="1"/>
  <c r="L96" i="1"/>
  <c r="O95" i="1"/>
  <c r="M95" i="1"/>
  <c r="L95" i="1"/>
  <c r="O94" i="1"/>
  <c r="M94" i="1"/>
  <c r="L94" i="1"/>
  <c r="O93" i="1"/>
  <c r="M93" i="1"/>
  <c r="L93" i="1"/>
  <c r="O183" i="1"/>
  <c r="M183" i="1"/>
  <c r="L183" i="1"/>
  <c r="O182" i="1"/>
  <c r="M182" i="1"/>
  <c r="L182" i="1"/>
  <c r="X171" i="1"/>
  <c r="Y171" i="1" s="1"/>
  <c r="Z171" i="1" s="1"/>
  <c r="O171" i="1"/>
  <c r="M171" i="1"/>
  <c r="L171" i="1"/>
  <c r="V151" i="1"/>
  <c r="X151" i="1"/>
  <c r="Y151" i="1" s="1"/>
  <c r="Z151" i="1" s="1"/>
  <c r="O151" i="1"/>
  <c r="M151" i="1"/>
  <c r="L151" i="1"/>
  <c r="X124" i="1"/>
  <c r="Y124" i="1" s="1"/>
  <c r="Z124" i="1" s="1"/>
  <c r="O124" i="1"/>
  <c r="M124" i="1"/>
  <c r="L124" i="1"/>
  <c r="O118" i="1"/>
  <c r="M118" i="1"/>
  <c r="L118" i="1"/>
  <c r="X117" i="1"/>
  <c r="Y117" i="1" s="1"/>
  <c r="Z117" i="1" s="1"/>
  <c r="V117" i="1"/>
  <c r="O117" i="1"/>
  <c r="M117" i="1"/>
  <c r="L117" i="1"/>
  <c r="O91" i="1"/>
  <c r="M91" i="1"/>
  <c r="L91" i="1"/>
  <c r="O90" i="1"/>
  <c r="M90" i="1"/>
  <c r="L90" i="1"/>
  <c r="O89" i="1"/>
  <c r="M89" i="1"/>
  <c r="L89" i="1"/>
  <c r="O88" i="1"/>
  <c r="M88" i="1"/>
  <c r="L88" i="1"/>
  <c r="O87" i="1"/>
  <c r="M87" i="1"/>
  <c r="L87" i="1"/>
  <c r="O84" i="1"/>
  <c r="M84" i="1"/>
  <c r="L84" i="1"/>
  <c r="O83" i="1"/>
  <c r="M83" i="1"/>
  <c r="L83" i="1"/>
  <c r="V171" i="1" l="1"/>
  <c r="V104" i="1"/>
  <c r="V107" i="1"/>
  <c r="V108" i="1"/>
  <c r="O76" i="1" l="1"/>
  <c r="M76" i="1"/>
  <c r="L76" i="1"/>
  <c r="X66" i="1"/>
  <c r="Y66" i="1" s="1"/>
  <c r="Z66" i="1" s="1"/>
  <c r="O66" i="1"/>
  <c r="M66" i="1"/>
  <c r="L66" i="1"/>
  <c r="X65" i="1"/>
  <c r="Y65" i="1" s="1"/>
  <c r="Z65" i="1" s="1"/>
  <c r="O65" i="1"/>
  <c r="M65" i="1"/>
  <c r="L65" i="1"/>
  <c r="X62" i="1"/>
  <c r="Y62" i="1" s="1"/>
  <c r="Z62" i="1" s="1"/>
  <c r="O62" i="1"/>
  <c r="M62" i="1"/>
  <c r="L62" i="1"/>
  <c r="X61" i="1"/>
  <c r="Y61" i="1" s="1"/>
  <c r="Z61" i="1" s="1"/>
  <c r="O61" i="1"/>
  <c r="M61" i="1"/>
  <c r="L61" i="1"/>
  <c r="O54" i="1"/>
  <c r="M54" i="1"/>
  <c r="L54" i="1"/>
  <c r="O47" i="1"/>
  <c r="M47" i="1"/>
  <c r="L47" i="1"/>
  <c r="O46" i="1"/>
  <c r="M46" i="1"/>
  <c r="L46" i="1"/>
  <c r="X45" i="1"/>
  <c r="Y45" i="1" s="1"/>
  <c r="Z45" i="1" s="1"/>
  <c r="V45" i="1"/>
  <c r="O45" i="1"/>
  <c r="M45" i="1"/>
  <c r="L45" i="1"/>
  <c r="X44" i="1"/>
  <c r="Y44" i="1" s="1"/>
  <c r="Z44" i="1" s="1"/>
  <c r="V44" i="1"/>
  <c r="O44" i="1"/>
  <c r="M44" i="1"/>
  <c r="L44" i="1"/>
  <c r="X43" i="1"/>
  <c r="Y43" i="1" s="1"/>
  <c r="Z43" i="1" s="1"/>
  <c r="V43" i="1"/>
  <c r="O43" i="1"/>
  <c r="M43" i="1"/>
  <c r="L43" i="1"/>
  <c r="X42" i="1"/>
  <c r="Y42" i="1" s="1"/>
  <c r="Z42" i="1" s="1"/>
  <c r="V42" i="1"/>
  <c r="O42" i="1"/>
  <c r="M42" i="1"/>
  <c r="L42" i="1"/>
  <c r="X41" i="1"/>
  <c r="Y41" i="1" s="1"/>
  <c r="Z41" i="1" s="1"/>
  <c r="V41" i="1"/>
  <c r="O41" i="1"/>
  <c r="M41" i="1"/>
  <c r="L41" i="1"/>
  <c r="X40" i="1"/>
  <c r="Y40" i="1" s="1"/>
  <c r="Z40" i="1" s="1"/>
  <c r="V40" i="1"/>
  <c r="O40" i="1"/>
  <c r="M40" i="1"/>
  <c r="L40" i="1"/>
  <c r="X39" i="1"/>
  <c r="Y39" i="1" s="1"/>
  <c r="Z39" i="1" s="1"/>
  <c r="V39" i="1"/>
  <c r="O39" i="1"/>
  <c r="M39" i="1"/>
  <c r="L39" i="1"/>
  <c r="X38" i="1"/>
  <c r="Y38" i="1" s="1"/>
  <c r="Z38" i="1" s="1"/>
  <c r="V38" i="1"/>
  <c r="O38" i="1"/>
  <c r="M38" i="1"/>
  <c r="L38" i="1"/>
  <c r="X37" i="1"/>
  <c r="Y37" i="1" s="1"/>
  <c r="Z37" i="1" s="1"/>
  <c r="V37" i="1"/>
  <c r="O37" i="1"/>
  <c r="M37" i="1"/>
  <c r="L37" i="1"/>
  <c r="X35" i="1"/>
  <c r="Y35" i="1" s="1"/>
  <c r="Z35" i="1" s="1"/>
  <c r="V35" i="1"/>
  <c r="O35" i="1"/>
  <c r="M35" i="1"/>
  <c r="L35" i="1"/>
  <c r="X34" i="1"/>
  <c r="Y34" i="1" s="1"/>
  <c r="Z34" i="1" s="1"/>
  <c r="V34" i="1"/>
  <c r="O34" i="1"/>
  <c r="M34" i="1"/>
  <c r="L34" i="1"/>
  <c r="X33" i="1"/>
  <c r="Y33" i="1" s="1"/>
  <c r="Z33" i="1" s="1"/>
  <c r="V33" i="1"/>
  <c r="O33" i="1"/>
  <c r="M33" i="1"/>
  <c r="L33" i="1"/>
  <c r="X31" i="1"/>
  <c r="Y31" i="1" s="1"/>
  <c r="Z31" i="1" s="1"/>
  <c r="V31" i="1"/>
  <c r="O31" i="1"/>
  <c r="M31" i="1"/>
  <c r="L31" i="1"/>
  <c r="O26" i="1"/>
  <c r="M26" i="1"/>
  <c r="L26" i="1"/>
  <c r="X23" i="1"/>
  <c r="Y23" i="1" s="1"/>
  <c r="Z23" i="1" s="1"/>
  <c r="V23" i="1"/>
  <c r="O23" i="1"/>
  <c r="M23" i="1"/>
  <c r="L23" i="1"/>
  <c r="X22" i="1"/>
  <c r="Y22" i="1" s="1"/>
  <c r="Z22" i="1" s="1"/>
  <c r="V22" i="1"/>
  <c r="O22" i="1"/>
  <c r="M22" i="1"/>
  <c r="L22" i="1"/>
  <c r="X21" i="1"/>
  <c r="Y21" i="1" s="1"/>
  <c r="Z21" i="1" s="1"/>
  <c r="V21" i="1"/>
  <c r="O21" i="1"/>
  <c r="M21" i="1"/>
  <c r="L21" i="1"/>
  <c r="X20" i="1"/>
  <c r="Y20" i="1" s="1"/>
  <c r="Z20" i="1" s="1"/>
  <c r="V20" i="1"/>
  <c r="O20" i="1"/>
  <c r="M20" i="1"/>
  <c r="L20" i="1"/>
  <c r="O19" i="1"/>
  <c r="M19" i="1"/>
  <c r="L19" i="1"/>
  <c r="O18" i="1"/>
  <c r="M18" i="1"/>
  <c r="L18" i="1"/>
  <c r="X17" i="1"/>
  <c r="Y17" i="1" s="1"/>
  <c r="Z17" i="1" s="1"/>
  <c r="V17" i="1"/>
  <c r="O17" i="1"/>
  <c r="M17" i="1"/>
  <c r="L17" i="1"/>
  <c r="O16" i="1"/>
  <c r="M16" i="1"/>
  <c r="L16" i="1"/>
  <c r="X15" i="1"/>
  <c r="Y15" i="1" s="1"/>
  <c r="Z15" i="1" s="1"/>
  <c r="V15" i="1"/>
  <c r="O15" i="1"/>
  <c r="M15" i="1"/>
  <c r="L15" i="1"/>
  <c r="X14" i="1"/>
  <c r="Y14" i="1" s="1"/>
  <c r="Z14" i="1" s="1"/>
  <c r="V14" i="1"/>
  <c r="O14" i="1"/>
  <c r="M14" i="1"/>
  <c r="L14" i="1"/>
  <c r="X12" i="1"/>
  <c r="Y12" i="1" s="1"/>
  <c r="Z12" i="1" s="1"/>
  <c r="O12" i="1"/>
  <c r="M12" i="1"/>
  <c r="L12" i="1"/>
  <c r="X11" i="1"/>
  <c r="Y11" i="1" s="1"/>
  <c r="Z11" i="1" s="1"/>
  <c r="O11" i="1"/>
  <c r="M11" i="1"/>
  <c r="L11" i="1"/>
  <c r="V10" i="1"/>
  <c r="X10" i="1"/>
  <c r="Y10" i="1" s="1"/>
  <c r="Z10" i="1" s="1"/>
  <c r="O10" i="1"/>
  <c r="M10" i="1"/>
  <c r="V9" i="1"/>
  <c r="X9" i="1"/>
  <c r="Y9" i="1" s="1"/>
  <c r="Z9" i="1" s="1"/>
  <c r="O9" i="1"/>
  <c r="M9" i="1"/>
  <c r="L9" i="1"/>
  <c r="V8" i="1"/>
  <c r="X8" i="1"/>
  <c r="Y8" i="1" s="1"/>
  <c r="Z8" i="1" s="1"/>
  <c r="O8" i="1"/>
  <c r="M8" i="1"/>
  <c r="L8" i="1"/>
  <c r="V7" i="1"/>
  <c r="X7" i="1"/>
  <c r="O7" i="1"/>
  <c r="M7" i="1"/>
  <c r="L7" i="1"/>
  <c r="V6" i="1"/>
  <c r="X6" i="1"/>
  <c r="Y6" i="1" s="1"/>
  <c r="Z6" i="1" s="1"/>
  <c r="O6" i="1"/>
  <c r="M6" i="1"/>
  <c r="L6" i="1"/>
  <c r="Y7" i="1" l="1"/>
  <c r="Z7" i="1" s="1"/>
  <c r="Z210" i="1" s="1"/>
  <c r="X208" i="1"/>
  <c r="V11" i="1"/>
  <c r="V12" i="1"/>
  <c r="V61" i="1"/>
  <c r="V62" i="1"/>
  <c r="V65" i="1"/>
  <c r="V66" i="1"/>
</calcChain>
</file>

<file path=xl/sharedStrings.xml><?xml version="1.0" encoding="utf-8"?>
<sst xmlns="http://schemas.openxmlformats.org/spreadsheetml/2006/main" count="1017" uniqueCount="493">
  <si>
    <t>nástěnná skříňka s posuvnými dvířky, dveře dvouplášťové se zapuštěným postraním úchytným madlem v celé výšce dveří, celonerezová svařovaná konstrukce z nerez plechu, pevně spojená konstrukce připevněná na zeď šrouby, nosnost police 60 kg/bm</t>
  </si>
  <si>
    <t>řezací kotouče nerez:</t>
  </si>
  <si>
    <t>unger s/steel R-98, děrování 3mm</t>
  </si>
  <si>
    <t>40.1</t>
  </si>
  <si>
    <t>40.2</t>
  </si>
  <si>
    <t>40.3</t>
  </si>
  <si>
    <t>40.4</t>
  </si>
  <si>
    <t>40.5</t>
  </si>
  <si>
    <t>40.6</t>
  </si>
  <si>
    <t>40.7</t>
  </si>
  <si>
    <t>40.8</t>
  </si>
  <si>
    <t>unger s/steel R-98, děrování 4,5 mm</t>
  </si>
  <si>
    <t>unger s/steel R-98, děrování 6 mm</t>
  </si>
  <si>
    <t>unger s/steel R-98, děrování 8 mm</t>
  </si>
  <si>
    <t>unger s/steel R-98, děrování 12 mm</t>
  </si>
  <si>
    <t>unger s/steel R-98, děrování 14 mm</t>
  </si>
  <si>
    <t>unger s/steel R-98, děrování 16 mm</t>
  </si>
  <si>
    <t>unger s/steel R-98, děrování 20 mm</t>
  </si>
  <si>
    <t>mrazící truhla LIEBHERR GT 3632 pvýklopným víkem, objem 343 l, manuální odmrazování, mrazící výkon 28 kg/24 h</t>
  </si>
  <si>
    <t>stávajícího zařízení, přesun a zpětná instalace v MŠ Chvaletická- dodávka gastra</t>
  </si>
  <si>
    <t>volná pozice</t>
  </si>
  <si>
    <t>44-46</t>
  </si>
  <si>
    <t>ÚKLIDOVÁ MÍSTNOST m.č.0.13</t>
  </si>
  <si>
    <t>výlevka keramická s výklopným roštem a splachovadlem, zásobník vody oddělený od výlevky, instalovaný na zeď</t>
  </si>
  <si>
    <t>dodávka stavby</t>
  </si>
  <si>
    <t>nástěnná sprcha se stopventilem instalovaná nad výlevkou</t>
  </si>
  <si>
    <t>47.1</t>
  </si>
  <si>
    <t>48-49</t>
  </si>
  <si>
    <t>KUCHYNĚ-VARNA m.č.0.15</t>
  </si>
  <si>
    <t>82.1</t>
  </si>
  <si>
    <t>84.1</t>
  </si>
  <si>
    <t>STÁVAJÍCÍ ŠATNY ZAMĚSTNANCŮ A STÁVAJÍCÍ PŘÍLEHLÁ HYGIENICKÁ ZAŘÍZENÍ BUDOU REKONSTRUOVÁNY.</t>
  </si>
  <si>
    <t>ks</t>
  </si>
  <si>
    <t>Poznámka</t>
  </si>
  <si>
    <t>PŘÍJEM ZBOŽÍ - CHODBA m.č.0.10</t>
  </si>
  <si>
    <t>1</t>
  </si>
  <si>
    <t>váha můstková obchodní TONAVA, vč. úředního ověření</t>
  </si>
  <si>
    <t>stávajícího zařízení -přesun a zpětná instalace v MŠ Chvaletická -dodávka gastra</t>
  </si>
  <si>
    <t>2</t>
  </si>
  <si>
    <t>3</t>
  </si>
  <si>
    <t>4</t>
  </si>
  <si>
    <t>chladící box na mléčné výrobky, požadovaná vnitřní světlá výška min. 2 000 mm, elektronické řízení, digitální ukazatel teploty, teplota +2/+6°C, chladící jednotka instalována na konzoli v chodbě, dveře 800x2000mm, výbava: osvětlení boxu</t>
  </si>
  <si>
    <t>4.1</t>
  </si>
  <si>
    <t>kondenzační chladící jednotka vzdálená od chladícího boxu 2 metrv, provozní teplota boxu: +2/+6°C, instalace na konzoli v chodbě, sací a tlakové CU-potrubí, isolace, tlaková ochrana, dehydrátor, tepelný výkon aareaátu 1170W</t>
  </si>
  <si>
    <t>dodávka gastra ( stavební průrazy pro vedení chladícího okruhu vyhotoví stavba)</t>
  </si>
  <si>
    <t>4.2</t>
  </si>
  <si>
    <t>4.3</t>
  </si>
  <si>
    <t>podlahový dřevěný rošt na mléko, provedení ze smrkového nebo borovicového dřeva, základna sestává z nosných hoblovaných hranolků 60x40mm, vrchní rošt vyhotovený z coulových hoblovaných prken, prkna přišroubovány k základně s maximálními odstupy ve vzdálenosti 30mm, hrany sraženy, přírodní provedení bez povrchové úpravy</t>
  </si>
  <si>
    <t>5</t>
  </si>
  <si>
    <t>škrabka na brambory nerezová,    obsah jedné náplně 12 kg, odpad vlevo, nerezové provedení plášť min 1 mm, možnost zařízení kotvit do podlahy, speciální dno škrabky pokryto vrstvou kurundu, doba škrabání jedné náplně (dávky) ca 1,5- 3 min. vč. kompaktního vypínače s el. ochranou</t>
  </si>
  <si>
    <t>stávajícího zařízení -demontáž, přesun a zpětná montáž v MŠ Chvaletická-dodávka gastra</t>
  </si>
  <si>
    <t>5.1</t>
  </si>
  <si>
    <t>lapa č škrobu a slupek, celonerezové provedení s vnitřním košem na slupky (hrubý odpa), požadavek na zachycování hrubého odpadu ze škrabání</t>
  </si>
  <si>
    <t>5.2</t>
  </si>
  <si>
    <t>betonový sokl pod škrabka na brambory, rozměry soklu 600x600x100mm, rozměry se sběrnou jímkou 1200x600x100mm, všechny plochy osazeny ker. obkladem, hrany ker. obkladu včetně nerezových ochranných lemovacích lišt ( lišty k zakončení ker. okladu)</t>
  </si>
  <si>
    <t>dodávka stavby -betonový soklu se sběrnou jímkou-vyhotoví stavba</t>
  </si>
  <si>
    <t>6</t>
  </si>
  <si>
    <t>dodávka gastra (zabudování do podlahy -zhotoví stavba)</t>
  </si>
  <si>
    <t>7</t>
  </si>
  <si>
    <t>gule</t>
  </si>
  <si>
    <t>dodávka stavby (umístění u betonovém soklu mimo sběrné jímky-zhotoví stavba)</t>
  </si>
  <si>
    <t>8</t>
  </si>
  <si>
    <t>nástěnná baterie pro připojení rotačního navíječe hadice</t>
  </si>
  <si>
    <t>9</t>
  </si>
  <si>
    <t>buben s navíjecí mechanikou a hadicí 20 m 1/2", k instalací na stěnu, včetně rychlospojky</t>
  </si>
  <si>
    <t>dodávka gastra (nástěnná baterie pos. 8 dodávka stavby)</t>
  </si>
  <si>
    <t>9.1</t>
  </si>
  <si>
    <t>oplachová sprcha s uzávěrem vody, integrovaným do rukojetri sprchy</t>
  </si>
  <si>
    <t>10</t>
  </si>
  <si>
    <t>11</t>
  </si>
  <si>
    <t>nerezové lisované umyvadlo s napouštěcím ramínkem, oblé vnější hrany svislého nerezového obkladu - zakrývá umyvadlový výlisek, ovládání kolenem, možnost nastavení konstantní teploty</t>
  </si>
  <si>
    <t>dodávka gastra (bezdotykové ovládání)</t>
  </si>
  <si>
    <t>12</t>
  </si>
  <si>
    <t>chladící box na brambory a kořenovou zeleninu, požadovaná vnitřní světlá výška min. 2 000 mm, elektronické řízení, digitální ukazatel teploty, teplota +2/+6°C, chladící jednotka instalována na konzoli v chodbě, dveře 800x2000mm, výbava: osvětlení boxu</t>
  </si>
  <si>
    <t>12.1</t>
  </si>
  <si>
    <t>kondenzační chladící jednotka vzdálená od chladícího boxu 4 metry, provozní teplota boxu: +2/+6°C, instalace na konzoli v chodbě, sací a tlakové CU-potrubí, isolace, tlaková ochrana, dehydrátor, tepelný výkon aareaátu 1260W</t>
  </si>
  <si>
    <t>13-14</t>
  </si>
  <si>
    <t>PŘÍPRAVNA ZELENINY m.č.0.2</t>
  </si>
  <si>
    <t>15</t>
  </si>
  <si>
    <t>16</t>
  </si>
  <si>
    <t>16.1</t>
  </si>
  <si>
    <t>17</t>
  </si>
  <si>
    <t>regálový vozík na 28 GN 1/1 , čtyři kolečka s pryžovou obručí z toho dvě bržděná, tuhá celonerezová svařovaná konstrukce AISI 304 z uzavřeného profilu 30/30/1,5 , vsuny jsou z nerez profilu 1,2 mm na 14 GN 2/1 , na jedné straně vytvořena zarážka proti vypadnutí GN</t>
  </si>
  <si>
    <t>18</t>
  </si>
  <si>
    <t>19</t>
  </si>
  <si>
    <t>dodávka gastra (baterie nástěnná -dodávka stavby-instalace nad pravým dřezem)</t>
  </si>
  <si>
    <t>19.1</t>
  </si>
  <si>
    <t>dodávka gastra (instalace nad levým dřezem)</t>
  </si>
  <si>
    <t>20</t>
  </si>
  <si>
    <t>police jednodílná, tuhá celonerezová svařovaná konstrukce AISI 304 s výztužemi -síla plechu min.1mm, zadní lem v přechodu na stěnu</t>
  </si>
  <si>
    <t>21</t>
  </si>
  <si>
    <t>21.1</t>
  </si>
  <si>
    <t>krájecí deska bílá polyethylenová vč.drážky po obvodě zachytávající tekutiny</t>
  </si>
  <si>
    <t>22</t>
  </si>
  <si>
    <t>23</t>
  </si>
  <si>
    <t>základní sada 7-mi řezacích kotoučů:</t>
  </si>
  <si>
    <t>23.1</t>
  </si>
  <si>
    <t>plátkovač rovný 8 mm</t>
  </si>
  <si>
    <t>23.2</t>
  </si>
  <si>
    <t>kostičkovač 8x8 mm</t>
  </si>
  <si>
    <t>23.3</t>
  </si>
  <si>
    <t>struhadlo 3 mm</t>
  </si>
  <si>
    <t>23.4</t>
  </si>
  <si>
    <t>struhadlo 4 mm</t>
  </si>
  <si>
    <t>23.5</t>
  </si>
  <si>
    <t>struhadlo 7 mm</t>
  </si>
  <si>
    <t>23.6</t>
  </si>
  <si>
    <t>plátkovač rovný 2 mm</t>
  </si>
  <si>
    <t>23.7</t>
  </si>
  <si>
    <t>plátkovač rovný 4 mm</t>
  </si>
  <si>
    <t>24</t>
  </si>
  <si>
    <t>25</t>
  </si>
  <si>
    <t>26</t>
  </si>
  <si>
    <t>chladící box na zeleninu, požadovaná vnitřní světlá výška min. 2 000 mm, elektronické řízení, digitální ukazatel teploty, teplota +2/+6°C, chladící jednotka instalována na konzoli v chodbě, dveře 800x2000mm, výbava: osvětlení boxu</t>
  </si>
  <si>
    <t>26.1</t>
  </si>
  <si>
    <t>kondenzační chladící iednotka vzdálená od chladícího boxu 7 metrů, provozní teplota boxu: +2/+6°C, instalace na konzoli v chodbě, sací a tlakové CU-potrubí, isolace, tlaková ochrana, dehydrátor, tepelný výkon aareaátu 1830W</t>
  </si>
  <si>
    <t>26.2</t>
  </si>
  <si>
    <t>27-28</t>
  </si>
  <si>
    <t>29</t>
  </si>
  <si>
    <t>skladová regálová sestava se zvýšenou nosností, police o šířce 600mm, 4 páry stojek vysokých 2200mm, 5 výškově stavitelných polic v odstupech po 100mm, police vyztuženy podélnými a příčnými nosníky ze silnostěnných profilů, syntetická barva světle šedá RAL 7035, nosnost police 400kg, celková nosnost regálové sestavy 4800Kg</t>
  </si>
  <si>
    <t>30</t>
  </si>
  <si>
    <t>PŘÍPRAVA MASA m.č.0.12</t>
  </si>
  <si>
    <t>31</t>
  </si>
  <si>
    <t>pracovní stůl s dřezem a sroštovou policí, dřez lisovaný 500/400/250mm se zaoblenými hranami, výška pracovní desky 40 mm, zadní lem vysoký 40 mm</t>
  </si>
  <si>
    <t>32</t>
  </si>
  <si>
    <t>33</t>
  </si>
  <si>
    <t>34</t>
  </si>
  <si>
    <t>keramické umyvadlo vč. sifonu a baterie</t>
  </si>
  <si>
    <t>35</t>
  </si>
  <si>
    <t>36</t>
  </si>
  <si>
    <t>pracovní stůl s policí, vlevo pod prac. deskou zásuvka na náčiní, tuhá celonerezová svařovaná konstrukce AISI 304 z uzavřeného profilu 40/40/1,5, možnost nastavení nohou v rozpětí 0-30 mm, pracovní plocha sendvičové konstrukce - síla plechu min. 1 mm, výška pracovní desky 40 mm, lemy všude v přechodu na stěny vysoké 40 mm</t>
  </si>
  <si>
    <t>50</t>
  </si>
  <si>
    <t>51</t>
  </si>
  <si>
    <t>51.1</t>
  </si>
  <si>
    <t>51.2</t>
  </si>
  <si>
    <t>51.3</t>
  </si>
  <si>
    <t>asistence kuchaře, který v rámci zaškolení připraví společně se zaměstnaci kuchyně pokrmy dle jejich receptů a ingrediencí</t>
  </si>
  <si>
    <t>sada gastronádob ke konvektomatu:</t>
  </si>
  <si>
    <t>53</t>
  </si>
  <si>
    <t>53.1</t>
  </si>
  <si>
    <t>54</t>
  </si>
  <si>
    <t>55</t>
  </si>
  <si>
    <t>56</t>
  </si>
  <si>
    <t>57</t>
  </si>
  <si>
    <t>pracovní stůl s roštovou policí, tuhá celonerezová svařovaná konstrukce AISI 304 z uzavřeného profilu 40/40/1,5, možnost nastavení nohou v rozpětí 0-30 mm, pracovní plocha sendvičové konstrukce- síla plechu min. 1 mm, výška pracovní desky 40 mm, lemy všude v přechodu na stěny vysoké 40 mm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</si>
  <si>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</si>
  <si>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</si>
  <si>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</si>
  <si>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</si>
  <si>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</si>
  <si>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</si>
  <si>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</si>
  <si>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</si>
  <si>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</si>
  <si>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</si>
  <si>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70</t>
  </si>
  <si>
    <t>71</t>
  </si>
  <si>
    <t>72</t>
  </si>
  <si>
    <t>74</t>
  </si>
  <si>
    <t>75</t>
  </si>
  <si>
    <t>79</t>
  </si>
  <si>
    <t>80</t>
  </si>
  <si>
    <t>80.1</t>
  </si>
  <si>
    <t>81</t>
  </si>
  <si>
    <t>40</t>
  </si>
  <si>
    <t>87</t>
  </si>
  <si>
    <t>89</t>
  </si>
  <si>
    <t>90</t>
  </si>
  <si>
    <t>91</t>
  </si>
  <si>
    <t>MYTÍ PROVOZNÍHO NÁDOBÍ m.č.0.20</t>
  </si>
  <si>
    <t>100</t>
  </si>
  <si>
    <t>100.1</t>
  </si>
  <si>
    <t>101</t>
  </si>
  <si>
    <t>102</t>
  </si>
  <si>
    <t>103</t>
  </si>
  <si>
    <t>104</t>
  </si>
  <si>
    <t>105</t>
  </si>
  <si>
    <t>106</t>
  </si>
  <si>
    <t>107</t>
  </si>
  <si>
    <t>108</t>
  </si>
  <si>
    <t>108.1</t>
  </si>
  <si>
    <t>KUCHYNĚ - DOPLŇUJÍCÍ ZAŘÍZENÍ</t>
  </si>
  <si>
    <t>112</t>
  </si>
  <si>
    <t>vozík servírovací, nerezové provedení, 3x plná prolomená police, nosnost polic 40 kg, maximální celková nosnost vozíku 120 kg, 4 otočná kolečka, z toho 2 s brzdou</t>
  </si>
  <si>
    <t>stávajícího zařízení</t>
  </si>
  <si>
    <t>113</t>
  </si>
  <si>
    <t>vozík servírovací BLANCO,, nerezové provedení, 2x plná prolomená police, nosnost polic 60 kg, maximální celková nosnost vozíku120 kg, 4 otočná kolečka, z toho 2 s brzdou</t>
  </si>
  <si>
    <t>SKLAD POTRAVIN m.č.0.16</t>
  </si>
  <si>
    <t>120</t>
  </si>
  <si>
    <t>regál skladový 4-policový, komaxitový, barva bílá RAL 9003, nosnost police 150 kg</t>
  </si>
  <si>
    <t>121</t>
  </si>
  <si>
    <t>122</t>
  </si>
  <si>
    <t>123</t>
  </si>
  <si>
    <t>128</t>
  </si>
  <si>
    <t>129</t>
  </si>
  <si>
    <t>130</t>
  </si>
  <si>
    <t>chladící skříň, bílé provedení LIEBHERR, typ FKS 5000, obsah 500 litrů, 6 polic (5 výškově nastavitelných), nosnost odkládacích ploch 60 kg, uzamykatelné dveře, teplotní rozsah +2/+10°C, statické chlazení,automatické odmrazování, vnitřní prostor pro GN, ekologicky nezávadné chladivo R600a, nízká spotřeba el. energie pouze 0,9 KW za 24 hod.</t>
  </si>
  <si>
    <t>131</t>
  </si>
  <si>
    <t>dodávka stavby -betonový soklu vyhotoví stavba</t>
  </si>
  <si>
    <t>136</t>
  </si>
  <si>
    <t>136.1</t>
  </si>
  <si>
    <t>137</t>
  </si>
  <si>
    <t>138</t>
  </si>
  <si>
    <t>139</t>
  </si>
  <si>
    <t>SKLAD NÁDOBÍ m.č.0.4</t>
  </si>
  <si>
    <t>poz.</t>
  </si>
  <si>
    <t>kategorie dodávky/ jakost materiálu</t>
  </si>
  <si>
    <t>porovnávaný model</t>
  </si>
  <si>
    <t>stručný popis porovnávaného modelu</t>
  </si>
  <si>
    <t>Uvažovaný výrobce/ další možní uvažovaní výrobci</t>
  </si>
  <si>
    <t>rozměry [ mm ]</t>
  </si>
  <si>
    <t>připojení elektro</t>
  </si>
  <si>
    <t>připojení plyn</t>
  </si>
  <si>
    <t>připojení ZTI</t>
  </si>
  <si>
    <t xml:space="preserve">BTTO cena bez DPH  (Kč/ks) </t>
  </si>
  <si>
    <t>BTTO cena bez DPH  celkem (Kč)</t>
  </si>
  <si>
    <t>Rabat %</t>
  </si>
  <si>
    <t>NETTO cena bez DPH  celkem (Kč)</t>
  </si>
  <si>
    <t>BTTO cena s DPH  celkem (Kč)</t>
  </si>
  <si>
    <t>NETTO cena s DPH  celkem (Kč)</t>
  </si>
  <si>
    <t>š.</t>
  </si>
  <si>
    <t>hl.</t>
  </si>
  <si>
    <t>v.</t>
  </si>
  <si>
    <t>příkon kW/ks 230V</t>
  </si>
  <si>
    <t xml:space="preserve">příkon kW/ks 400V </t>
  </si>
  <si>
    <t>příkon kW celkem 230V</t>
  </si>
  <si>
    <t>příkon kW celkem 400V</t>
  </si>
  <si>
    <t>příkon kW/ks</t>
  </si>
  <si>
    <t>příkon kW celkem</t>
  </si>
  <si>
    <t>SV</t>
  </si>
  <si>
    <t>TV</t>
  </si>
  <si>
    <t>odpad DN</t>
  </si>
  <si>
    <t>změkčená voda</t>
  </si>
  <si>
    <t>Jsou - li ve výkazu výmer nebo ve standardech uvedeny odkazy na obchodni firmy, názvy nebo specifická označeni výrobku apod., jsou takové odkazy pouze informativní a zhotoviteli umožnuji v souladu s § 48 zákona 40/2004 Sb. použit i jiných kvalitativně a technicky obdobných, připadně kvalitnejšich, řešení. Uvedené referenční modely jsou minimálními požadavky na dodávané výrobky. Bude-li zhotovitel nahrazovat výrobek jinými modely, musí doložit v písemné přehledné podobě rozdíly od referenčního vzorku (pouze parametry navíc od výrobku srovnatelné kvality, nižší neni přípustné).</t>
  </si>
  <si>
    <t xml:space="preserve">nerez AISI 304 / gastro </t>
  </si>
  <si>
    <t>JIVA-JIRÁK/         JIPA;                                    NERROX</t>
  </si>
  <si>
    <t>●</t>
  </si>
  <si>
    <t>JIVA 10 N atyp</t>
  </si>
  <si>
    <t>RM GASTRO/         MARENO;                                    ELECTROLUX</t>
  </si>
  <si>
    <t>82</t>
  </si>
  <si>
    <t>84</t>
  </si>
  <si>
    <t>9790930</t>
  </si>
  <si>
    <t>Baterie otočná</t>
  </si>
  <si>
    <t>Otočná baterie stojánková s napouštěcím ramínkem 250mm,  studená voda</t>
  </si>
  <si>
    <t>MASOPROFIT/         RM GASTRO</t>
  </si>
  <si>
    <t>Stávající</t>
  </si>
  <si>
    <t>nerez/ gastro</t>
  </si>
  <si>
    <t xml:space="preserve">FRIMA/                  BETTERPAN/            ELRO </t>
  </si>
  <si>
    <t>varný koš</t>
  </si>
  <si>
    <t>rameno pro zdvih</t>
  </si>
  <si>
    <t>rošt pro noční úpravy</t>
  </si>
  <si>
    <t>malá špachtle</t>
  </si>
  <si>
    <t>čistící houbička</t>
  </si>
  <si>
    <t>Zaškolení+montáž</t>
  </si>
  <si>
    <t>92</t>
  </si>
  <si>
    <t xml:space="preserve">nerez AISI 304/ gastro </t>
  </si>
  <si>
    <t>JIVA 81 N</t>
  </si>
  <si>
    <t>nerez</t>
  </si>
  <si>
    <t>Chladící  skříň, plné dveře,nerezové provedení opláštění, zámek, digitální termostat, statické chlazení; 130 litrů, 2 police;</t>
  </si>
  <si>
    <t>NOSRETI / MASOPROFIT</t>
  </si>
  <si>
    <t>JIVA 34 N</t>
  </si>
  <si>
    <t>Nástěnná police dvoudílná, výškově přestavitelná</t>
  </si>
  <si>
    <t>JIVA 31 N</t>
  </si>
  <si>
    <t>RATIONAL/         KUPPERSBUSCH;                                    CONVOTHERM</t>
  </si>
  <si>
    <t>DOPR</t>
  </si>
  <si>
    <t>Doprava G</t>
  </si>
  <si>
    <t>MONT</t>
  </si>
  <si>
    <t>Montáž G</t>
  </si>
  <si>
    <t>ELEKTRO</t>
  </si>
  <si>
    <t>REV G</t>
  </si>
  <si>
    <t>42</t>
  </si>
  <si>
    <t>43</t>
  </si>
  <si>
    <t>WINTERHALTER /                    MEIKO /                    HOBART</t>
  </si>
  <si>
    <t>-</t>
  </si>
  <si>
    <t>47</t>
  </si>
  <si>
    <t>Prostory osazené nerezovými pasivními výrobky budou zaměře dle skutečného stavu.  Všechny výrobku budou vyrobeny s minimálními vůlemi, max.1,5mm na každé straně. Výrobky budou zaměřeny a vyrobeny v úhlovém provedení, bude-li místnost a napojení ostatních zařízení tuto výchylku vyžadovat.</t>
  </si>
  <si>
    <t>elektro:</t>
  </si>
  <si>
    <t>230V</t>
  </si>
  <si>
    <t>PŘÍKON CELKEM</t>
  </si>
  <si>
    <t>400V</t>
  </si>
  <si>
    <t>plyn:</t>
  </si>
  <si>
    <t>Předpokládaná současnost:</t>
  </si>
  <si>
    <t>Celková cena  v "Kč" bez DPH (samostatně dopočteno z doplněné tabulky v EXCEL)</t>
  </si>
  <si>
    <t>Celková cena  v "Kč" s DPH (samostatně dopočteno z doplněné tabulky v EXCEL)</t>
  </si>
  <si>
    <t>plošinový vozík na suroviny, celonerezový výrobek svařovaný z uzavřeného profilu, plošina vyztuřena nosníky a potažena plechem Tl. 1,5 mm , 4 otočná kolečka, se světlou pryžovou gumou nezanechávající stopu o průměru 100 mm ,z toho 2 s brzdou, nosnost vozíku 350 kg;</t>
  </si>
  <si>
    <t>JIVA 26/1 N</t>
  </si>
  <si>
    <t>dodávka gastro</t>
  </si>
  <si>
    <t>stůl skříňový uzavřený s posuvnými dvířky, střední výškově přestavitelná police, dveře dvouplášťové, madla vyohýbaná , výška pracovní desky 40 mm, materiál pracovní desky nerez TL1,5 mm, stojiny jeckel 40/40, nohy výškově stavitelné, bez lemů</t>
  </si>
  <si>
    <t>Bří Horákové/          CHS Jedlička</t>
  </si>
  <si>
    <t>Regál 4 policový nerez-roštový, materiál AISI 304, výškově stavitelné nohy; zvýšená nosnost</t>
  </si>
  <si>
    <t>JIVA 49 N</t>
  </si>
  <si>
    <t>JIVA 95 N</t>
  </si>
  <si>
    <t>Stavba</t>
  </si>
  <si>
    <t>podlahová vpusť s roštem, oka roštu25x25mm s velkou průchodností, nerezové provedení  vany z materiálu TL1,2mm, vč. protizápachové uzávěrky, zabudování do podlahy u betonového soklu ve středu sběrné jímky-zhotoví stavba/ spodní díl DN 110</t>
  </si>
  <si>
    <t>JIVA 28 N</t>
  </si>
  <si>
    <t>vozík na mytí brambor a zeleniny s výpustí, oblé rohy, vana velikosti 635x510x230mm pro umístění dvou GN1/1-200mm, vana výpustná, pojízdné provedení,  4x otočné kolečko, z toho 2x kolečkos brzdou</t>
  </si>
  <si>
    <t>JIVA 107/2 N</t>
  </si>
  <si>
    <t>podlahová vpusť s roštem, oka roštu25x25mm s velkou průchodností, nerezové provedení  vany z materiálu TL1,2mm, vč. protizápachové uzávěrky, zabudování do podlahy u betonového soklu ve středu sběrné jímky-zhotoví stavba/ spodní díl DN 75</t>
  </si>
  <si>
    <t>mycí stůl s dvěma odkapávacími plochami  a s  2x lisovaným vevařeným dřezem 600x500x300 mm, vlevo a vpravo vylisovaná odkapová plocha se spádem ke dřezům, pracovní deska nerezová prolisovaná ,spodní prostor volný, 3 páry nohou, celonerezová konstrukce AISI 304 z uzavřeného profilu 40/40/1,5, možnost nastavení nohou v rozpětí 0-20 mm, pracovní plocha desky s odkapávací plochou - síla plechu min. 1,5 mm, výška pracovní desky 40 mm, zadní lem vysoký 50mm</t>
  </si>
  <si>
    <t>SMO 3 N</t>
  </si>
  <si>
    <t>sprcha tlaková na nádobí zavěšená na pružině s uzávěrem vody integrovaným do rukoietri sprchy, provedení nástěnné, vč. směšovací baterie, otočné napouštěcí ramínko do dřezu</t>
  </si>
  <si>
    <t>STAR 160</t>
  </si>
  <si>
    <t>JIVA 33 N</t>
  </si>
  <si>
    <t>PE bílá</t>
  </si>
  <si>
    <t>KROUHAČ ZELENINY CL 50 E, 230V/ 24440</t>
  </si>
  <si>
    <t>KROUHAČ ZELENINY CL 50 E, 230V,   Plátkuje, vlnkuje, strouhá, nudličkuje, kostičkuje, hranolkuje.  Celokovové provedení. Odnímatelné víko se 2 násypnými otvory:  1× velký otvor ve tvaru ledvinky o ploše 139 cm2, objem násypky 2,2 l – určen ke krouhání větších kusů zeleniny, 1× trubicový otvor o průměru 58 mm – umožňuje zpracovat křehkou zeleninu a zeleninu podlouhlého tvaru (např. mrkev, okurky, houby atd.). Stejnoměrný řez.</t>
  </si>
  <si>
    <t>ROBOT COUPE/       AT FORNAX</t>
  </si>
  <si>
    <t>Nádoba na odpad vč. úchytů a víka, podvozek s otočnými kolečky nerez    obsah 50 litrů</t>
  </si>
  <si>
    <t>Koš</t>
  </si>
  <si>
    <t>KREDO</t>
  </si>
  <si>
    <t>Chladící skříň, celonerezové provedení, zámek, digitální termostat,; 570 litrů, 4 police;Velikost pro uložení GN2/1;</t>
  </si>
  <si>
    <t>UR 600 S</t>
  </si>
  <si>
    <t>pracovní stůl s policí, vlevo pod prac. deskou zásuvka na náčiní, tuhá celonerezová svařovaná konstrukce AISI 304 z uzavřeného profilu 40/40/1,5, možnost nastavení nohou v rozpětí 0-20 mm, pracovní plocha sendvičové konstrukce - síla plechu min. 1,5 mm, výška pracovní desky 40 mm, lemy všude v přechodu na stěny vysoké 50 mm</t>
  </si>
  <si>
    <t xml:space="preserve">JIVA 11 N </t>
  </si>
  <si>
    <t>JIVA 13 N</t>
  </si>
  <si>
    <t>stůl skříňový uzavřený s posuvnými dvířky, madla vyohýbaná, police, dveře dvouplášťové, tuhá celonerezová svařovaná konstrukce z uzavřeného profilu 40/40/1,5, možnost nastavení nohou v rozpětí 0-20 mm, pracovní plocha sendvičové konstrukce- síla plechu min. 1,5mm, výška pracovní desky 40 mm, lemy vysoké 50 mm všude v přechodu na stěny</t>
  </si>
  <si>
    <t>37</t>
  </si>
  <si>
    <t>38</t>
  </si>
  <si>
    <t xml:space="preserve">Váha obchodní CAS ER Junior 15kg bez nožky,Rozměry vážní plochy: 290 x 209 mm;Váživosti: 6/15 kg;Dílek 2/5 g;Krytí proti vodě a prachu: IP-54;Modře podsvícený LCD displej pro obsluhu;Zákaznický LCD displej je umístěný na zadní straně váhy;Funkce: tárování, nulování,výpočet ceny;Napájení: AC 230 V přes adaptér;Alternativní napájení: vestavěný dobíjecí akumulátor 6V;Provoz na akumulátor bez podsvícení  až 180 hod.Membránová klávesnice 4 přímá PLU € přepočet 
</t>
  </si>
  <si>
    <t>CASERJUN15L</t>
  </si>
  <si>
    <t>LESÁK-ZEMAN</t>
  </si>
  <si>
    <t>39</t>
  </si>
  <si>
    <t>M 98 US</t>
  </si>
  <si>
    <t>velkokapacitní řezačka masa s celonerezovým předřezným složením (UNGER 5-SLOŽENÍ KOMPLET) pro vysokou zátěž do nepřetržitého provozu, průměr řezného kotouče 98mm, kapacita 750 kg/hod zesílený motor 3HP/ 2208Wat, nerezová miska 23 l, provedení : celonerezová konstrukce, krytí IPX5 s odolností proti tryskající vodě v libovolném směru, Ovládací panel s napětím 24V</t>
  </si>
  <si>
    <t>41</t>
  </si>
  <si>
    <t>42.1</t>
  </si>
  <si>
    <t>42.2</t>
  </si>
  <si>
    <t>gule; DN70</t>
  </si>
  <si>
    <t>V4-NT</t>
  </si>
  <si>
    <t>Umyvadlo v kombinaci s výlevkou, celonerezové provedení, spodní vyklápěcí rošt u spodního dřezu, okolo dřezu prolis desky, dřez zakryt výklopným roštem, horní umyvadlo 340x240x150mm, napouštěcí baterie tlačná pro umyvadlo i dřez společná (baterie otočná)</t>
  </si>
  <si>
    <t>El. Konvektomat, 10xGN1/1, 20xGN1/2;- model whitefficiency 5 senses;- SelfCooking Center 10x GN 1/1 nebo 20x GN 1/2;- funkce SelfCooking Center - 9 provozních režimů:   pečení velkých a malých kusů masa, drůbež, ryby,  přílohy, bramborové pokrmy, vaječné okrmy, pečivo,  finishing;- Combi-Dämpfer -3 provozními režimy:  pára 30-130°C, horký vzduch 30-300°C,  kombinace páry a horkého vzduchu 30-300°C; - výběr z vlastní kuchařky,- automatický Finishing proces,- TFT displej, dotykový s piktogramy,- držák sondy, ,komunikace v ČJ, - IQT automat. měření teploty jádra - senzor s 6-ti čidly,- CareControl: automatické mytí a odvápnění komory a boileru,  automatická detekce stupně zavápnění a úrovně mytí,  není zapotřebí změkčovač vody- boilerový vyvíječ páry, trojité čelní sklo,
- LED  osvětlení varných poloh, samonavíjecí hadice se sprchou,- volba času startu, regulace a kontrola vlhkosti,- vlastní programy, 350 programů až s 12 kroky, textové zadávání,- ELC časové nastavení jednotlivých vsunů,- integrovaný systém na odlučování tuku,- SDS automat. systém analýzy servisních zásahů,- integrovaná brzda ventilátoru, 5 rychlostí ventilátoru,  taktování ventilátoru,- přídavné funkce: superrychlé ochlazení var. prostoru,   přivlhčování od 30-260°C,  1/2 příkon el.en., Delta-T,  HACCP uložení, USB připojení,- vnitřní a vnější plášť nerez DIN 1.4301,- základní sada cleaner a care tablet,- navíc vsun pro odkapovou gn, funkce a garance bezpečnosti při nočním vaření (certifikát výrobce); - příkon (400 V): 18,6 kW</t>
  </si>
  <si>
    <t>7220031</t>
  </si>
  <si>
    <t xml:space="preserve"> SCC® 5 Senses 101 E</t>
  </si>
  <si>
    <t>Šokový zchlazovač a zmrazovač 3x GN1/1; - elektronický ovládací panel,- sonda pro teplotu jádra,- kapacita GN1/1-40 mm (65 mm): 3 ks,- chladivo: R 404 A,- rozteč vsunů: 70 mm,- zchlazování +90 °C/+3 °C: 12 kg/cyklus,- zmrazování +90 °C/-18 °C: 8 kg/cyklus,- příkon,(230 V): 0,63 kW</t>
  </si>
  <si>
    <t>6180114</t>
  </si>
  <si>
    <t>BE 103L-HSO</t>
  </si>
  <si>
    <t>PRIMAX</t>
  </si>
  <si>
    <t>JIVA 11 N + JIVA 168 N</t>
  </si>
  <si>
    <t>900/ 750 / 1200</t>
  </si>
  <si>
    <t>Pracovní stůl se spodní policí ,  na pravé  straně ve vzdálenosti 350 mm z pravé strany, vybrání 100/70 mm pro instalace od konvektomatu, vlevo  ve spodní části prostor pro podstolový šoker, vpravo 1x vsuny na GN1/1 (rozteč pro GN1/1-65mm), cca 8 vsunů, materiál AISI 304, výškově stavitelné nohy, pracovní deska vpravo pro konvektomat snížena na v=750mm n.č.p., vlevo ve vzdálenosti cca 725mm deska v=900mm n.č.p., design pracovní desky dle sousední pozice plynového sporáku (rádius), zadní stěna tvoří ve vzdálenosti L=1600 zaplechování  o šíři 40mm, osazeného oboustranně zásuvkami nad pracovní plochou v=1060mm n.č.p. 230V,  Zadní stěna slouží jako rozvodnice instalací.</t>
  </si>
  <si>
    <t>51a</t>
  </si>
  <si>
    <t>51a.1</t>
  </si>
  <si>
    <t>51a.3</t>
  </si>
  <si>
    <t>51a.2</t>
  </si>
  <si>
    <t>51a.4</t>
  </si>
  <si>
    <t>51.a5</t>
  </si>
  <si>
    <t>51a.6</t>
  </si>
  <si>
    <t>51a.7</t>
  </si>
  <si>
    <t>gastronádoba nerezová GN1/1 - 20,</t>
  </si>
  <si>
    <t>gastronádoba nerezová GN 1/1 - 40</t>
  </si>
  <si>
    <t>gastronádoba nerezová GN 1/1 - 100</t>
  </si>
  <si>
    <t>gastronádoba nerezová GN 1/1 - 60</t>
  </si>
  <si>
    <t>gastronádoba nerezová děrovaná GN1/1 -100</t>
  </si>
  <si>
    <t>gastronádoba nerezová děrovaná GN 1/1 - 40</t>
  </si>
  <si>
    <t>rošt nerezový GN 1/1 zesílený rám z drátů průměr 7mm, výplet z drátů průměr 4mm</t>
  </si>
  <si>
    <t>Pracovní  stůl  s výsuvným košem na odpadky vpravo, nad košem umístěn dřez 300x500x250mm, stojánková páková baterie, sifon, kolem dřezu prolis desky , z leva zásuvkový blok (3x zásuvka velikosti GN1/1), zásuvky osazeny klíčky (jednotný klíček k zásuvkám), vedle zleva prostor se vsuny pro 8x GN1/1-65mm,  vlevo výsuvný koše na odpadky, nad košem umístěno nerezové umyvadlo 240x340x150mm, stojánková páková baterie, sifon, ; zadní límec</t>
  </si>
  <si>
    <t>SMO 1 N +JIVA 21 VSK+JIVA 21</t>
  </si>
  <si>
    <t>Pracovní stůl  se zadním límcem, spodní prostor volný pro umístění podstolové lednice, stojky z jeckelu 40x40x1,5, výškově stavitelné nohy v=20mm, pracovní deska TL 40mm, materiál pracovní desky TL 1,5mm.</t>
  </si>
  <si>
    <t>JIVA 83//NZ</t>
  </si>
  <si>
    <t>Stůl s chlazeným zásuvkovým blokem, agregát vpravo (DANFOSS) , chlazené 3 sekce, 6x zásuvka 1/2, zásuvky uzamykatelné, jednotný klíč, zadní límec; zapojení na 230V, zástrčka s flexo kabelem=2,5m; pracovní deska TL40mm, materiál TL1,5mm, nohy výškově stavitelné 0-20mm</t>
  </si>
  <si>
    <t>55a</t>
  </si>
  <si>
    <t>55b</t>
  </si>
  <si>
    <t>JIVA 83//NZ+PSD N</t>
  </si>
  <si>
    <t>1755/ 2130</t>
  </si>
  <si>
    <t>Stůl s chlazeným zásuvkovým blokem, agregát vpravo (DANFOSS) , chlazené 3 sekce, 6x zásuvka 1/2, zásuvky uzamykatelné, jednotný klíč, zadní límec; zapojení na 230V, zástrčka s flexo kabelem=2,5m; pracovní deska TL40mm, materiál TL1,5mm, nohy výškově stavitelné 0-20mm; chlazené podnoží L=1755mm. Na levé straně přetažena pracovní deska o 375mm (deska vcelku L=2130mm)</t>
  </si>
  <si>
    <t>Stůl s chlazeným zásuvkovým blokem, agregát vpravo (DANFOSS) , chlazené 3 sekce, 6x zásuvka 1/2, zásuvky uzamykatelné, jednotný klíč, zadní límec; zapojení na 230V, zástrčka s flexo kabelem=2,5m; pracovní deska TL40mm, materiál TL1,5mm, nohy výškově stavitelné 0-20mm; chlazené podnoží L=1755mm. Na pravé straně přetažena pracovní deska o 375mm (deska vcelku L=2130mm)</t>
  </si>
  <si>
    <t>54.1</t>
  </si>
  <si>
    <t>Pracovní stůl  se zadním límcem, spodní prostor volný , stojky z jeckelu 40x40x1,5, výškově stavitelné nohy v=20mm, pracovní deska TL 40mm, materiál pracovní desky TL 1,5mm. Na levé straně stojky od zadní stěny o šíři 390mm, na pravé straně standardní šíře stojkového podnoží 670mm, bez bočních přesahů</t>
  </si>
  <si>
    <t xml:space="preserve"> 6210192</t>
  </si>
  <si>
    <t>BI 1920</t>
  </si>
  <si>
    <t xml:space="preserve">Kráječ se šnekovým pohonem; GRAEF;  průměr nože 190mm
</t>
  </si>
  <si>
    <t>Pracovní  stůl  s výsuvným košem na odpadky vpravo, nad košem umístěn dřez 300x500x250mm, stojánková páková baterie, sifon, kolem dřezu prolis desky , vlevo zásuvkový blok (3x zásuvka velikosti GN1/1), zásuvky osazeny klíčky (jednotný klíček k zásuvkám), zadní límec</t>
  </si>
  <si>
    <t>SMO 1 N +JIVA 21 VSK</t>
  </si>
  <si>
    <t>Pracovní stůl  se zadním límcem, spodní prostor volný pro umístění podstolových lednice, stojky z jeckelu 40x40x1,5, výškově stavitelné nohy v=20mm, pracovní deska TL 40mm, materiál pracovní desky TL 1,5mm.</t>
  </si>
  <si>
    <t>60.1</t>
  </si>
  <si>
    <t>Univerzální robot 8 litrů, digitální časovač, 3 volitelné rychlosti,planetové uložení nástavců, odnímatelná nerezová nádoba,total stop, polykarbonátový kryt pracovního poklopu, (samostaně: kotlík 8litrů, metla, hák, míchač)</t>
  </si>
  <si>
    <t xml:space="preserve"> 7110499</t>
  </si>
  <si>
    <t>SP - 800A</t>
  </si>
  <si>
    <t>Příslušenství: kotlík 8litrů, metla, hák, míchač</t>
  </si>
  <si>
    <t>SP - 800A/ příslušenství</t>
  </si>
  <si>
    <t>příslušenství</t>
  </si>
  <si>
    <t>61.1</t>
  </si>
  <si>
    <t>JIVA 11 N  atyp</t>
  </si>
  <si>
    <t>pracovní stůl s policí, vlevo sražená pracovní deska a spodní police viz dispozice, tuhá celonerezová svařovaná konstrukce AISI 304 z uzavřeného profilu 40/40/1,5, možnost nastavení nohou v rozpětí 0-20 mm, pracovní plocha sendvičové konstrukce - síla plechu min. 1,5 mm, výška pracovní desky 40 mm, bez lemů</t>
  </si>
  <si>
    <t>CM-1089</t>
  </si>
  <si>
    <t>7221044</t>
  </si>
  <si>
    <t>mikrovlnná trouba profi, mikrovlnný výkon 1100W, digitální ovládání pro nastavené funkce, času a 10 přednastavených programů, vntří prostor nerezový vč.otočného talíře, obsah 26 l, vnější provedení kombinace nerez, chrom,stříbrnošedivá barva, vnitřní rozměry:354x358x220mm</t>
  </si>
  <si>
    <t>7110492</t>
  </si>
  <si>
    <t>SP - 502A</t>
  </si>
  <si>
    <t>Univerzální robot 5 litrů,  3 volitelné rychlosti,planetové uložení nástavců, odnímatelná nerezová nádoba,total stop, polykarbonátový kryt pracovního poklopu, (samostaně: , metla, hák, míchač)</t>
  </si>
  <si>
    <t>plynový kotel dvouplášťový obsah 50 litrů, piezzo zapalování hořáku, kruhový duplikátor PR400-450mm, automatická kontrola tlaku mezipláště, napouštěcí stojánková baterie, plynulá regulace výkonu, umístění kotle na výškově stavitelných nohách, rámová konstrukce celonerezová, ukazatel teploty ohřevu a tlaku v meziplášti, nepřímý ohřev, pojistný ventil, provozní teplota 40-100°C, nerez AISI 304 18/10</t>
  </si>
  <si>
    <t>RM GASTRO/              MASOPROFIT</t>
  </si>
  <si>
    <t>PI50 78 G</t>
  </si>
  <si>
    <t>68-69</t>
  </si>
  <si>
    <t>JIVA 98 N atyp</t>
  </si>
  <si>
    <t>Digestoř dodávka GASTRA; montáž + osazení +oživení provede VZT</t>
  </si>
  <si>
    <t>Zákryt kuchyňský nerezový s osvětlením a tukovými filtry lamelovými 500/500( 3 ks);např.JIVA 98 N - 1600x1000x500 mm (výrobce JIVA JIRÁK spol.s.r.o.), hrdlo boční 2 x d;225, osvětlení, odvod kondenzátu a příslušenství, osvětlení - 230V, 100W (pod sklem), sestavení na místě instalace. DIGESTOŘ JE V DODÁVCE GASTRO; digestoř 12 + 12a jsou umístěny zády k sobě, upevněny na závěsy a pospojeny</t>
  </si>
  <si>
    <t>73/12</t>
  </si>
  <si>
    <t>73/12a</t>
  </si>
  <si>
    <t>83/13</t>
  </si>
  <si>
    <t>Zákryt kuchyňský nerezový s osvětlením a tukovými filtry lamelovými 500/500( 3 ks);např.JIVA 98 N - 1600x1000x500 mm (výrobce JIVA JIRÁK spol.s.r.o.), hrdlo boční 2 x d;225, osvětlení, odvod kondenzátu a příslušenství, osvětlení - 230V, 100W (pod sklem), sestavení na místě instalace. DIGESTOŘ JE V DODÁVCE GASTRO; digestoř 73/12 + 73/12a jsou umístěny zády k sobě, upevněny na závěsy a pospojeny. PRAVOÚHLÉ PROVEDENÍ</t>
  </si>
  <si>
    <t>Zákryt kuchyňský nerezový s osvětlením a tukovými filtry lamelovými 500/500( 5 ks);např.JIVA 98 N - 2800x1000x500 mm (výrobce JIVA JIRÁK spol.s.r.o.), hrdlo boční 2 x d;225, osvětlení, odvod kondenzátu a příslušenství, osvětlení - 230V, 100W (pod sklem), sestavení na místě instalace. DIGESTOŘ JE V DODÁVCE GASTRO; digestoř 13 je umístěna pravým bokem k pozici 72/12a , upevněny na závěsy a pospojeny. PRAVOÚHLÉ PROVEDENÍ.</t>
  </si>
  <si>
    <t>pracovní stůl s policí, tuhá celonerezová svařovaná konstrukce AISI 304 z uzavřeného profilu 40/40/1,5, možnost nastavení nohou v rozpětí 0-20 mm, pracovní plocha sendvičové konstrukce - síla plechu min. 1,5 mm, výška pracovní desky 40 mm, bez lemů; pozice 74 + 75 pod společnou pracovní deskou</t>
  </si>
  <si>
    <t>Ohřívací režon se bez zadního límce, ovládání vpravo, na čelním panelu ovládání elektro zásuvka 230V, režon zapojen na zásuvku 230V/16A jistič, posuvné dvířka-nerez vyohýbaná, možnost pohodlného vyjímání GN1/1 dvou dedle sebe ;  pozice 74 + 75 pod společnou pracovní deskou</t>
  </si>
  <si>
    <t>77-78</t>
  </si>
  <si>
    <t>JIVA 11 N  atyp + umyvadlo + bat</t>
  </si>
  <si>
    <t>1000/ 900</t>
  </si>
  <si>
    <t>pracovní stůl s policí umístěnou vlevo, vpravo úhel desky se spodním volným prostorem, vpravo umístěno umyvadlo 340x240x150mm, sifon stojánková páková baterie, deska bez límců,vlevo vzadu vybrání pro umístění konvektomatové podestavby, sražení vpravo , viz. dispozice, tuhá celonerezová svařovaná konstrukce AISI 304 z uzavřeného profilu 40/40/1,5, možnost nastavení nohou v rozpětí 0-20 mm, pracovní plocha sendvičové konstrukce - síla plechu min. 1,5 mm, výška pracovní desky 40 mm, bez lemů; příprava pro napojení na opláštěný regál a oplážtění za konvektomatem. Na ploše umístěna baterie, pozice 80.1</t>
  </si>
  <si>
    <t>CF4 78 G/P</t>
  </si>
  <si>
    <t>Plynový sporák s elektrickou troubou velikosti GN2/1, příkon trouby 5 kW, .  1x hořák 3,5 kW, 2 x hořák 5,5 kW, 1x hořák 7,5 kW, věčný plamínek,  ZEMNÍ PLYN;Kategorie "A"</t>
  </si>
  <si>
    <t>80.2</t>
  </si>
  <si>
    <t xml:space="preserve">JIVA 11 N  atyp </t>
  </si>
  <si>
    <t xml:space="preserve">pracovní stůl se spodní policí , vpravo  i vlevo na čelní straně sražení 100x45°. Na obou bočních stranách přesah desky přes podnoží 100mm, deska bez límců, celonerezová svařovaná konstrukce AISI 304 z uzavřeného profilu 40/40/1,5, možnost nastavení nohou v rozpětí 0-20 mm, pracovní plocha sendvičové konstrukce - síla plechu min. 1,5 mm, výška pracovní desky 40 mm, bez lemů; příprava pro napojení na opláštěný regál </t>
  </si>
  <si>
    <t>JIVA 51 N + JIVA 313 N</t>
  </si>
  <si>
    <t>Regál 4 policový nerez, materiál AISI 304, výškově stavitelné nohy; zvýšená nosnost; na obou bocích a zádech dekorativně zaplechován, na pravém boku umístěna ve výšce 1200 mm n.č.p. zapuštěná elektrozásvka 230V/0,5 kW; na levé straně umístěn nad pracovní plochu dekorativní zákryt (spodní hrana s výškou pracovní plochy, horní hrana s výškou regálu), připravit pro montáž na pozici 62 + 80.</t>
  </si>
  <si>
    <t>1100/ 1600</t>
  </si>
  <si>
    <t>FRIMA/                  BETTERPAN/            ELRO /                    JIPA</t>
  </si>
  <si>
    <t>FRIMA VarioCooking Center                        MULTIFICIENCY 211</t>
  </si>
  <si>
    <t>Multifunční varná technologie 110 litrů varná plocha 40 dm2, rozsah teplot 30-250°C, programovací režim pro individuální programy - min. 350 programů s až 12 kroky; modus s 9 druhy provozu: pečení ve velkém, minutky, ryby/plody moře, zelenina/brambory, těstoviny/rýže, vaječné pokrmy, mléčné výrobky/moučníky, polévky/omáčky, finishing - ruční modus se 3 druhy provozu: pečení, vaření, fritování, elektrická zásuvka;Topný systém s celoplošnými topnými tělesy, třívrstvé dno pánve z neoddělitelných ocelových vrstev, sonda teploty jádra s min. 6 měřících body, vypouštění varné resp. mycí vody přímo pomocí pánve (bez překlápění, bez podlahové vpusti), integrovaná ruční sprcha s automatickým navinutím, automatickým uzávěrem vody a plynulým dávkováním paprsku, integrovaná zásuvka 230V, indikátor provozu a varování, např. teplý olej při fritování, integrovaná nápověda s vysvětlujícími texty pro všechny tepelné úpravy, dotyková obrazovka s naváděcími symboly pro co nejjednodušší obsluhu, centrální ovládací kolečko s funkcí stisknutí pro výběr, digitální ukazatel teploty, ukazatel požadovaných a skutečných hodnot, nastavení času digitálně 0-24 hod. s nastavením trvalého provozu, vyklápění pánve pomocí elektromotoru, víko pánve motoricky ovládáno, servisní kryt přístupný zepředu, bezpečnostní termostat, integrovaný vypínač, držák sondy teploty jádra, volitelný jazyk pro systémové informace, USB rozhraní; Zvedací a spouštěcí automatika (koše pro vaření a fritování), rozpoznání varného média v pánvi: není možné spálení oleje, úprava Delta-T, automatické plnění vodou s přesností na litr, zjišťování teploty jádra s min. 6 měřícími body, paměť pro HACCP-data a výstup přes rozhraní USB, funkce nápovědy - podrobný návod k obsluze s příručkou pro použití uložen v přístroji</t>
  </si>
  <si>
    <t>82.2</t>
  </si>
  <si>
    <t>82.3</t>
  </si>
  <si>
    <t>82.4</t>
  </si>
  <si>
    <t>82.5</t>
  </si>
  <si>
    <t>82.6</t>
  </si>
  <si>
    <t>7110139</t>
  </si>
  <si>
    <t>MIX450COMBI-komplet</t>
  </si>
  <si>
    <t>CAM/ AT FORNAX</t>
  </si>
  <si>
    <t>RE 22</t>
  </si>
  <si>
    <t>univerzální robot, obsah kotlíku 60 litrů, planetové uložení nástavců, 3 rychlosti, objem odnímatelné nerezové nádoby 60l, v základní výbavě metla, hák a hnětač, poloautovatické zvedání nástrojů,  časovač, STOP tlačítko</t>
  </si>
  <si>
    <t>ALTESE (Alba Hořovice)</t>
  </si>
  <si>
    <t>30 litrů</t>
  </si>
  <si>
    <t>přídavný doplňkový kotlík, obsah nerezového kotlíku 30 litrů, adaptér výškové nastavení kotlíku, včetně základní výbavy 3 nástrojů: metla, hák , míchač</t>
  </si>
  <si>
    <t>84.2</t>
  </si>
  <si>
    <t>JIVA 33 N atyp</t>
  </si>
  <si>
    <t>Nástěnná police jednopolice , atypické zkosení, zvýšená pevnost</t>
  </si>
  <si>
    <t>600/ 300</t>
  </si>
  <si>
    <t>Ruční ponorný mixer, otáčky metla 2100-11000, otáčky mixer 17000,  délka motoru 380mm, šlehací nástavec 360mm, mixovací nástavec 430mm, včetně držáku na stěnu</t>
  </si>
  <si>
    <t>DuoMatik 3</t>
  </si>
  <si>
    <t>automatický změkčovač vody bez připojení na sí´t 230V, iontová výměna, kapacita 30litrů/min, nepřetržitý odběr měkkě vody, použití do max 40°dH celkové tvrdosti vody, vodivost 2000; přívodní teplota vody max 65°C, automatický regenerační program, řízený pomoci vodícího kotouče rozsahu tvrdosti vody a průtokem vody</t>
  </si>
  <si>
    <t>pracovní stůl, tuhá celonerezová svařovaná konstrukce AISI 304 z uzavřeného profilu 40/40/1,5, možnost nastavení nohou v rozpětí 0-20 mm, pracovní plocha sendvičové konstrukce- síla plechu min. 1,5mm, výška pracovní desky 40 mm, lemy všude v přechodu na stěny vysoké 50 mm</t>
  </si>
  <si>
    <t>pracovní stůl, tuhá celonerezová svařovaná konstrukce AISI 304 z uzavřeného profilu 40/40/1,5, možnost nastavení nohou v rozpětí 0-20 mm, pracovní plocha sendvičové konstrukce- síla plechu min. 1,5mm, výška pracovní desky 40 mm, lemy všude v přechodu na stěny vysoké 50 mm; stůl pro umístění podstolového mycího stroje na černé nádobí pozice 103.1</t>
  </si>
  <si>
    <t>JIVA 51 N</t>
  </si>
  <si>
    <t xml:space="preserve">Regál 4 policový nerez, materiál AISI 304, výškově stavitelné nohy; zvýšená nosnost; </t>
  </si>
  <si>
    <t>JIVA 106 N atyp</t>
  </si>
  <si>
    <t>Pojízdný pracovní stolek s vodítky na GN 1/1, 16 x vsun na  GN1/1-65, 4 x otočná kolečka, z toho 2x brzděná, pracovní deska  TL 40mm, materiál desky TL1,5mm. Stojky jeckelové 40/40x1,5mm</t>
  </si>
  <si>
    <t>103.1</t>
  </si>
  <si>
    <t>GS630-Winterhalter</t>
  </si>
  <si>
    <t xml:space="preserve">Podstolový mycí stroj na černé nádobí , výkom košů/hodinu=38/29/12 dle mycího programu, 3 programy,maximální rozměr myého nádobí 600x400mm, spotřeba vody 4,4 litr/koš, celkový příkon 7,1 kW, obsah nádrže 25 litrů, oplachová teplota 85°C,rozměr koše (vnitřní)=630x465mm, , jištění 16A, maximální teplota přívodní vody 60°C, </t>
  </si>
  <si>
    <t>623/ 1070</t>
  </si>
  <si>
    <t>109-111</t>
  </si>
  <si>
    <t>stůl skladový s policí, komaxitový rám, barva bílá RAL 9003, nosnost police 150 kg, prac deska a police z LTD</t>
  </si>
  <si>
    <t>124-127</t>
  </si>
  <si>
    <t>128.1</t>
  </si>
  <si>
    <t>128.2</t>
  </si>
  <si>
    <t xml:space="preserve">dodávka stavby </t>
  </si>
  <si>
    <t>dodávka gastra (nástěnná baterie pos.128 dodávka stavby)</t>
  </si>
  <si>
    <t>dodávka gastra (nástěnná baterie pos. 42 dodávka stavby)</t>
  </si>
  <si>
    <t>CHLAZENÝ SKLAD m.č.0.18</t>
  </si>
  <si>
    <t>CHLAZENÉ ODPADKY m.č.0.18x</t>
  </si>
  <si>
    <t>betonový sokl pod chladící skříň na odpad, rozměry soklu 870 x 750 x 100mm, všechny plochy osazeny ker. obkladem, hrany ker. obkladu včetně nerezových ochranných lemovacích lišt ( lišty k zakončení ker. okladu)</t>
  </si>
  <si>
    <t>UMÝVÁRNA A SKLAD TERMOPORTŮ m.č.0.21</t>
  </si>
  <si>
    <t>DN 2 N</t>
  </si>
  <si>
    <t>Mycí dřez- prolisované provedení -dřez lisovaný -960x510x340mm, sifon, stojky nohou jeckely 40/40x1,5mm, zákryt dřezu na čele a z obou boků, zadní límec 50mm, v pracovní desce otvor pro stojánkovou tlakovou sprchu</t>
  </si>
  <si>
    <t>dodávka gastra (instalace nad řezem)</t>
  </si>
  <si>
    <t>700/ 560</t>
  </si>
  <si>
    <t>137.X</t>
  </si>
  <si>
    <t>pracovní stůl, tuhá celonerezová svařovaná konstrukce AISI 304 z uzavřeného profilu 40/40/1,5, možnost nastavení nohou v rozpětí 0-20 mm, pracovní plocha sendvičové konstrukce- síla plechu min. 1,5mm, výška pracovní desky 40 mm, lemy všude v přechodu na stěny vysoké 50 mm, na zadní levé straně vybrání pro zdivo</t>
  </si>
  <si>
    <t>JIVA 313 N</t>
  </si>
  <si>
    <t>Hygienická nerezová přepážka , jeckelový rám 40/40x1,5mm. Vnitřní  a vnější dekorativní vyplechování, kotvení na zdivo, výšková stavitelnost před ukotvením (2x nožička)</t>
  </si>
  <si>
    <t>Doprava GASTRO, v rámci dodávky GASTRO</t>
  </si>
  <si>
    <t xml:space="preserve">Montáž GASTRO včetně napojení stávajících pozic, v rámci dodávky GASTRO </t>
  </si>
  <si>
    <t>Revize na připojené zařízení v rámci dodávky GASTRO</t>
  </si>
  <si>
    <t>REVE</t>
  </si>
  <si>
    <t>REVG</t>
  </si>
  <si>
    <t>PLYN</t>
  </si>
  <si>
    <t>ELW</t>
  </si>
  <si>
    <t>ELEKTROWIN</t>
  </si>
  <si>
    <t>Poplatky elektrowin</t>
  </si>
  <si>
    <t>BAL</t>
  </si>
  <si>
    <t>BALNÉ</t>
  </si>
  <si>
    <t>Balení a likvidace obalových materiálů v rámci dodávky GASTRO</t>
  </si>
  <si>
    <t>GASTRO- MŠ Chvaletická,Chvaletická 917/1, Praha 9 - Lehovec,</t>
  </si>
  <si>
    <t>Nedílnou součástí pro vypracování cenové nabídky je prohlídka  " místa realizace části  MŠ Chvaletická-kategorie GASTRO"</t>
  </si>
  <si>
    <t>132</t>
  </si>
  <si>
    <t>133-135</t>
  </si>
  <si>
    <t>Regál 4 policový nerez, materiál AISI 304, výškově stavitelné nohy; zvýšená nosnost; atypické vybrání dle stavební dispozice</t>
  </si>
  <si>
    <t>Účastník výběrového řízení doplní sloupce  "U6" až "U198", dále doplní sloupce "W6" až "W198". Výpočet bude v elektronické podobě proveden po doplnění automaticky. Takto vyplněná tabulka po vyplnění dat o zpracovateli nabídky vytisknuta na formá A3, opatřena podpisy a razítky zpracovatele a zaslána na adresu vypisovatele výběrového řízení, případně předána do podatelny vypisovatele VŘ (dle požadavku zadavatele VŘ).</t>
  </si>
  <si>
    <t>UR 200 S</t>
  </si>
  <si>
    <t>114</t>
  </si>
  <si>
    <t>JIVA 740/2-N</t>
  </si>
  <si>
    <t>Pojízdná ohřevná vodní lázeň, 2x samostné nádoby pro velikost GN1/1-200mm, termostat pro každou nádobu; spodní police; 2x otočné kolečko s brzdou, 2x otočné kolečko bez brzdy</t>
  </si>
  <si>
    <t>dodávka gastro; nezakresleno</t>
  </si>
  <si>
    <t>115-119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</si>
</sst>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,&quot;    &quot;"/>
    <numFmt numFmtId="165" formatCode="0;[Red]0"/>
    <numFmt numFmtId="166" formatCode="0.0"/>
  </numFmts>
  <fonts count="20" x14ac:knownFonts="1">
    <font>
      <sz val="10"/>
      <name val="Arial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indexed="55"/>
      <name val="Arial"/>
      <family val="2"/>
      <charset val="238"/>
    </font>
    <font>
      <sz val="12"/>
      <color indexed="10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theme="4" tint="0.79998168889431442"/>
        <bgColor indexed="26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ck">
        <color indexed="8"/>
      </right>
      <top style="hair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ck">
        <color indexed="8"/>
      </right>
      <top/>
      <bottom style="hair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hair">
        <color indexed="8"/>
      </top>
      <bottom/>
      <diagonal/>
    </border>
  </borders>
  <cellStyleXfs count="2">
    <xf numFmtId="0" fontId="0" fillId="0" borderId="0"/>
    <xf numFmtId="0" fontId="3" fillId="0" borderId="1"/>
  </cellStyleXfs>
  <cellXfs count="148">
    <xf numFmtId="0" fontId="0" fillId="0" borderId="0" xfId="0"/>
    <xf numFmtId="0" fontId="1" fillId="0" borderId="1" xfId="0" applyFont="1" applyBorder="1" applyAlignment="1">
      <alignment vertical="top"/>
    </xf>
    <xf numFmtId="0" fontId="4" fillId="3" borderId="9" xfId="1" applyNumberFormat="1" applyFont="1" applyFill="1" applyBorder="1" applyAlignment="1">
      <alignment horizontal="center" vertical="center" wrapText="1" shrinkToFit="1"/>
    </xf>
    <xf numFmtId="1" fontId="4" fillId="3" borderId="9" xfId="1" applyNumberFormat="1" applyFont="1" applyFill="1" applyBorder="1" applyAlignment="1">
      <alignment horizontal="center" vertical="center" wrapText="1" shrinkToFit="1"/>
    </xf>
    <xf numFmtId="0" fontId="5" fillId="3" borderId="9" xfId="1" applyNumberFormat="1" applyFont="1" applyFill="1" applyBorder="1" applyAlignment="1">
      <alignment horizontal="center" vertical="center" wrapText="1" shrinkToFit="1"/>
    </xf>
    <xf numFmtId="164" fontId="5" fillId="3" borderId="9" xfId="1" applyNumberFormat="1" applyFont="1" applyFill="1" applyBorder="1" applyAlignment="1">
      <alignment horizontal="center" vertical="center" wrapText="1" shrinkToFit="1"/>
    </xf>
    <xf numFmtId="0" fontId="5" fillId="3" borderId="9" xfId="1" applyFont="1" applyFill="1" applyBorder="1" applyAlignment="1">
      <alignment horizontal="center" vertical="center" wrapText="1" shrinkToFit="1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6" fontId="4" fillId="0" borderId="9" xfId="0" applyNumberFormat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3" fontId="1" fillId="4" borderId="15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2" fontId="14" fillId="0" borderId="9" xfId="1" applyNumberFormat="1" applyFont="1" applyFill="1" applyBorder="1" applyAlignment="1">
      <alignment horizontal="center" vertical="center"/>
    </xf>
    <xf numFmtId="2" fontId="13" fillId="0" borderId="9" xfId="1" applyNumberFormat="1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1" fontId="1" fillId="4" borderId="15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2" fontId="1" fillId="3" borderId="16" xfId="0" applyNumberFormat="1" applyFont="1" applyFill="1" applyBorder="1" applyAlignment="1">
      <alignment horizontal="center" vertical="top" wrapText="1" shrinkToFit="1"/>
    </xf>
    <xf numFmtId="2" fontId="1" fillId="3" borderId="17" xfId="0" applyNumberFormat="1" applyFont="1" applyFill="1" applyBorder="1" applyAlignment="1">
      <alignment horizontal="center" vertical="top" wrapText="1" shrinkToFit="1"/>
    </xf>
    <xf numFmtId="2" fontId="1" fillId="3" borderId="17" xfId="0" applyNumberFormat="1" applyFont="1" applyFill="1" applyBorder="1" applyAlignment="1">
      <alignment horizontal="center" vertical="top"/>
    </xf>
    <xf numFmtId="2" fontId="1" fillId="3" borderId="18" xfId="0" applyNumberFormat="1" applyFont="1" applyFill="1" applyBorder="1" applyAlignment="1">
      <alignment horizontal="center" vertical="top"/>
    </xf>
    <xf numFmtId="2" fontId="17" fillId="3" borderId="9" xfId="0" applyNumberFormat="1" applyFont="1" applyFill="1" applyBorder="1" applyAlignment="1">
      <alignment horizontal="center" vertical="top" wrapText="1"/>
    </xf>
    <xf numFmtId="2" fontId="1" fillId="3" borderId="17" xfId="0" applyNumberFormat="1" applyFont="1" applyFill="1" applyBorder="1" applyAlignment="1">
      <alignment vertical="top"/>
    </xf>
    <xf numFmtId="2" fontId="1" fillId="3" borderId="17" xfId="0" applyNumberFormat="1" applyFont="1" applyFill="1" applyBorder="1" applyAlignment="1">
      <alignment vertical="top" wrapText="1" shrinkToFit="1"/>
    </xf>
    <xf numFmtId="2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2" fontId="17" fillId="3" borderId="2" xfId="0" applyNumberFormat="1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vertical="top"/>
    </xf>
    <xf numFmtId="2" fontId="1" fillId="3" borderId="1" xfId="0" applyNumberFormat="1" applyFont="1" applyFill="1" applyBorder="1" applyAlignment="1">
      <alignment vertical="top" wrapText="1" shrinkToFit="1"/>
    </xf>
    <xf numFmtId="2" fontId="1" fillId="3" borderId="20" xfId="0" applyNumberFormat="1" applyFont="1" applyFill="1" applyBorder="1" applyAlignment="1">
      <alignment horizontal="center" vertical="top" wrapText="1" shrinkToFit="1"/>
    </xf>
    <xf numFmtId="2" fontId="1" fillId="3" borderId="21" xfId="0" applyNumberFormat="1" applyFont="1" applyFill="1" applyBorder="1" applyAlignment="1">
      <alignment horizontal="center" vertical="top" wrapText="1" shrinkToFit="1"/>
    </xf>
    <xf numFmtId="2" fontId="1" fillId="3" borderId="21" xfId="0" applyNumberFormat="1" applyFont="1" applyFill="1" applyBorder="1" applyAlignment="1">
      <alignment horizontal="center" vertical="top"/>
    </xf>
    <xf numFmtId="2" fontId="1" fillId="3" borderId="22" xfId="0" applyNumberFormat="1" applyFont="1" applyFill="1" applyBorder="1" applyAlignment="1">
      <alignment horizontal="center" vertical="top"/>
    </xf>
    <xf numFmtId="2" fontId="1" fillId="3" borderId="5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horizontal="center" vertical="top" wrapText="1" shrinkToFit="1"/>
    </xf>
    <xf numFmtId="2" fontId="1" fillId="3" borderId="1" xfId="0" applyNumberFormat="1" applyFont="1" applyFill="1" applyBorder="1" applyAlignment="1">
      <alignment horizontal="center" vertical="top"/>
    </xf>
    <xf numFmtId="2" fontId="4" fillId="3" borderId="1" xfId="0" applyNumberFormat="1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NumberFormat="1" applyFont="1" applyBorder="1" applyAlignment="1">
      <alignment vertical="top" wrapText="1" shrinkToFit="1"/>
    </xf>
    <xf numFmtId="0" fontId="1" fillId="0" borderId="1" xfId="0" applyNumberFormat="1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NumberFormat="1" applyFont="1" applyBorder="1" applyAlignment="1">
      <alignment vertical="top" wrapText="1" shrinkToFit="1"/>
    </xf>
    <xf numFmtId="0" fontId="0" fillId="0" borderId="1" xfId="0" applyNumberFormat="1" applyFont="1" applyBorder="1" applyAlignment="1">
      <alignment horizontal="center" vertical="top" wrapText="1" shrinkToFi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1" fontId="18" fillId="2" borderId="30" xfId="0" applyNumberFormat="1" applyFont="1" applyFill="1" applyBorder="1" applyAlignment="1">
      <alignment horizontal="center" vertical="center" wrapText="1"/>
    </xf>
    <xf numFmtId="1" fontId="18" fillId="0" borderId="3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left" vertical="top" wrapText="1" shrinkToFit="1"/>
    </xf>
    <xf numFmtId="0" fontId="0" fillId="0" borderId="1" xfId="0" applyNumberFormat="1" applyFont="1" applyBorder="1" applyAlignment="1">
      <alignment horizontal="left" vertical="top" wrapText="1" shrinkToFit="1"/>
    </xf>
    <xf numFmtId="0" fontId="0" fillId="0" borderId="0" xfId="0" applyAlignment="1">
      <alignment horizontal="left"/>
    </xf>
    <xf numFmtId="49" fontId="7" fillId="0" borderId="1" xfId="0" applyNumberFormat="1" applyFont="1" applyBorder="1" applyAlignment="1">
      <alignment horizontal="left" vertical="top" wrapText="1"/>
    </xf>
    <xf numFmtId="0" fontId="6" fillId="0" borderId="27" xfId="0" applyFont="1" applyBorder="1" applyAlignment="1">
      <alignment horizontal="center" vertical="top" wrapText="1" shrinkToFit="1"/>
    </xf>
    <xf numFmtId="0" fontId="6" fillId="0" borderId="28" xfId="0" applyFont="1" applyBorder="1" applyAlignment="1">
      <alignment horizontal="center" vertical="top" wrapText="1" shrinkToFit="1"/>
    </xf>
    <xf numFmtId="0" fontId="6" fillId="0" borderId="29" xfId="0" applyFont="1" applyBorder="1" applyAlignment="1">
      <alignment horizontal="center" vertical="top" wrapText="1" shrinkToFit="1"/>
    </xf>
    <xf numFmtId="49" fontId="4" fillId="8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49" fontId="4" fillId="8" borderId="31" xfId="1" applyNumberFormat="1" applyFont="1" applyFill="1" applyBorder="1" applyAlignment="1">
      <alignment horizontal="center" vertical="center"/>
    </xf>
    <xf numFmtId="49" fontId="4" fillId="8" borderId="1" xfId="1" applyNumberFormat="1" applyFont="1" applyFill="1" applyBorder="1" applyAlignment="1">
      <alignment horizontal="center" vertical="center"/>
    </xf>
    <xf numFmtId="1" fontId="15" fillId="0" borderId="19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2" fontId="16" fillId="3" borderId="12" xfId="0" applyNumberFormat="1" applyFont="1" applyFill="1" applyBorder="1" applyAlignment="1">
      <alignment horizontal="center" vertical="center" wrapText="1" shrinkToFit="1"/>
    </xf>
    <xf numFmtId="2" fontId="16" fillId="3" borderId="1" xfId="0" applyNumberFormat="1" applyFont="1" applyFill="1" applyBorder="1" applyAlignment="1">
      <alignment horizontal="center" vertical="center" wrapText="1" shrinkToFit="1"/>
    </xf>
    <xf numFmtId="2" fontId="16" fillId="3" borderId="23" xfId="0" applyNumberFormat="1" applyFont="1" applyFill="1" applyBorder="1" applyAlignment="1">
      <alignment horizontal="center" vertical="center" wrapText="1" shrinkToFit="1"/>
    </xf>
    <xf numFmtId="2" fontId="4" fillId="3" borderId="3" xfId="0" applyNumberFormat="1" applyFont="1" applyFill="1" applyBorder="1" applyAlignment="1">
      <alignment horizontal="center" vertical="top"/>
    </xf>
    <xf numFmtId="2" fontId="4" fillId="3" borderId="4" xfId="0" applyNumberFormat="1" applyFont="1" applyFill="1" applyBorder="1" applyAlignment="1">
      <alignment horizontal="center" vertical="top"/>
    </xf>
    <xf numFmtId="2" fontId="4" fillId="3" borderId="5" xfId="0" applyNumberFormat="1" applyFont="1" applyFill="1" applyBorder="1" applyAlignment="1">
      <alignment horizontal="center" vertical="top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7" fillId="0" borderId="25" xfId="0" applyNumberFormat="1" applyFont="1" applyBorder="1" applyAlignment="1">
      <alignment vertical="top" wrapText="1" shrinkToFit="1"/>
    </xf>
    <xf numFmtId="0" fontId="7" fillId="0" borderId="1" xfId="0" applyNumberFormat="1" applyFont="1" applyBorder="1" applyAlignment="1">
      <alignment vertical="top" wrapText="1" shrinkToFit="1"/>
    </xf>
    <xf numFmtId="0" fontId="7" fillId="0" borderId="26" xfId="0" applyNumberFormat="1" applyFont="1" applyBorder="1" applyAlignment="1">
      <alignment vertical="top" wrapText="1" shrinkToFit="1"/>
    </xf>
    <xf numFmtId="0" fontId="6" fillId="2" borderId="27" xfId="0" applyFont="1" applyFill="1" applyBorder="1" applyAlignment="1">
      <alignment horizontal="center" vertical="top" wrapText="1" shrinkToFit="1"/>
    </xf>
    <xf numFmtId="0" fontId="6" fillId="2" borderId="28" xfId="0" applyFont="1" applyFill="1" applyBorder="1" applyAlignment="1">
      <alignment horizontal="center" vertical="top" wrapText="1" shrinkToFit="1"/>
    </xf>
    <xf numFmtId="0" fontId="6" fillId="2" borderId="29" xfId="0" applyFont="1" applyFill="1" applyBorder="1" applyAlignment="1">
      <alignment horizontal="center" vertical="top" wrapText="1" shrinkToFit="1"/>
    </xf>
    <xf numFmtId="2" fontId="4" fillId="3" borderId="3" xfId="0" applyNumberFormat="1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0" fontId="16" fillId="3" borderId="32" xfId="0" applyNumberFormat="1" applyFont="1" applyFill="1" applyBorder="1" applyAlignment="1">
      <alignment horizontal="center" vertical="center" wrapText="1" shrinkToFit="1"/>
    </xf>
    <xf numFmtId="0" fontId="16" fillId="3" borderId="17" xfId="0" applyNumberFormat="1" applyFont="1" applyFill="1" applyBorder="1" applyAlignment="1">
      <alignment horizontal="center" vertical="center" wrapText="1" shrinkToFit="1"/>
    </xf>
    <xf numFmtId="0" fontId="16" fillId="3" borderId="31" xfId="0" applyNumberFormat="1" applyFont="1" applyFill="1" applyBorder="1" applyAlignment="1">
      <alignment horizontal="center" vertical="center" wrapText="1" shrinkToFit="1"/>
    </xf>
    <xf numFmtId="0" fontId="16" fillId="3" borderId="1" xfId="0" applyNumberFormat="1" applyFont="1" applyFill="1" applyBorder="1" applyAlignment="1">
      <alignment horizontal="center" vertical="center" wrapText="1" shrinkToFit="1"/>
    </xf>
    <xf numFmtId="2" fontId="17" fillId="3" borderId="16" xfId="0" applyNumberFormat="1" applyFont="1" applyFill="1" applyBorder="1" applyAlignment="1">
      <alignment horizontal="center" vertical="center"/>
    </xf>
    <xf numFmtId="2" fontId="17" fillId="3" borderId="17" xfId="0" applyNumberFormat="1" applyFont="1" applyFill="1" applyBorder="1" applyAlignment="1">
      <alignment horizontal="center" vertical="center"/>
    </xf>
    <xf numFmtId="2" fontId="17" fillId="3" borderId="18" xfId="0" applyNumberFormat="1" applyFont="1" applyFill="1" applyBorder="1" applyAlignment="1">
      <alignment horizontal="center" vertical="center"/>
    </xf>
    <xf numFmtId="2" fontId="17" fillId="3" borderId="20" xfId="0" applyNumberFormat="1" applyFont="1" applyFill="1" applyBorder="1" applyAlignment="1">
      <alignment horizontal="center" vertical="center"/>
    </xf>
    <xf numFmtId="2" fontId="17" fillId="3" borderId="21" xfId="0" applyNumberFormat="1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center" vertical="center"/>
    </xf>
    <xf numFmtId="2" fontId="1" fillId="3" borderId="17" xfId="0" applyNumberFormat="1" applyFont="1" applyFill="1" applyBorder="1" applyAlignment="1">
      <alignment vertical="top" wrapText="1" shrinkToFit="1"/>
    </xf>
    <xf numFmtId="2" fontId="1" fillId="3" borderId="1" xfId="0" applyNumberFormat="1" applyFont="1" applyFill="1" applyBorder="1" applyAlignment="1">
      <alignment vertical="top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23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 shrinkToFit="1"/>
    </xf>
    <xf numFmtId="0" fontId="0" fillId="4" borderId="11" xfId="0" applyFill="1" applyBorder="1" applyAlignment="1">
      <alignment horizontal="center" vertical="center" wrapText="1" shrinkToFit="1"/>
    </xf>
    <xf numFmtId="49" fontId="8" fillId="7" borderId="12" xfId="1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4" fillId="3" borderId="2" xfId="1" applyNumberFormat="1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1" fontId="4" fillId="3" borderId="3" xfId="1" applyNumberFormat="1" applyFont="1" applyFill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4" fillId="3" borderId="2" xfId="1" applyFont="1" applyFill="1" applyBorder="1" applyAlignment="1">
      <alignment horizontal="center" vertical="center" wrapText="1" shrinkToFit="1"/>
    </xf>
    <xf numFmtId="0" fontId="4" fillId="3" borderId="3" xfId="1" applyFont="1" applyFill="1" applyBorder="1" applyAlignment="1">
      <alignment horizontal="center" vertical="center" wrapText="1" shrinkToFit="1"/>
    </xf>
    <xf numFmtId="0" fontId="4" fillId="3" borderId="6" xfId="0" applyFont="1" applyFill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49" fontId="4" fillId="3" borderId="2" xfId="1" applyNumberFormat="1" applyFont="1" applyFill="1" applyBorder="1" applyAlignment="1">
      <alignment horizontal="center" vertical="center" wrapText="1" shrinkToFit="1"/>
    </xf>
    <xf numFmtId="0" fontId="1" fillId="0" borderId="8" xfId="0" applyFont="1" applyBorder="1" applyAlignment="1">
      <alignment horizontal="center" vertical="center" wrapText="1" shrinkToFit="1"/>
    </xf>
    <xf numFmtId="0" fontId="19" fillId="5" borderId="12" xfId="1" applyNumberFormat="1" applyFont="1" applyFill="1" applyBorder="1" applyAlignment="1">
      <alignment horizontal="center" vertical="center" wrapText="1" shrinkToFit="1"/>
    </xf>
    <xf numFmtId="0" fontId="2" fillId="6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</cellXfs>
  <cellStyles count="2">
    <cellStyle name="Normální" xfId="0" builtinId="0"/>
    <cellStyle name="normální_SSaZ - VZOR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1"/>
  <sheetViews>
    <sheetView tabSelected="1" zoomScale="60" zoomScaleNormal="60" workbookViewId="0">
      <selection activeCell="W146" sqref="W146"/>
    </sheetView>
  </sheetViews>
  <sheetFormatPr defaultRowHeight="15" x14ac:dyDescent="0.2"/>
  <cols>
    <col min="1" max="1" width="16" style="73" customWidth="1"/>
    <col min="2" max="2" width="30.140625" customWidth="1"/>
    <col min="3" max="3" width="18.7109375" customWidth="1"/>
    <col min="4" max="4" width="116.140625" customWidth="1"/>
    <col min="5" max="5" width="25.85546875" style="82" customWidth="1"/>
    <col min="12" max="12" width="11.28515625" customWidth="1"/>
    <col min="13" max="13" width="11.85546875" customWidth="1"/>
    <col min="20" max="20" width="24" customWidth="1"/>
    <col min="21" max="21" width="13" customWidth="1"/>
    <col min="22" max="22" width="16.140625" customWidth="1"/>
    <col min="24" max="24" width="20.42578125" customWidth="1"/>
    <col min="25" max="25" width="14.5703125" customWidth="1"/>
    <col min="26" max="26" width="19.42578125" customWidth="1"/>
  </cols>
  <sheetData>
    <row r="1" spans="1:26" ht="13.5" customHeight="1" thickTop="1" x14ac:dyDescent="0.2">
      <c r="A1" s="142" t="s">
        <v>205</v>
      </c>
      <c r="B1" s="142" t="s">
        <v>206</v>
      </c>
      <c r="C1" s="142" t="s">
        <v>207</v>
      </c>
      <c r="D1" s="133" t="s">
        <v>208</v>
      </c>
      <c r="E1" s="133" t="s">
        <v>209</v>
      </c>
      <c r="F1" s="135" t="s">
        <v>210</v>
      </c>
      <c r="G1" s="136"/>
      <c r="H1" s="137"/>
      <c r="I1" s="138" t="s">
        <v>32</v>
      </c>
      <c r="J1" s="139" t="s">
        <v>211</v>
      </c>
      <c r="K1" s="136"/>
      <c r="L1" s="136"/>
      <c r="M1" s="137"/>
      <c r="N1" s="139" t="s">
        <v>212</v>
      </c>
      <c r="O1" s="137"/>
      <c r="P1" s="139" t="s">
        <v>213</v>
      </c>
      <c r="Q1" s="136"/>
      <c r="R1" s="136"/>
      <c r="S1" s="137"/>
      <c r="T1" s="140" t="s">
        <v>33</v>
      </c>
      <c r="U1" s="127" t="s">
        <v>214</v>
      </c>
      <c r="V1" s="123" t="s">
        <v>215</v>
      </c>
      <c r="W1" s="127" t="s">
        <v>216</v>
      </c>
      <c r="X1" s="123" t="s">
        <v>217</v>
      </c>
      <c r="Y1" s="123" t="s">
        <v>218</v>
      </c>
      <c r="Z1" s="123" t="s">
        <v>219</v>
      </c>
    </row>
    <row r="2" spans="1:26" ht="63" customHeight="1" thickBot="1" x14ac:dyDescent="0.25">
      <c r="A2" s="143"/>
      <c r="B2" s="134"/>
      <c r="C2" s="134"/>
      <c r="D2" s="134"/>
      <c r="E2" s="134"/>
      <c r="F2" s="2" t="s">
        <v>220</v>
      </c>
      <c r="G2" s="2" t="s">
        <v>221</v>
      </c>
      <c r="H2" s="3" t="s">
        <v>222</v>
      </c>
      <c r="I2" s="134"/>
      <c r="J2" s="4" t="s">
        <v>223</v>
      </c>
      <c r="K2" s="5" t="s">
        <v>224</v>
      </c>
      <c r="L2" s="4" t="s">
        <v>225</v>
      </c>
      <c r="M2" s="4" t="s">
        <v>226</v>
      </c>
      <c r="N2" s="4" t="s">
        <v>227</v>
      </c>
      <c r="O2" s="4" t="s">
        <v>228</v>
      </c>
      <c r="P2" s="4" t="s">
        <v>229</v>
      </c>
      <c r="Q2" s="4" t="s">
        <v>230</v>
      </c>
      <c r="R2" s="4" t="s">
        <v>231</v>
      </c>
      <c r="S2" s="6" t="s">
        <v>232</v>
      </c>
      <c r="T2" s="141"/>
      <c r="U2" s="128"/>
      <c r="V2" s="124"/>
      <c r="W2" s="128"/>
      <c r="X2" s="124"/>
      <c r="Y2" s="124"/>
      <c r="Z2" s="124"/>
    </row>
    <row r="3" spans="1:26" ht="39.75" customHeight="1" thickTop="1" x14ac:dyDescent="0.2">
      <c r="A3" s="144" t="s">
        <v>233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6"/>
      <c r="V3" s="146"/>
      <c r="W3" s="146"/>
      <c r="X3" s="146"/>
      <c r="Y3" s="146"/>
      <c r="Z3" s="147"/>
    </row>
    <row r="4" spans="1:26" ht="51.75" customHeight="1" x14ac:dyDescent="0.2">
      <c r="A4" s="129" t="s">
        <v>481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1"/>
      <c r="V4" s="131"/>
      <c r="W4" s="131"/>
      <c r="X4" s="131"/>
      <c r="Y4" s="131"/>
      <c r="Z4" s="132"/>
    </row>
    <row r="5" spans="1:26" ht="42.75" customHeight="1" thickBot="1" x14ac:dyDescent="0.25">
      <c r="A5" s="87" t="s">
        <v>34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9"/>
      <c r="V5" s="89"/>
      <c r="W5" s="89"/>
      <c r="X5" s="89"/>
      <c r="Y5" s="89"/>
      <c r="Z5" s="89"/>
    </row>
    <row r="6" spans="1:26" ht="78.75" customHeight="1" thickTop="1" thickBot="1" x14ac:dyDescent="0.25">
      <c r="A6" s="74" t="s">
        <v>35</v>
      </c>
      <c r="B6" s="7"/>
      <c r="C6" s="8"/>
      <c r="D6" s="9" t="s">
        <v>36</v>
      </c>
      <c r="E6" s="8" t="s">
        <v>245</v>
      </c>
      <c r="F6" s="10">
        <v>800</v>
      </c>
      <c r="G6" s="10">
        <v>1100</v>
      </c>
      <c r="H6" s="11">
        <v>920</v>
      </c>
      <c r="I6" s="12">
        <v>1</v>
      </c>
      <c r="J6" s="13"/>
      <c r="K6" s="14"/>
      <c r="L6" s="15" t="str">
        <f t="shared" ref="L6:L46" si="0">IF((I6*J6)&lt;&gt;0,I6*J6,"-")</f>
        <v>-</v>
      </c>
      <c r="M6" s="15" t="str">
        <f t="shared" ref="M6:M46" si="1">IF((I6*K6)&lt;&gt;0,I6*K6,"-")</f>
        <v>-</v>
      </c>
      <c r="N6" s="14"/>
      <c r="O6" s="16" t="str">
        <f t="shared" ref="O6:O46" si="2">IF((I6*N6)&lt;&gt;0,I6*N6,"-")</f>
        <v>-</v>
      </c>
      <c r="P6" s="17"/>
      <c r="Q6" s="18"/>
      <c r="R6" s="19"/>
      <c r="S6" s="19"/>
      <c r="T6" s="20" t="s">
        <v>37</v>
      </c>
      <c r="U6" s="21"/>
      <c r="V6" s="22">
        <f t="shared" ref="V6:V15" si="3">U6*I6</f>
        <v>0</v>
      </c>
      <c r="W6" s="21"/>
      <c r="X6" s="22">
        <f t="shared" ref="X6:X15" si="4">(100-W6)*0.01*U6</f>
        <v>0</v>
      </c>
      <c r="Y6" s="22">
        <f>(I6*X6)</f>
        <v>0</v>
      </c>
      <c r="Z6" s="22">
        <f t="shared" ref="Z6:Z15" si="5">Y6*1.21</f>
        <v>0</v>
      </c>
    </row>
    <row r="7" spans="1:26" ht="111" customHeight="1" thickTop="1" thickBot="1" x14ac:dyDescent="0.25">
      <c r="A7" s="74" t="s">
        <v>38</v>
      </c>
      <c r="B7" s="7" t="s">
        <v>234</v>
      </c>
      <c r="C7" s="8" t="s">
        <v>285</v>
      </c>
      <c r="D7" s="9" t="s">
        <v>284</v>
      </c>
      <c r="E7" s="8" t="s">
        <v>235</v>
      </c>
      <c r="F7" s="10">
        <v>480</v>
      </c>
      <c r="G7" s="10">
        <v>740</v>
      </c>
      <c r="H7" s="11">
        <v>840</v>
      </c>
      <c r="I7" s="12">
        <v>1</v>
      </c>
      <c r="J7" s="13"/>
      <c r="K7" s="14"/>
      <c r="L7" s="15" t="str">
        <f t="shared" si="0"/>
        <v>-</v>
      </c>
      <c r="M7" s="15" t="str">
        <f t="shared" si="1"/>
        <v>-</v>
      </c>
      <c r="N7" s="14"/>
      <c r="O7" s="16" t="str">
        <f t="shared" si="2"/>
        <v>-</v>
      </c>
      <c r="P7" s="17"/>
      <c r="Q7" s="18"/>
      <c r="R7" s="19"/>
      <c r="S7" s="19"/>
      <c r="T7" s="20" t="s">
        <v>286</v>
      </c>
      <c r="U7" s="21">
        <v>0</v>
      </c>
      <c r="V7" s="22">
        <f t="shared" si="3"/>
        <v>0</v>
      </c>
      <c r="W7" s="21">
        <v>0</v>
      </c>
      <c r="X7" s="22">
        <f t="shared" si="4"/>
        <v>0</v>
      </c>
      <c r="Y7" s="22">
        <f>(I7*X7)</f>
        <v>0</v>
      </c>
      <c r="Z7" s="22">
        <f t="shared" si="5"/>
        <v>0</v>
      </c>
    </row>
    <row r="8" spans="1:26" ht="76.5" customHeight="1" thickTop="1" thickBot="1" x14ac:dyDescent="0.25">
      <c r="A8" s="74" t="s">
        <v>39</v>
      </c>
      <c r="B8" s="7"/>
      <c r="C8" s="8"/>
      <c r="D8" s="9" t="s">
        <v>287</v>
      </c>
      <c r="E8" s="8" t="s">
        <v>245</v>
      </c>
      <c r="F8" s="10">
        <v>1000</v>
      </c>
      <c r="G8" s="10">
        <v>600</v>
      </c>
      <c r="H8" s="11">
        <v>900</v>
      </c>
      <c r="I8" s="12">
        <v>1</v>
      </c>
      <c r="J8" s="13"/>
      <c r="K8" s="14"/>
      <c r="L8" s="15" t="str">
        <f t="shared" si="0"/>
        <v>-</v>
      </c>
      <c r="M8" s="15" t="str">
        <f t="shared" si="1"/>
        <v>-</v>
      </c>
      <c r="N8" s="14"/>
      <c r="O8" s="16" t="str">
        <f t="shared" si="2"/>
        <v>-</v>
      </c>
      <c r="P8" s="17"/>
      <c r="Q8" s="23"/>
      <c r="R8" s="19"/>
      <c r="S8" s="19"/>
      <c r="T8" s="20" t="s">
        <v>37</v>
      </c>
      <c r="U8" s="21"/>
      <c r="V8" s="22">
        <f t="shared" si="3"/>
        <v>0</v>
      </c>
      <c r="W8" s="21"/>
      <c r="X8" s="22">
        <f t="shared" si="4"/>
        <v>0</v>
      </c>
      <c r="Y8" s="22">
        <f>I8*X8</f>
        <v>0</v>
      </c>
      <c r="Z8" s="22">
        <f t="shared" si="5"/>
        <v>0</v>
      </c>
    </row>
    <row r="9" spans="1:26" ht="73.5" customHeight="1" thickTop="1" thickBot="1" x14ac:dyDescent="0.25">
      <c r="A9" s="74" t="s">
        <v>40</v>
      </c>
      <c r="B9" s="7"/>
      <c r="C9" s="8"/>
      <c r="D9" s="9" t="s">
        <v>41</v>
      </c>
      <c r="E9" s="8" t="s">
        <v>288</v>
      </c>
      <c r="F9" s="10">
        <v>2100</v>
      </c>
      <c r="G9" s="10">
        <v>1700</v>
      </c>
      <c r="H9" s="11">
        <v>2200</v>
      </c>
      <c r="I9" s="12">
        <v>1</v>
      </c>
      <c r="J9" s="13">
        <v>0.1</v>
      </c>
      <c r="K9" s="14"/>
      <c r="L9" s="15">
        <f t="shared" si="0"/>
        <v>0.1</v>
      </c>
      <c r="M9" s="15" t="str">
        <f t="shared" si="1"/>
        <v>-</v>
      </c>
      <c r="N9" s="14"/>
      <c r="O9" s="16" t="str">
        <f t="shared" si="2"/>
        <v>-</v>
      </c>
      <c r="P9" s="17"/>
      <c r="Q9" s="18"/>
      <c r="R9" s="19" t="s">
        <v>236</v>
      </c>
      <c r="S9" s="19"/>
      <c r="T9" s="20" t="s">
        <v>286</v>
      </c>
      <c r="U9" s="21">
        <v>0</v>
      </c>
      <c r="V9" s="22">
        <f t="shared" si="3"/>
        <v>0</v>
      </c>
      <c r="W9" s="21">
        <v>0</v>
      </c>
      <c r="X9" s="22">
        <f t="shared" si="4"/>
        <v>0</v>
      </c>
      <c r="Y9" s="22">
        <f>(I9*X9)</f>
        <v>0</v>
      </c>
      <c r="Z9" s="22">
        <f t="shared" si="5"/>
        <v>0</v>
      </c>
    </row>
    <row r="10" spans="1:26" ht="76.5" customHeight="1" thickTop="1" thickBot="1" x14ac:dyDescent="0.25">
      <c r="A10" s="75" t="s">
        <v>42</v>
      </c>
      <c r="B10" s="7"/>
      <c r="C10" s="8"/>
      <c r="D10" s="9" t="s">
        <v>43</v>
      </c>
      <c r="E10" s="8" t="s">
        <v>288</v>
      </c>
      <c r="F10" s="10">
        <v>397</v>
      </c>
      <c r="G10" s="10">
        <v>466</v>
      </c>
      <c r="H10" s="11">
        <v>457</v>
      </c>
      <c r="I10" s="12">
        <v>1</v>
      </c>
      <c r="J10" s="13">
        <v>0.7</v>
      </c>
      <c r="K10" s="14"/>
      <c r="L10" s="15">
        <v>0.8</v>
      </c>
      <c r="M10" s="15" t="str">
        <f t="shared" si="1"/>
        <v>-</v>
      </c>
      <c r="N10" s="14"/>
      <c r="O10" s="16" t="str">
        <f t="shared" si="2"/>
        <v>-</v>
      </c>
      <c r="P10" s="17"/>
      <c r="Q10" s="23"/>
      <c r="R10" s="19"/>
      <c r="S10" s="19"/>
      <c r="T10" s="20" t="s">
        <v>44</v>
      </c>
      <c r="U10" s="21">
        <v>0</v>
      </c>
      <c r="V10" s="22">
        <f t="shared" si="3"/>
        <v>0</v>
      </c>
      <c r="W10" s="21">
        <v>0</v>
      </c>
      <c r="X10" s="22">
        <f t="shared" si="4"/>
        <v>0</v>
      </c>
      <c r="Y10" s="22">
        <f>I10*X10</f>
        <v>0</v>
      </c>
      <c r="Z10" s="22">
        <f t="shared" si="5"/>
        <v>0</v>
      </c>
    </row>
    <row r="11" spans="1:26" ht="48.75" customHeight="1" thickTop="1" thickBot="1" x14ac:dyDescent="0.25">
      <c r="A11" s="75" t="s">
        <v>45</v>
      </c>
      <c r="B11" s="7" t="s">
        <v>234</v>
      </c>
      <c r="C11" s="8" t="s">
        <v>290</v>
      </c>
      <c r="D11" s="9" t="s">
        <v>289</v>
      </c>
      <c r="E11" s="8" t="s">
        <v>235</v>
      </c>
      <c r="F11" s="10">
        <v>1100</v>
      </c>
      <c r="G11" s="10">
        <v>600</v>
      </c>
      <c r="H11" s="11">
        <v>1800</v>
      </c>
      <c r="I11" s="12">
        <v>1</v>
      </c>
      <c r="J11" s="13"/>
      <c r="K11" s="14"/>
      <c r="L11" s="15" t="str">
        <f t="shared" si="0"/>
        <v>-</v>
      </c>
      <c r="M11" s="15" t="str">
        <f t="shared" si="1"/>
        <v>-</v>
      </c>
      <c r="N11" s="14"/>
      <c r="O11" s="16" t="str">
        <f t="shared" si="2"/>
        <v>-</v>
      </c>
      <c r="P11" s="17"/>
      <c r="Q11" s="23"/>
      <c r="R11" s="19"/>
      <c r="S11" s="19"/>
      <c r="T11" s="20" t="s">
        <v>286</v>
      </c>
      <c r="U11" s="21">
        <v>0</v>
      </c>
      <c r="V11" s="22">
        <f t="shared" si="3"/>
        <v>0</v>
      </c>
      <c r="W11" s="21">
        <v>0</v>
      </c>
      <c r="X11" s="22">
        <f t="shared" si="4"/>
        <v>0</v>
      </c>
      <c r="Y11" s="22">
        <f>I11*X11</f>
        <v>0</v>
      </c>
      <c r="Z11" s="22">
        <f t="shared" si="5"/>
        <v>0</v>
      </c>
    </row>
    <row r="12" spans="1:26" ht="67.5" customHeight="1" thickTop="1" thickBot="1" x14ac:dyDescent="0.25">
      <c r="A12" s="74" t="s">
        <v>46</v>
      </c>
      <c r="B12" s="7"/>
      <c r="C12" s="8"/>
      <c r="D12" s="9" t="s">
        <v>47</v>
      </c>
      <c r="E12" s="8"/>
      <c r="F12" s="10">
        <v>1900</v>
      </c>
      <c r="G12" s="10">
        <v>400</v>
      </c>
      <c r="H12" s="11">
        <v>80</v>
      </c>
      <c r="I12" s="12">
        <v>1</v>
      </c>
      <c r="J12" s="13"/>
      <c r="K12" s="14"/>
      <c r="L12" s="15" t="str">
        <f t="shared" si="0"/>
        <v>-</v>
      </c>
      <c r="M12" s="15" t="str">
        <f t="shared" si="1"/>
        <v>-</v>
      </c>
      <c r="N12" s="14"/>
      <c r="O12" s="16" t="str">
        <f t="shared" si="2"/>
        <v>-</v>
      </c>
      <c r="P12" s="17"/>
      <c r="Q12" s="18"/>
      <c r="R12" s="19"/>
      <c r="S12" s="19"/>
      <c r="T12" s="20" t="s">
        <v>286</v>
      </c>
      <c r="U12" s="21">
        <v>0</v>
      </c>
      <c r="V12" s="22">
        <f t="shared" si="3"/>
        <v>0</v>
      </c>
      <c r="W12" s="21">
        <v>0</v>
      </c>
      <c r="X12" s="22">
        <f t="shared" si="4"/>
        <v>0</v>
      </c>
      <c r="Y12" s="22">
        <f>(I12*X12)</f>
        <v>0</v>
      </c>
      <c r="Z12" s="22">
        <f t="shared" si="5"/>
        <v>0</v>
      </c>
    </row>
    <row r="13" spans="1:26" ht="50.25" customHeight="1" thickTop="1" thickBot="1" x14ac:dyDescent="0.25">
      <c r="A13" s="87" t="s">
        <v>34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9"/>
      <c r="V13" s="89"/>
      <c r="W13" s="89"/>
      <c r="X13" s="89"/>
      <c r="Y13" s="89"/>
      <c r="Z13" s="89"/>
    </row>
    <row r="14" spans="1:26" ht="120" customHeight="1" thickTop="1" thickBot="1" x14ac:dyDescent="0.25">
      <c r="A14" s="74" t="s">
        <v>48</v>
      </c>
      <c r="B14" s="7"/>
      <c r="C14" s="8"/>
      <c r="D14" s="9" t="s">
        <v>49</v>
      </c>
      <c r="E14" s="8" t="s">
        <v>245</v>
      </c>
      <c r="F14" s="10">
        <v>705</v>
      </c>
      <c r="G14" s="10">
        <v>705</v>
      </c>
      <c r="H14" s="11">
        <v>900</v>
      </c>
      <c r="I14" s="12">
        <v>1</v>
      </c>
      <c r="J14" s="13"/>
      <c r="K14" s="14">
        <v>0.55000000000000004</v>
      </c>
      <c r="L14" s="15" t="str">
        <f t="shared" si="0"/>
        <v>-</v>
      </c>
      <c r="M14" s="15">
        <f t="shared" si="1"/>
        <v>0.55000000000000004</v>
      </c>
      <c r="N14" s="14"/>
      <c r="O14" s="16" t="str">
        <f t="shared" si="2"/>
        <v>-</v>
      </c>
      <c r="P14" s="17" t="s">
        <v>236</v>
      </c>
      <c r="Q14" s="18"/>
      <c r="R14" s="19"/>
      <c r="S14" s="19"/>
      <c r="T14" s="20" t="s">
        <v>50</v>
      </c>
      <c r="U14" s="21"/>
      <c r="V14" s="22">
        <f t="shared" si="3"/>
        <v>0</v>
      </c>
      <c r="W14" s="21"/>
      <c r="X14" s="22">
        <f t="shared" si="4"/>
        <v>0</v>
      </c>
      <c r="Y14" s="22">
        <f>(I14*X14)</f>
        <v>0</v>
      </c>
      <c r="Z14" s="22">
        <f t="shared" si="5"/>
        <v>0</v>
      </c>
    </row>
    <row r="15" spans="1:26" ht="123" customHeight="1" thickTop="1" thickBot="1" x14ac:dyDescent="0.25">
      <c r="A15" s="74" t="s">
        <v>51</v>
      </c>
      <c r="B15" s="7"/>
      <c r="C15" s="8"/>
      <c r="D15" s="9" t="s">
        <v>52</v>
      </c>
      <c r="E15" s="8" t="s">
        <v>245</v>
      </c>
      <c r="F15" s="10">
        <v>320</v>
      </c>
      <c r="G15" s="10">
        <v>320</v>
      </c>
      <c r="H15" s="11">
        <v>380</v>
      </c>
      <c r="I15" s="12">
        <v>1</v>
      </c>
      <c r="J15" s="13"/>
      <c r="K15" s="14"/>
      <c r="L15" s="15" t="str">
        <f t="shared" si="0"/>
        <v>-</v>
      </c>
      <c r="M15" s="15" t="str">
        <f t="shared" si="1"/>
        <v>-</v>
      </c>
      <c r="N15" s="14"/>
      <c r="O15" s="16" t="str">
        <f t="shared" si="2"/>
        <v>-</v>
      </c>
      <c r="P15" s="17"/>
      <c r="Q15" s="23"/>
      <c r="R15" s="19"/>
      <c r="S15" s="19"/>
      <c r="T15" s="20" t="s">
        <v>50</v>
      </c>
      <c r="U15" s="21"/>
      <c r="V15" s="22">
        <f t="shared" si="3"/>
        <v>0</v>
      </c>
      <c r="W15" s="21"/>
      <c r="X15" s="22">
        <f t="shared" si="4"/>
        <v>0</v>
      </c>
      <c r="Y15" s="22">
        <f>I15*X15</f>
        <v>0</v>
      </c>
      <c r="Z15" s="22">
        <f t="shared" si="5"/>
        <v>0</v>
      </c>
    </row>
    <row r="16" spans="1:26" ht="95.25" customHeight="1" thickTop="1" thickBot="1" x14ac:dyDescent="0.25">
      <c r="A16" s="74" t="s">
        <v>53</v>
      </c>
      <c r="B16" s="7"/>
      <c r="C16" s="8"/>
      <c r="D16" s="9" t="s">
        <v>54</v>
      </c>
      <c r="E16" s="8" t="s">
        <v>245</v>
      </c>
      <c r="F16" s="10">
        <v>1200</v>
      </c>
      <c r="G16" s="10">
        <v>900</v>
      </c>
      <c r="H16" s="11">
        <v>100</v>
      </c>
      <c r="I16" s="12">
        <v>1</v>
      </c>
      <c r="J16" s="13"/>
      <c r="K16" s="14"/>
      <c r="L16" s="15" t="str">
        <f t="shared" si="0"/>
        <v>-</v>
      </c>
      <c r="M16" s="15" t="str">
        <f t="shared" si="1"/>
        <v>-</v>
      </c>
      <c r="N16" s="14"/>
      <c r="O16" s="16" t="str">
        <f t="shared" si="2"/>
        <v>-</v>
      </c>
      <c r="P16" s="17"/>
      <c r="Q16" s="18"/>
      <c r="R16" s="19"/>
      <c r="S16" s="19"/>
      <c r="T16" s="20" t="s">
        <v>55</v>
      </c>
      <c r="U16" s="21"/>
      <c r="V16" s="22"/>
      <c r="W16" s="21"/>
      <c r="X16" s="22"/>
      <c r="Y16" s="22"/>
      <c r="Z16" s="22"/>
    </row>
    <row r="17" spans="1:26" ht="108" customHeight="1" thickTop="1" thickBot="1" x14ac:dyDescent="0.25">
      <c r="A17" s="74" t="s">
        <v>56</v>
      </c>
      <c r="B17" s="7" t="s">
        <v>234</v>
      </c>
      <c r="C17" s="8" t="s">
        <v>291</v>
      </c>
      <c r="D17" s="9" t="s">
        <v>293</v>
      </c>
      <c r="E17" s="8" t="s">
        <v>235</v>
      </c>
      <c r="F17" s="10">
        <v>300</v>
      </c>
      <c r="G17" s="10">
        <v>300</v>
      </c>
      <c r="H17" s="11">
        <v>180</v>
      </c>
      <c r="I17" s="12">
        <v>1</v>
      </c>
      <c r="J17" s="13"/>
      <c r="K17" s="14"/>
      <c r="L17" s="15" t="str">
        <f t="shared" si="0"/>
        <v>-</v>
      </c>
      <c r="M17" s="15" t="str">
        <f t="shared" si="1"/>
        <v>-</v>
      </c>
      <c r="N17" s="14"/>
      <c r="O17" s="16" t="str">
        <f t="shared" si="2"/>
        <v>-</v>
      </c>
      <c r="P17" s="17"/>
      <c r="Q17" s="23"/>
      <c r="R17" s="19" t="s">
        <v>236</v>
      </c>
      <c r="S17" s="19"/>
      <c r="T17" s="20" t="s">
        <v>57</v>
      </c>
      <c r="U17" s="21">
        <v>0</v>
      </c>
      <c r="V17" s="22">
        <f t="shared" ref="V17:V45" si="6">U17*I17</f>
        <v>0</v>
      </c>
      <c r="W17" s="21">
        <v>0</v>
      </c>
      <c r="X17" s="22">
        <f t="shared" ref="X17:X45" si="7">(100-W17)*0.01*U17</f>
        <v>0</v>
      </c>
      <c r="Y17" s="22">
        <f>(I17*X17)</f>
        <v>0</v>
      </c>
      <c r="Z17" s="22">
        <f t="shared" ref="Z17:Z45" si="8">Y17*1.21</f>
        <v>0</v>
      </c>
    </row>
    <row r="18" spans="1:26" ht="76.5" thickTop="1" thickBot="1" x14ac:dyDescent="0.25">
      <c r="A18" s="74" t="s">
        <v>58</v>
      </c>
      <c r="B18" s="7" t="s">
        <v>257</v>
      </c>
      <c r="C18" s="8"/>
      <c r="D18" s="9" t="s">
        <v>59</v>
      </c>
      <c r="E18" s="8" t="s">
        <v>292</v>
      </c>
      <c r="F18" s="10">
        <v>200</v>
      </c>
      <c r="G18" s="10">
        <v>200</v>
      </c>
      <c r="H18" s="11">
        <v>180</v>
      </c>
      <c r="I18" s="12">
        <v>1</v>
      </c>
      <c r="J18" s="13"/>
      <c r="K18" s="14"/>
      <c r="L18" s="15" t="str">
        <f t="shared" si="0"/>
        <v>-</v>
      </c>
      <c r="M18" s="15" t="str">
        <f t="shared" si="1"/>
        <v>-</v>
      </c>
      <c r="N18" s="14"/>
      <c r="O18" s="16" t="str">
        <f t="shared" si="2"/>
        <v>-</v>
      </c>
      <c r="P18" s="17"/>
      <c r="Q18" s="23"/>
      <c r="R18" s="19" t="s">
        <v>236</v>
      </c>
      <c r="S18" s="19"/>
      <c r="T18" s="20" t="s">
        <v>60</v>
      </c>
      <c r="U18" s="21"/>
      <c r="V18" s="22"/>
      <c r="W18" s="21"/>
      <c r="X18" s="22"/>
      <c r="Y18" s="22"/>
      <c r="Z18" s="22"/>
    </row>
    <row r="19" spans="1:26" ht="32.25" customHeight="1" thickTop="1" thickBot="1" x14ac:dyDescent="0.25">
      <c r="A19" s="74" t="s">
        <v>61</v>
      </c>
      <c r="B19" s="7"/>
      <c r="C19" s="8"/>
      <c r="D19" s="9" t="s">
        <v>62</v>
      </c>
      <c r="E19" s="8" t="s">
        <v>292</v>
      </c>
      <c r="F19" s="10"/>
      <c r="G19" s="10"/>
      <c r="H19" s="11"/>
      <c r="I19" s="12">
        <v>1</v>
      </c>
      <c r="J19" s="13"/>
      <c r="K19" s="14"/>
      <c r="L19" s="15" t="str">
        <f t="shared" si="0"/>
        <v>-</v>
      </c>
      <c r="M19" s="15" t="str">
        <f t="shared" si="1"/>
        <v>-</v>
      </c>
      <c r="N19" s="14"/>
      <c r="O19" s="16" t="str">
        <f t="shared" si="2"/>
        <v>-</v>
      </c>
      <c r="P19" s="17" t="s">
        <v>236</v>
      </c>
      <c r="Q19" s="18" t="s">
        <v>236</v>
      </c>
      <c r="R19" s="19"/>
      <c r="S19" s="19"/>
      <c r="T19" s="20" t="s">
        <v>24</v>
      </c>
      <c r="U19" s="21"/>
      <c r="V19" s="22"/>
      <c r="W19" s="21"/>
      <c r="X19" s="22"/>
      <c r="Y19" s="22"/>
      <c r="Z19" s="22"/>
    </row>
    <row r="20" spans="1:26" ht="61.5" customHeight="1" thickTop="1" thickBot="1" x14ac:dyDescent="0.25">
      <c r="A20" s="74" t="s">
        <v>63</v>
      </c>
      <c r="B20" s="7"/>
      <c r="C20" s="8"/>
      <c r="D20" s="9" t="s">
        <v>64</v>
      </c>
      <c r="E20" s="8" t="s">
        <v>244</v>
      </c>
      <c r="F20" s="10">
        <v>280</v>
      </c>
      <c r="G20" s="10">
        <v>500</v>
      </c>
      <c r="H20" s="11">
        <v>480</v>
      </c>
      <c r="I20" s="12">
        <v>1</v>
      </c>
      <c r="J20" s="13"/>
      <c r="K20" s="14"/>
      <c r="L20" s="15" t="str">
        <f t="shared" si="0"/>
        <v>-</v>
      </c>
      <c r="M20" s="15" t="str">
        <f t="shared" si="1"/>
        <v>-</v>
      </c>
      <c r="N20" s="14"/>
      <c r="O20" s="16" t="str">
        <f t="shared" si="2"/>
        <v>-</v>
      </c>
      <c r="P20" s="17"/>
      <c r="Q20" s="23"/>
      <c r="R20" s="19"/>
      <c r="S20" s="19"/>
      <c r="T20" s="20" t="s">
        <v>65</v>
      </c>
      <c r="U20" s="21">
        <v>0</v>
      </c>
      <c r="V20" s="22">
        <f t="shared" si="6"/>
        <v>0</v>
      </c>
      <c r="W20" s="21">
        <v>0</v>
      </c>
      <c r="X20" s="22">
        <f t="shared" si="7"/>
        <v>0</v>
      </c>
      <c r="Y20" s="22">
        <f t="shared" ref="Y20:Y23" si="9">I20*X20</f>
        <v>0</v>
      </c>
      <c r="Z20" s="22">
        <f t="shared" si="8"/>
        <v>0</v>
      </c>
    </row>
    <row r="21" spans="1:26" ht="31.5" customHeight="1" thickTop="1" thickBot="1" x14ac:dyDescent="0.25">
      <c r="A21" s="74" t="s">
        <v>66</v>
      </c>
      <c r="B21" s="7"/>
      <c r="C21" s="8"/>
      <c r="D21" s="9" t="s">
        <v>67</v>
      </c>
      <c r="E21" s="8" t="s">
        <v>244</v>
      </c>
      <c r="F21" s="10"/>
      <c r="G21" s="10"/>
      <c r="H21" s="11"/>
      <c r="I21" s="12">
        <v>1</v>
      </c>
      <c r="J21" s="13"/>
      <c r="K21" s="14"/>
      <c r="L21" s="15" t="str">
        <f t="shared" si="0"/>
        <v>-</v>
      </c>
      <c r="M21" s="15" t="str">
        <f t="shared" si="1"/>
        <v>-</v>
      </c>
      <c r="N21" s="14"/>
      <c r="O21" s="16" t="str">
        <f t="shared" si="2"/>
        <v>-</v>
      </c>
      <c r="P21" s="17"/>
      <c r="Q21" s="23"/>
      <c r="R21" s="19"/>
      <c r="S21" s="19"/>
      <c r="T21" s="20" t="s">
        <v>286</v>
      </c>
      <c r="U21" s="21">
        <v>0</v>
      </c>
      <c r="V21" s="22">
        <f t="shared" si="6"/>
        <v>0</v>
      </c>
      <c r="W21" s="21">
        <v>0</v>
      </c>
      <c r="X21" s="22">
        <f t="shared" si="7"/>
        <v>0</v>
      </c>
      <c r="Y21" s="22">
        <f t="shared" si="9"/>
        <v>0</v>
      </c>
      <c r="Z21" s="22">
        <f t="shared" si="8"/>
        <v>0</v>
      </c>
    </row>
    <row r="22" spans="1:26" ht="77.25" customHeight="1" thickTop="1" thickBot="1" x14ac:dyDescent="0.25">
      <c r="A22" s="74" t="s">
        <v>68</v>
      </c>
      <c r="B22" s="7" t="s">
        <v>234</v>
      </c>
      <c r="C22" s="8" t="s">
        <v>294</v>
      </c>
      <c r="D22" s="9" t="s">
        <v>295</v>
      </c>
      <c r="E22" s="8" t="s">
        <v>235</v>
      </c>
      <c r="F22" s="10">
        <v>735</v>
      </c>
      <c r="G22" s="10">
        <v>610</v>
      </c>
      <c r="H22" s="11">
        <v>600</v>
      </c>
      <c r="I22" s="12">
        <v>1</v>
      </c>
      <c r="J22" s="13"/>
      <c r="K22" s="14"/>
      <c r="L22" s="15" t="str">
        <f t="shared" si="0"/>
        <v>-</v>
      </c>
      <c r="M22" s="15" t="str">
        <f t="shared" si="1"/>
        <v>-</v>
      </c>
      <c r="N22" s="14"/>
      <c r="O22" s="16" t="str">
        <f t="shared" si="2"/>
        <v>-</v>
      </c>
      <c r="P22" s="17"/>
      <c r="Q22" s="23"/>
      <c r="R22" s="19"/>
      <c r="S22" s="19"/>
      <c r="T22" s="20" t="s">
        <v>286</v>
      </c>
      <c r="U22" s="21">
        <v>0</v>
      </c>
      <c r="V22" s="22">
        <f t="shared" si="6"/>
        <v>0</v>
      </c>
      <c r="W22" s="21">
        <v>0</v>
      </c>
      <c r="X22" s="22">
        <f t="shared" si="7"/>
        <v>0</v>
      </c>
      <c r="Y22" s="22">
        <f t="shared" si="9"/>
        <v>0</v>
      </c>
      <c r="Z22" s="22">
        <f t="shared" si="8"/>
        <v>0</v>
      </c>
    </row>
    <row r="23" spans="1:26" ht="54.75" customHeight="1" thickTop="1" thickBot="1" x14ac:dyDescent="0.25">
      <c r="A23" s="74" t="s">
        <v>69</v>
      </c>
      <c r="B23" s="7" t="s">
        <v>246</v>
      </c>
      <c r="C23" s="8"/>
      <c r="D23" s="9" t="s">
        <v>70</v>
      </c>
      <c r="E23" s="8" t="s">
        <v>244</v>
      </c>
      <c r="F23" s="10">
        <v>470</v>
      </c>
      <c r="G23" s="10">
        <v>370</v>
      </c>
      <c r="H23" s="11">
        <v>225</v>
      </c>
      <c r="I23" s="12">
        <v>1</v>
      </c>
      <c r="J23" s="13"/>
      <c r="K23" s="14"/>
      <c r="L23" s="15" t="str">
        <f t="shared" si="0"/>
        <v>-</v>
      </c>
      <c r="M23" s="15" t="str">
        <f t="shared" si="1"/>
        <v>-</v>
      </c>
      <c r="N23" s="14"/>
      <c r="O23" s="16" t="str">
        <f t="shared" si="2"/>
        <v>-</v>
      </c>
      <c r="P23" s="17" t="s">
        <v>236</v>
      </c>
      <c r="Q23" s="18" t="s">
        <v>236</v>
      </c>
      <c r="R23" s="19" t="s">
        <v>236</v>
      </c>
      <c r="S23" s="19"/>
      <c r="T23" s="20" t="s">
        <v>71</v>
      </c>
      <c r="U23" s="21">
        <v>0</v>
      </c>
      <c r="V23" s="22">
        <f t="shared" si="6"/>
        <v>0</v>
      </c>
      <c r="W23" s="21">
        <v>0</v>
      </c>
      <c r="X23" s="22">
        <f t="shared" si="7"/>
        <v>0</v>
      </c>
      <c r="Y23" s="22">
        <f t="shared" si="9"/>
        <v>0</v>
      </c>
      <c r="Z23" s="22">
        <f t="shared" si="8"/>
        <v>0</v>
      </c>
    </row>
    <row r="24" spans="1:26" ht="62.25" customHeight="1" thickTop="1" thickBot="1" x14ac:dyDescent="0.25">
      <c r="A24" s="74" t="s">
        <v>72</v>
      </c>
      <c r="B24" s="7"/>
      <c r="C24" s="8"/>
      <c r="D24" s="9" t="s">
        <v>73</v>
      </c>
      <c r="E24" s="8" t="s">
        <v>288</v>
      </c>
      <c r="F24" s="10">
        <v>2800</v>
      </c>
      <c r="G24" s="10">
        <v>1220</v>
      </c>
      <c r="H24" s="11">
        <v>2200</v>
      </c>
      <c r="I24" s="12">
        <v>1</v>
      </c>
      <c r="J24" s="13">
        <v>0.1</v>
      </c>
      <c r="K24" s="14"/>
      <c r="L24" s="15">
        <f t="shared" ref="L24" si="10">IF((I24*J24)&lt;&gt;0,I24*J24,"-")</f>
        <v>0.1</v>
      </c>
      <c r="M24" s="15" t="str">
        <f t="shared" ref="M24:M25" si="11">IF((I24*K24)&lt;&gt;0,I24*K24,"-")</f>
        <v>-</v>
      </c>
      <c r="N24" s="14"/>
      <c r="O24" s="16" t="str">
        <f t="shared" ref="O24:O25" si="12">IF((I24*N24)&lt;&gt;0,I24*N24,"-")</f>
        <v>-</v>
      </c>
      <c r="P24" s="17"/>
      <c r="Q24" s="18"/>
      <c r="R24" s="19" t="s">
        <v>236</v>
      </c>
      <c r="S24" s="19"/>
      <c r="T24" s="20" t="s">
        <v>286</v>
      </c>
      <c r="U24" s="21">
        <v>0</v>
      </c>
      <c r="V24" s="22">
        <f t="shared" si="6"/>
        <v>0</v>
      </c>
      <c r="W24" s="21">
        <v>0</v>
      </c>
      <c r="X24" s="22">
        <f t="shared" si="7"/>
        <v>0</v>
      </c>
      <c r="Y24" s="22">
        <f>(I24*X24)</f>
        <v>0</v>
      </c>
      <c r="Z24" s="22">
        <f t="shared" si="8"/>
        <v>0</v>
      </c>
    </row>
    <row r="25" spans="1:26" ht="75.75" customHeight="1" thickTop="1" thickBot="1" x14ac:dyDescent="0.25">
      <c r="A25" s="74" t="s">
        <v>74</v>
      </c>
      <c r="B25" s="7"/>
      <c r="C25" s="8"/>
      <c r="D25" s="9" t="s">
        <v>75</v>
      </c>
      <c r="E25" s="8" t="s">
        <v>288</v>
      </c>
      <c r="F25" s="10">
        <v>397</v>
      </c>
      <c r="G25" s="10">
        <v>466</v>
      </c>
      <c r="H25" s="11">
        <v>457</v>
      </c>
      <c r="I25" s="12">
        <v>1</v>
      </c>
      <c r="J25" s="13">
        <v>0.7</v>
      </c>
      <c r="K25" s="14"/>
      <c r="L25" s="15">
        <v>0.8</v>
      </c>
      <c r="M25" s="15" t="str">
        <f t="shared" si="11"/>
        <v>-</v>
      </c>
      <c r="N25" s="14"/>
      <c r="O25" s="16" t="str">
        <f t="shared" si="12"/>
        <v>-</v>
      </c>
      <c r="P25" s="17"/>
      <c r="Q25" s="23"/>
      <c r="R25" s="19"/>
      <c r="S25" s="19"/>
      <c r="T25" s="20" t="s">
        <v>44</v>
      </c>
      <c r="U25" s="21">
        <v>0</v>
      </c>
      <c r="V25" s="22">
        <f t="shared" si="6"/>
        <v>0</v>
      </c>
      <c r="W25" s="21">
        <v>0</v>
      </c>
      <c r="X25" s="22">
        <f t="shared" si="7"/>
        <v>0</v>
      </c>
      <c r="Y25" s="22">
        <f>I25*X25</f>
        <v>0</v>
      </c>
      <c r="Z25" s="22">
        <f t="shared" si="8"/>
        <v>0</v>
      </c>
    </row>
    <row r="26" spans="1:26" ht="26.25" customHeight="1" thickTop="1" thickBot="1" x14ac:dyDescent="0.25">
      <c r="A26" s="74" t="s">
        <v>76</v>
      </c>
      <c r="B26" s="7"/>
      <c r="C26" s="8"/>
      <c r="D26" s="9" t="s">
        <v>20</v>
      </c>
      <c r="E26" s="8"/>
      <c r="F26" s="10"/>
      <c r="G26" s="10"/>
      <c r="H26" s="11"/>
      <c r="I26" s="12"/>
      <c r="J26" s="13"/>
      <c r="K26" s="14"/>
      <c r="L26" s="15" t="str">
        <f t="shared" si="0"/>
        <v>-</v>
      </c>
      <c r="M26" s="15" t="str">
        <f t="shared" si="1"/>
        <v>-</v>
      </c>
      <c r="N26" s="14"/>
      <c r="O26" s="16" t="str">
        <f t="shared" si="2"/>
        <v>-</v>
      </c>
      <c r="P26" s="17"/>
      <c r="Q26" s="23"/>
      <c r="R26" s="19"/>
      <c r="S26" s="19"/>
      <c r="T26" s="20" t="s">
        <v>20</v>
      </c>
      <c r="U26" s="21"/>
      <c r="V26" s="22"/>
      <c r="W26" s="21"/>
      <c r="X26" s="22"/>
      <c r="Y26" s="22"/>
      <c r="Z26" s="22"/>
    </row>
    <row r="27" spans="1:26" ht="48" customHeight="1" thickTop="1" thickBot="1" x14ac:dyDescent="0.25">
      <c r="A27" s="87" t="s">
        <v>77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  <c r="V27" s="89"/>
      <c r="W27" s="89"/>
      <c r="X27" s="89"/>
      <c r="Y27" s="89"/>
      <c r="Z27" s="89"/>
    </row>
    <row r="28" spans="1:26" ht="33.75" customHeight="1" thickTop="1" thickBot="1" x14ac:dyDescent="0.25">
      <c r="A28" s="74" t="s">
        <v>78</v>
      </c>
      <c r="B28" s="7"/>
      <c r="C28" s="8"/>
      <c r="D28" s="9" t="s">
        <v>62</v>
      </c>
      <c r="E28" s="8" t="s">
        <v>292</v>
      </c>
      <c r="F28" s="10"/>
      <c r="G28" s="10"/>
      <c r="H28" s="11"/>
      <c r="I28" s="12">
        <v>1</v>
      </c>
      <c r="J28" s="13"/>
      <c r="K28" s="14"/>
      <c r="L28" s="15" t="str">
        <f t="shared" ref="L28:L30" si="13">IF((I28*J28)&lt;&gt;0,I28*J28,"-")</f>
        <v>-</v>
      </c>
      <c r="M28" s="15" t="str">
        <f t="shared" ref="M28:M30" si="14">IF((I28*K28)&lt;&gt;0,I28*K28,"-")</f>
        <v>-</v>
      </c>
      <c r="N28" s="14"/>
      <c r="O28" s="16" t="str">
        <f t="shared" ref="O28:O30" si="15">IF((I28*N28)&lt;&gt;0,I28*N28,"-")</f>
        <v>-</v>
      </c>
      <c r="P28" s="17" t="s">
        <v>236</v>
      </c>
      <c r="Q28" s="18" t="s">
        <v>236</v>
      </c>
      <c r="R28" s="19"/>
      <c r="S28" s="19"/>
      <c r="T28" s="20" t="s">
        <v>24</v>
      </c>
      <c r="U28" s="21"/>
      <c r="V28" s="22"/>
      <c r="W28" s="21"/>
      <c r="X28" s="22"/>
      <c r="Y28" s="22"/>
      <c r="Z28" s="22"/>
    </row>
    <row r="29" spans="1:26" ht="61.5" customHeight="1" thickTop="1" thickBot="1" x14ac:dyDescent="0.25">
      <c r="A29" s="74" t="s">
        <v>79</v>
      </c>
      <c r="B29" s="7"/>
      <c r="C29" s="8"/>
      <c r="D29" s="9" t="s">
        <v>64</v>
      </c>
      <c r="E29" s="8" t="s">
        <v>244</v>
      </c>
      <c r="F29" s="10">
        <v>280</v>
      </c>
      <c r="G29" s="10">
        <v>500</v>
      </c>
      <c r="H29" s="11">
        <v>480</v>
      </c>
      <c r="I29" s="12">
        <v>1</v>
      </c>
      <c r="J29" s="13"/>
      <c r="K29" s="14"/>
      <c r="L29" s="15" t="str">
        <f t="shared" si="13"/>
        <v>-</v>
      </c>
      <c r="M29" s="15" t="str">
        <f t="shared" si="14"/>
        <v>-</v>
      </c>
      <c r="N29" s="14"/>
      <c r="O29" s="16" t="str">
        <f t="shared" si="15"/>
        <v>-</v>
      </c>
      <c r="P29" s="17"/>
      <c r="Q29" s="23"/>
      <c r="R29" s="19"/>
      <c r="S29" s="19"/>
      <c r="T29" s="20" t="s">
        <v>65</v>
      </c>
      <c r="U29" s="21">
        <v>0</v>
      </c>
      <c r="V29" s="22">
        <f t="shared" ref="V29:V30" si="16">U29*I29</f>
        <v>0</v>
      </c>
      <c r="W29" s="21">
        <v>0</v>
      </c>
      <c r="X29" s="22">
        <f t="shared" ref="X29:X30" si="17">(100-W29)*0.01*U29</f>
        <v>0</v>
      </c>
      <c r="Y29" s="22">
        <f t="shared" ref="Y29:Y30" si="18">I29*X29</f>
        <v>0</v>
      </c>
      <c r="Z29" s="22">
        <f t="shared" ref="Z29:Z30" si="19">Y29*1.21</f>
        <v>0</v>
      </c>
    </row>
    <row r="30" spans="1:26" ht="36.75" customHeight="1" thickTop="1" thickBot="1" x14ac:dyDescent="0.25">
      <c r="A30" s="74" t="s">
        <v>80</v>
      </c>
      <c r="B30" s="7"/>
      <c r="C30" s="8"/>
      <c r="D30" s="9" t="s">
        <v>67</v>
      </c>
      <c r="E30" s="8" t="s">
        <v>244</v>
      </c>
      <c r="F30" s="10"/>
      <c r="G30" s="10"/>
      <c r="H30" s="11"/>
      <c r="I30" s="12">
        <v>1</v>
      </c>
      <c r="J30" s="13"/>
      <c r="K30" s="14"/>
      <c r="L30" s="15" t="str">
        <f t="shared" si="13"/>
        <v>-</v>
      </c>
      <c r="M30" s="15" t="str">
        <f t="shared" si="14"/>
        <v>-</v>
      </c>
      <c r="N30" s="14"/>
      <c r="O30" s="16" t="str">
        <f t="shared" si="15"/>
        <v>-</v>
      </c>
      <c r="P30" s="17"/>
      <c r="Q30" s="18"/>
      <c r="R30" s="19"/>
      <c r="S30" s="19"/>
      <c r="T30" s="20" t="s">
        <v>286</v>
      </c>
      <c r="U30" s="21">
        <v>0</v>
      </c>
      <c r="V30" s="22">
        <f t="shared" si="16"/>
        <v>0</v>
      </c>
      <c r="W30" s="21">
        <v>0</v>
      </c>
      <c r="X30" s="22">
        <f t="shared" si="17"/>
        <v>0</v>
      </c>
      <c r="Y30" s="22">
        <f t="shared" si="18"/>
        <v>0</v>
      </c>
      <c r="Z30" s="22">
        <f t="shared" si="19"/>
        <v>0</v>
      </c>
    </row>
    <row r="31" spans="1:26" ht="72" customHeight="1" thickTop="1" thickBot="1" x14ac:dyDescent="0.25">
      <c r="A31" s="74" t="s">
        <v>81</v>
      </c>
      <c r="B31" s="7" t="s">
        <v>255</v>
      </c>
      <c r="C31" s="8" t="s">
        <v>296</v>
      </c>
      <c r="D31" s="9" t="s">
        <v>82</v>
      </c>
      <c r="E31" s="8" t="s">
        <v>235</v>
      </c>
      <c r="F31" s="10">
        <v>700</v>
      </c>
      <c r="G31" s="10">
        <v>590</v>
      </c>
      <c r="H31" s="11">
        <v>1640</v>
      </c>
      <c r="I31" s="12">
        <v>1</v>
      </c>
      <c r="J31" s="13"/>
      <c r="K31" s="14"/>
      <c r="L31" s="15" t="str">
        <f t="shared" si="0"/>
        <v>-</v>
      </c>
      <c r="M31" s="15" t="str">
        <f t="shared" si="1"/>
        <v>-</v>
      </c>
      <c r="N31" s="14"/>
      <c r="O31" s="16" t="str">
        <f t="shared" si="2"/>
        <v>-</v>
      </c>
      <c r="P31" s="17"/>
      <c r="Q31" s="18"/>
      <c r="R31" s="19"/>
      <c r="S31" s="19"/>
      <c r="T31" s="20" t="s">
        <v>286</v>
      </c>
      <c r="U31" s="21">
        <v>0</v>
      </c>
      <c r="V31" s="22">
        <f t="shared" si="6"/>
        <v>0</v>
      </c>
      <c r="W31" s="21">
        <v>0</v>
      </c>
      <c r="X31" s="22">
        <f t="shared" si="7"/>
        <v>0</v>
      </c>
      <c r="Y31" s="22">
        <f t="shared" ref="Y31:Y45" si="20">(I31*X31)</f>
        <v>0</v>
      </c>
      <c r="Z31" s="22">
        <f t="shared" si="8"/>
        <v>0</v>
      </c>
    </row>
    <row r="32" spans="1:26" ht="91.5" customHeight="1" thickTop="1" thickBot="1" x14ac:dyDescent="0.25">
      <c r="A32" s="74" t="s">
        <v>83</v>
      </c>
      <c r="B32" s="7" t="s">
        <v>234</v>
      </c>
      <c r="C32" s="8" t="s">
        <v>291</v>
      </c>
      <c r="D32" s="9" t="s">
        <v>297</v>
      </c>
      <c r="E32" s="8" t="s">
        <v>235</v>
      </c>
      <c r="F32" s="10">
        <v>550</v>
      </c>
      <c r="G32" s="10">
        <v>800</v>
      </c>
      <c r="H32" s="11">
        <v>180</v>
      </c>
      <c r="I32" s="12">
        <v>1</v>
      </c>
      <c r="J32" s="13"/>
      <c r="K32" s="14"/>
      <c r="L32" s="15" t="str">
        <f t="shared" ref="L32" si="21">IF((I32*J32)&lt;&gt;0,I32*J32,"-")</f>
        <v>-</v>
      </c>
      <c r="M32" s="15" t="str">
        <f t="shared" ref="M32" si="22">IF((I32*K32)&lt;&gt;0,I32*K32,"-")</f>
        <v>-</v>
      </c>
      <c r="N32" s="14"/>
      <c r="O32" s="16" t="str">
        <f t="shared" ref="O32" si="23">IF((I32*N32)&lt;&gt;0,I32*N32,"-")</f>
        <v>-</v>
      </c>
      <c r="P32" s="17"/>
      <c r="Q32" s="23"/>
      <c r="R32" s="19" t="s">
        <v>236</v>
      </c>
      <c r="S32" s="19"/>
      <c r="T32" s="20" t="s">
        <v>57</v>
      </c>
      <c r="U32" s="21">
        <v>0</v>
      </c>
      <c r="V32" s="22">
        <f t="shared" ref="V32" si="24">U32*I32</f>
        <v>0</v>
      </c>
      <c r="W32" s="21">
        <v>0</v>
      </c>
      <c r="X32" s="22">
        <f t="shared" ref="X32" si="25">(100-W32)*0.01*U32</f>
        <v>0</v>
      </c>
      <c r="Y32" s="22">
        <f>(I32*X32)</f>
        <v>0</v>
      </c>
      <c r="Z32" s="22">
        <f t="shared" ref="Z32" si="26">Y32*1.21</f>
        <v>0</v>
      </c>
    </row>
    <row r="33" spans="1:26" ht="132.75" customHeight="1" thickTop="1" thickBot="1" x14ac:dyDescent="0.25">
      <c r="A33" s="74" t="s">
        <v>84</v>
      </c>
      <c r="B33" s="7" t="s">
        <v>255</v>
      </c>
      <c r="C33" s="8" t="s">
        <v>299</v>
      </c>
      <c r="D33" s="9" t="s">
        <v>298</v>
      </c>
      <c r="E33" s="8" t="s">
        <v>235</v>
      </c>
      <c r="F33" s="10">
        <v>2400</v>
      </c>
      <c r="G33" s="10">
        <v>700</v>
      </c>
      <c r="H33" s="11">
        <v>900</v>
      </c>
      <c r="I33" s="12">
        <v>1</v>
      </c>
      <c r="J33" s="13"/>
      <c r="K33" s="14"/>
      <c r="L33" s="15" t="str">
        <f t="shared" si="0"/>
        <v>-</v>
      </c>
      <c r="M33" s="15" t="str">
        <f t="shared" si="1"/>
        <v>-</v>
      </c>
      <c r="N33" s="14"/>
      <c r="O33" s="16" t="str">
        <f t="shared" si="2"/>
        <v>-</v>
      </c>
      <c r="P33" s="17"/>
      <c r="Q33" s="18"/>
      <c r="R33" s="19" t="s">
        <v>236</v>
      </c>
      <c r="S33" s="19"/>
      <c r="T33" s="20" t="s">
        <v>85</v>
      </c>
      <c r="U33" s="21">
        <v>0</v>
      </c>
      <c r="V33" s="22">
        <f t="shared" si="6"/>
        <v>0</v>
      </c>
      <c r="W33" s="21">
        <v>0</v>
      </c>
      <c r="X33" s="22">
        <f t="shared" si="7"/>
        <v>0</v>
      </c>
      <c r="Y33" s="22">
        <f t="shared" si="20"/>
        <v>0</v>
      </c>
      <c r="Z33" s="22">
        <f t="shared" si="8"/>
        <v>0</v>
      </c>
    </row>
    <row r="34" spans="1:26" ht="60.75" customHeight="1" thickTop="1" thickBot="1" x14ac:dyDescent="0.25">
      <c r="A34" s="74" t="s">
        <v>86</v>
      </c>
      <c r="B34" s="24"/>
      <c r="C34" s="8" t="s">
        <v>301</v>
      </c>
      <c r="D34" s="9" t="s">
        <v>300</v>
      </c>
      <c r="E34" s="8" t="s">
        <v>244</v>
      </c>
      <c r="F34" s="10">
        <v>400</v>
      </c>
      <c r="G34" s="10">
        <v>420</v>
      </c>
      <c r="H34" s="11">
        <v>600</v>
      </c>
      <c r="I34" s="12">
        <v>1</v>
      </c>
      <c r="J34" s="13"/>
      <c r="K34" s="14"/>
      <c r="L34" s="15" t="str">
        <f t="shared" si="0"/>
        <v>-</v>
      </c>
      <c r="M34" s="15" t="str">
        <f t="shared" si="1"/>
        <v>-</v>
      </c>
      <c r="N34" s="14"/>
      <c r="O34" s="16" t="str">
        <f t="shared" si="2"/>
        <v>-</v>
      </c>
      <c r="P34" s="17" t="s">
        <v>236</v>
      </c>
      <c r="Q34" s="18" t="s">
        <v>236</v>
      </c>
      <c r="R34" s="19"/>
      <c r="S34" s="19"/>
      <c r="T34" s="20" t="s">
        <v>87</v>
      </c>
      <c r="U34" s="21">
        <v>0</v>
      </c>
      <c r="V34" s="22">
        <f t="shared" si="6"/>
        <v>0</v>
      </c>
      <c r="W34" s="21">
        <v>0</v>
      </c>
      <c r="X34" s="22">
        <f t="shared" si="7"/>
        <v>0</v>
      </c>
      <c r="Y34" s="22">
        <f t="shared" si="20"/>
        <v>0</v>
      </c>
      <c r="Z34" s="22">
        <f t="shared" si="8"/>
        <v>0</v>
      </c>
    </row>
    <row r="35" spans="1:26" ht="51.75" customHeight="1" thickTop="1" thickBot="1" x14ac:dyDescent="0.25">
      <c r="A35" s="74" t="s">
        <v>88</v>
      </c>
      <c r="B35" s="7" t="s">
        <v>255</v>
      </c>
      <c r="C35" s="8" t="s">
        <v>302</v>
      </c>
      <c r="D35" s="9" t="s">
        <v>89</v>
      </c>
      <c r="E35" s="8" t="s">
        <v>235</v>
      </c>
      <c r="F35" s="10">
        <v>1000</v>
      </c>
      <c r="G35" s="10">
        <v>300</v>
      </c>
      <c r="H35" s="11">
        <v>120</v>
      </c>
      <c r="I35" s="12">
        <v>1</v>
      </c>
      <c r="J35" s="13"/>
      <c r="K35" s="14"/>
      <c r="L35" s="15" t="str">
        <f t="shared" si="0"/>
        <v>-</v>
      </c>
      <c r="M35" s="15" t="str">
        <f t="shared" si="1"/>
        <v>-</v>
      </c>
      <c r="N35" s="14"/>
      <c r="O35" s="16" t="str">
        <f t="shared" si="2"/>
        <v>-</v>
      </c>
      <c r="P35" s="17"/>
      <c r="Q35" s="23"/>
      <c r="R35" s="19"/>
      <c r="S35" s="19"/>
      <c r="T35" s="20" t="s">
        <v>286</v>
      </c>
      <c r="U35" s="21">
        <v>0</v>
      </c>
      <c r="V35" s="22">
        <f t="shared" si="6"/>
        <v>0</v>
      </c>
      <c r="W35" s="21">
        <v>0</v>
      </c>
      <c r="X35" s="22">
        <f t="shared" si="7"/>
        <v>0</v>
      </c>
      <c r="Y35" s="22">
        <f t="shared" si="20"/>
        <v>0</v>
      </c>
      <c r="Z35" s="22">
        <f t="shared" si="8"/>
        <v>0</v>
      </c>
    </row>
    <row r="36" spans="1:26" ht="76.5" customHeight="1" thickTop="1" thickBot="1" x14ac:dyDescent="0.25">
      <c r="A36" s="74" t="s">
        <v>90</v>
      </c>
      <c r="B36" s="7"/>
      <c r="C36" s="8"/>
      <c r="D36" s="9" t="s">
        <v>287</v>
      </c>
      <c r="E36" s="8" t="s">
        <v>245</v>
      </c>
      <c r="F36" s="10">
        <v>1000</v>
      </c>
      <c r="G36" s="10">
        <v>600</v>
      </c>
      <c r="H36" s="11">
        <v>900</v>
      </c>
      <c r="I36" s="12">
        <v>1</v>
      </c>
      <c r="J36" s="13"/>
      <c r="K36" s="14"/>
      <c r="L36" s="15" t="str">
        <f t="shared" ref="L36" si="27">IF((I36*J36)&lt;&gt;0,I36*J36,"-")</f>
        <v>-</v>
      </c>
      <c r="M36" s="15" t="str">
        <f t="shared" ref="M36" si="28">IF((I36*K36)&lt;&gt;0,I36*K36,"-")</f>
        <v>-</v>
      </c>
      <c r="N36" s="14"/>
      <c r="O36" s="16" t="str">
        <f t="shared" ref="O36" si="29">IF((I36*N36)&lt;&gt;0,I36*N36,"-")</f>
        <v>-</v>
      </c>
      <c r="P36" s="17"/>
      <c r="Q36" s="23"/>
      <c r="R36" s="19"/>
      <c r="S36" s="19"/>
      <c r="T36" s="20" t="s">
        <v>37</v>
      </c>
      <c r="U36" s="21"/>
      <c r="V36" s="22">
        <f t="shared" si="6"/>
        <v>0</v>
      </c>
      <c r="W36" s="21"/>
      <c r="X36" s="22">
        <f t="shared" si="7"/>
        <v>0</v>
      </c>
      <c r="Y36" s="22">
        <f>I36*X36</f>
        <v>0</v>
      </c>
      <c r="Z36" s="22">
        <f t="shared" si="8"/>
        <v>0</v>
      </c>
    </row>
    <row r="37" spans="1:26" ht="39.75" customHeight="1" thickTop="1" thickBot="1" x14ac:dyDescent="0.25">
      <c r="A37" s="74" t="s">
        <v>91</v>
      </c>
      <c r="B37" s="24"/>
      <c r="C37" s="8" t="s">
        <v>303</v>
      </c>
      <c r="D37" s="9" t="s">
        <v>92</v>
      </c>
      <c r="E37" s="8" t="s">
        <v>244</v>
      </c>
      <c r="F37" s="10">
        <v>350</v>
      </c>
      <c r="G37" s="10">
        <v>500</v>
      </c>
      <c r="H37" s="11">
        <v>15</v>
      </c>
      <c r="I37" s="12">
        <v>1</v>
      </c>
      <c r="J37" s="13"/>
      <c r="K37" s="14"/>
      <c r="L37" s="15" t="str">
        <f t="shared" si="0"/>
        <v>-</v>
      </c>
      <c r="M37" s="15" t="str">
        <f t="shared" si="1"/>
        <v>-</v>
      </c>
      <c r="N37" s="14"/>
      <c r="O37" s="16" t="str">
        <f t="shared" si="2"/>
        <v>-</v>
      </c>
      <c r="P37" s="17"/>
      <c r="Q37" s="23"/>
      <c r="R37" s="19"/>
      <c r="S37" s="19"/>
      <c r="T37" s="20" t="s">
        <v>286</v>
      </c>
      <c r="U37" s="21">
        <v>0</v>
      </c>
      <c r="V37" s="22">
        <f t="shared" si="6"/>
        <v>0</v>
      </c>
      <c r="W37" s="21">
        <v>0</v>
      </c>
      <c r="X37" s="22">
        <f t="shared" si="7"/>
        <v>0</v>
      </c>
      <c r="Y37" s="22">
        <f t="shared" si="20"/>
        <v>0</v>
      </c>
      <c r="Z37" s="22">
        <f t="shared" si="8"/>
        <v>0</v>
      </c>
    </row>
    <row r="38" spans="1:26" ht="134.25" customHeight="1" thickTop="1" thickBot="1" x14ac:dyDescent="0.25">
      <c r="A38" s="74" t="s">
        <v>93</v>
      </c>
      <c r="B38" s="7"/>
      <c r="C38" s="8" t="s">
        <v>304</v>
      </c>
      <c r="D38" s="9" t="s">
        <v>305</v>
      </c>
      <c r="E38" s="8" t="s">
        <v>306</v>
      </c>
      <c r="F38" s="10">
        <v>350</v>
      </c>
      <c r="G38" s="10">
        <v>320</v>
      </c>
      <c r="H38" s="11">
        <v>590</v>
      </c>
      <c r="I38" s="12">
        <v>1</v>
      </c>
      <c r="J38" s="13">
        <v>0.55000000000000004</v>
      </c>
      <c r="K38" s="14"/>
      <c r="L38" s="15">
        <f>IF((I38*J38)&lt;&gt;0,I38*J38,"-")</f>
        <v>0.55000000000000004</v>
      </c>
      <c r="M38" s="15" t="str">
        <f>IF((I38*K38)&lt;&gt;0,I38*K38,"-")</f>
        <v>-</v>
      </c>
      <c r="N38" s="14"/>
      <c r="O38" s="16" t="str">
        <f>IF((I38*N38)&lt;&gt;0,I38*N38,"-")</f>
        <v>-</v>
      </c>
      <c r="P38" s="17"/>
      <c r="Q38" s="23"/>
      <c r="R38" s="19"/>
      <c r="S38" s="19"/>
      <c r="T38" s="20" t="s">
        <v>286</v>
      </c>
      <c r="U38" s="21">
        <v>0</v>
      </c>
      <c r="V38" s="22">
        <f>U38*I38</f>
        <v>0</v>
      </c>
      <c r="W38" s="21">
        <v>0</v>
      </c>
      <c r="X38" s="22">
        <f>(100-W38)*0.01*U38</f>
        <v>0</v>
      </c>
      <c r="Y38" s="22">
        <f>I38*X38</f>
        <v>0</v>
      </c>
      <c r="Z38" s="22">
        <f>Y38*1.21</f>
        <v>0</v>
      </c>
    </row>
    <row r="39" spans="1:26" ht="33" customHeight="1" thickTop="1" thickBot="1" x14ac:dyDescent="0.25">
      <c r="A39" s="74" t="s">
        <v>94</v>
      </c>
      <c r="B39" s="7"/>
      <c r="C39" s="8"/>
      <c r="D39" s="9" t="s">
        <v>95</v>
      </c>
      <c r="E39" s="8" t="s">
        <v>306</v>
      </c>
      <c r="F39" s="10"/>
      <c r="G39" s="10"/>
      <c r="H39" s="11"/>
      <c r="I39" s="12">
        <v>1</v>
      </c>
      <c r="J39" s="13"/>
      <c r="K39" s="14"/>
      <c r="L39" s="15" t="str">
        <f t="shared" si="0"/>
        <v>-</v>
      </c>
      <c r="M39" s="15" t="str">
        <f t="shared" si="1"/>
        <v>-</v>
      </c>
      <c r="N39" s="14"/>
      <c r="O39" s="16" t="str">
        <f t="shared" si="2"/>
        <v>-</v>
      </c>
      <c r="P39" s="17"/>
      <c r="Q39" s="18"/>
      <c r="R39" s="19"/>
      <c r="S39" s="19"/>
      <c r="T39" s="20" t="s">
        <v>286</v>
      </c>
      <c r="U39" s="21">
        <v>0</v>
      </c>
      <c r="V39" s="22">
        <f t="shared" si="6"/>
        <v>0</v>
      </c>
      <c r="W39" s="21">
        <v>0</v>
      </c>
      <c r="X39" s="22">
        <f t="shared" si="7"/>
        <v>0</v>
      </c>
      <c r="Y39" s="22">
        <f t="shared" si="20"/>
        <v>0</v>
      </c>
      <c r="Z39" s="22">
        <f t="shared" si="8"/>
        <v>0</v>
      </c>
    </row>
    <row r="40" spans="1:26" ht="35.25" customHeight="1" thickTop="1" thickBot="1" x14ac:dyDescent="0.25">
      <c r="A40" s="74" t="s">
        <v>96</v>
      </c>
      <c r="B40" s="7"/>
      <c r="C40" s="8"/>
      <c r="D40" s="9" t="s">
        <v>97</v>
      </c>
      <c r="E40" s="8" t="s">
        <v>306</v>
      </c>
      <c r="F40" s="10"/>
      <c r="G40" s="10"/>
      <c r="H40" s="11"/>
      <c r="I40" s="12">
        <v>1</v>
      </c>
      <c r="J40" s="13"/>
      <c r="K40" s="14"/>
      <c r="L40" s="15" t="str">
        <f t="shared" si="0"/>
        <v>-</v>
      </c>
      <c r="M40" s="15" t="str">
        <f t="shared" si="1"/>
        <v>-</v>
      </c>
      <c r="N40" s="14"/>
      <c r="O40" s="16" t="str">
        <f t="shared" si="2"/>
        <v>-</v>
      </c>
      <c r="P40" s="17"/>
      <c r="Q40" s="18"/>
      <c r="R40" s="19"/>
      <c r="S40" s="19"/>
      <c r="T40" s="20" t="s">
        <v>286</v>
      </c>
      <c r="U40" s="21">
        <v>0</v>
      </c>
      <c r="V40" s="22">
        <f t="shared" si="6"/>
        <v>0</v>
      </c>
      <c r="W40" s="21">
        <v>0</v>
      </c>
      <c r="X40" s="22">
        <f t="shared" si="7"/>
        <v>0</v>
      </c>
      <c r="Y40" s="22">
        <f t="shared" si="20"/>
        <v>0</v>
      </c>
      <c r="Z40" s="22">
        <f t="shared" si="8"/>
        <v>0</v>
      </c>
    </row>
    <row r="41" spans="1:26" ht="30" customHeight="1" thickTop="1" thickBot="1" x14ac:dyDescent="0.25">
      <c r="A41" s="74" t="s">
        <v>98</v>
      </c>
      <c r="B41" s="7"/>
      <c r="C41" s="8"/>
      <c r="D41" s="9" t="s">
        <v>99</v>
      </c>
      <c r="E41" s="8" t="s">
        <v>306</v>
      </c>
      <c r="F41" s="10"/>
      <c r="G41" s="10"/>
      <c r="H41" s="11"/>
      <c r="I41" s="12">
        <v>1</v>
      </c>
      <c r="J41" s="13"/>
      <c r="K41" s="14"/>
      <c r="L41" s="15" t="str">
        <f t="shared" si="0"/>
        <v>-</v>
      </c>
      <c r="M41" s="15" t="str">
        <f t="shared" si="1"/>
        <v>-</v>
      </c>
      <c r="N41" s="14"/>
      <c r="O41" s="16" t="str">
        <f t="shared" si="2"/>
        <v>-</v>
      </c>
      <c r="P41" s="17"/>
      <c r="Q41" s="18"/>
      <c r="R41" s="19"/>
      <c r="S41" s="19"/>
      <c r="T41" s="20" t="s">
        <v>286</v>
      </c>
      <c r="U41" s="21">
        <v>0</v>
      </c>
      <c r="V41" s="22">
        <f t="shared" si="6"/>
        <v>0</v>
      </c>
      <c r="W41" s="21">
        <v>0</v>
      </c>
      <c r="X41" s="22">
        <f t="shared" si="7"/>
        <v>0</v>
      </c>
      <c r="Y41" s="22">
        <f t="shared" si="20"/>
        <v>0</v>
      </c>
      <c r="Z41" s="22">
        <f t="shared" si="8"/>
        <v>0</v>
      </c>
    </row>
    <row r="42" spans="1:26" ht="23.25" customHeight="1" thickTop="1" thickBot="1" x14ac:dyDescent="0.25">
      <c r="A42" s="74" t="s">
        <v>100</v>
      </c>
      <c r="B42" s="7"/>
      <c r="C42" s="8"/>
      <c r="D42" s="9" t="s">
        <v>101</v>
      </c>
      <c r="E42" s="8" t="s">
        <v>306</v>
      </c>
      <c r="F42" s="10"/>
      <c r="G42" s="10"/>
      <c r="H42" s="11"/>
      <c r="I42" s="12">
        <v>1</v>
      </c>
      <c r="J42" s="13"/>
      <c r="K42" s="14"/>
      <c r="L42" s="15" t="str">
        <f t="shared" si="0"/>
        <v>-</v>
      </c>
      <c r="M42" s="15" t="str">
        <f t="shared" si="1"/>
        <v>-</v>
      </c>
      <c r="N42" s="14"/>
      <c r="O42" s="16" t="str">
        <f t="shared" si="2"/>
        <v>-</v>
      </c>
      <c r="P42" s="17"/>
      <c r="Q42" s="18"/>
      <c r="R42" s="19"/>
      <c r="S42" s="19"/>
      <c r="T42" s="20" t="s">
        <v>286</v>
      </c>
      <c r="U42" s="21">
        <v>0</v>
      </c>
      <c r="V42" s="22">
        <f t="shared" si="6"/>
        <v>0</v>
      </c>
      <c r="W42" s="21">
        <v>0</v>
      </c>
      <c r="X42" s="22">
        <f t="shared" si="7"/>
        <v>0</v>
      </c>
      <c r="Y42" s="22">
        <f t="shared" si="20"/>
        <v>0</v>
      </c>
      <c r="Z42" s="22">
        <f t="shared" si="8"/>
        <v>0</v>
      </c>
    </row>
    <row r="43" spans="1:26" ht="28.5" customHeight="1" thickTop="1" thickBot="1" x14ac:dyDescent="0.25">
      <c r="A43" s="74" t="s">
        <v>102</v>
      </c>
      <c r="B43" s="7"/>
      <c r="C43" s="8"/>
      <c r="D43" s="9" t="s">
        <v>103</v>
      </c>
      <c r="E43" s="8" t="s">
        <v>306</v>
      </c>
      <c r="F43" s="10"/>
      <c r="G43" s="10"/>
      <c r="H43" s="11"/>
      <c r="I43" s="12">
        <v>1</v>
      </c>
      <c r="J43" s="13"/>
      <c r="K43" s="14"/>
      <c r="L43" s="15" t="str">
        <f t="shared" si="0"/>
        <v>-</v>
      </c>
      <c r="M43" s="15" t="str">
        <f t="shared" si="1"/>
        <v>-</v>
      </c>
      <c r="N43" s="14"/>
      <c r="O43" s="16" t="str">
        <f t="shared" si="2"/>
        <v>-</v>
      </c>
      <c r="P43" s="17"/>
      <c r="Q43" s="18"/>
      <c r="R43" s="19"/>
      <c r="S43" s="19"/>
      <c r="T43" s="20" t="s">
        <v>286</v>
      </c>
      <c r="U43" s="21">
        <v>0</v>
      </c>
      <c r="V43" s="22">
        <f t="shared" si="6"/>
        <v>0</v>
      </c>
      <c r="W43" s="21">
        <v>0</v>
      </c>
      <c r="X43" s="22">
        <f t="shared" si="7"/>
        <v>0</v>
      </c>
      <c r="Y43" s="22">
        <f t="shared" si="20"/>
        <v>0</v>
      </c>
      <c r="Z43" s="22">
        <f t="shared" si="8"/>
        <v>0</v>
      </c>
    </row>
    <row r="44" spans="1:26" ht="26.25" customHeight="1" thickTop="1" thickBot="1" x14ac:dyDescent="0.25">
      <c r="A44" s="74" t="s">
        <v>104</v>
      </c>
      <c r="B44" s="7"/>
      <c r="C44" s="8"/>
      <c r="D44" s="9" t="s">
        <v>105</v>
      </c>
      <c r="E44" s="8" t="s">
        <v>306</v>
      </c>
      <c r="F44" s="10"/>
      <c r="G44" s="10"/>
      <c r="H44" s="11"/>
      <c r="I44" s="12">
        <v>1</v>
      </c>
      <c r="J44" s="13"/>
      <c r="K44" s="14"/>
      <c r="L44" s="15" t="str">
        <f t="shared" si="0"/>
        <v>-</v>
      </c>
      <c r="M44" s="15" t="str">
        <f t="shared" si="1"/>
        <v>-</v>
      </c>
      <c r="N44" s="14"/>
      <c r="O44" s="16" t="str">
        <f t="shared" si="2"/>
        <v>-</v>
      </c>
      <c r="P44" s="17"/>
      <c r="Q44" s="18"/>
      <c r="R44" s="19"/>
      <c r="S44" s="19"/>
      <c r="T44" s="20" t="s">
        <v>286</v>
      </c>
      <c r="U44" s="21">
        <v>0</v>
      </c>
      <c r="V44" s="22">
        <f t="shared" si="6"/>
        <v>0</v>
      </c>
      <c r="W44" s="21">
        <v>0</v>
      </c>
      <c r="X44" s="22">
        <f t="shared" si="7"/>
        <v>0</v>
      </c>
      <c r="Y44" s="22">
        <f t="shared" si="20"/>
        <v>0</v>
      </c>
      <c r="Z44" s="22">
        <f t="shared" si="8"/>
        <v>0</v>
      </c>
    </row>
    <row r="45" spans="1:26" ht="26.25" customHeight="1" thickTop="1" thickBot="1" x14ac:dyDescent="0.25">
      <c r="A45" s="74" t="s">
        <v>106</v>
      </c>
      <c r="B45" s="7"/>
      <c r="C45" s="8"/>
      <c r="D45" s="9" t="s">
        <v>107</v>
      </c>
      <c r="E45" s="8" t="s">
        <v>306</v>
      </c>
      <c r="F45" s="10"/>
      <c r="G45" s="10"/>
      <c r="H45" s="11"/>
      <c r="I45" s="12">
        <v>1</v>
      </c>
      <c r="J45" s="13"/>
      <c r="K45" s="14"/>
      <c r="L45" s="15" t="str">
        <f t="shared" si="0"/>
        <v>-</v>
      </c>
      <c r="M45" s="15" t="str">
        <f t="shared" si="1"/>
        <v>-</v>
      </c>
      <c r="N45" s="14"/>
      <c r="O45" s="16" t="str">
        <f t="shared" si="2"/>
        <v>-</v>
      </c>
      <c r="P45" s="17"/>
      <c r="Q45" s="18"/>
      <c r="R45" s="19"/>
      <c r="S45" s="19"/>
      <c r="T45" s="20" t="s">
        <v>286</v>
      </c>
      <c r="U45" s="21">
        <v>0</v>
      </c>
      <c r="V45" s="22">
        <f t="shared" si="6"/>
        <v>0</v>
      </c>
      <c r="W45" s="21">
        <v>0</v>
      </c>
      <c r="X45" s="22">
        <f t="shared" si="7"/>
        <v>0</v>
      </c>
      <c r="Y45" s="22">
        <f t="shared" si="20"/>
        <v>0</v>
      </c>
      <c r="Z45" s="22">
        <f t="shared" si="8"/>
        <v>0</v>
      </c>
    </row>
    <row r="46" spans="1:26" ht="24" customHeight="1" thickTop="1" thickBot="1" x14ac:dyDescent="0.25">
      <c r="A46" s="74" t="s">
        <v>108</v>
      </c>
      <c r="B46" s="7"/>
      <c r="C46" s="8"/>
      <c r="D46" s="9" t="s">
        <v>109</v>
      </c>
      <c r="E46" s="8" t="s">
        <v>306</v>
      </c>
      <c r="F46" s="10"/>
      <c r="G46" s="10"/>
      <c r="H46" s="11"/>
      <c r="I46" s="12">
        <v>1</v>
      </c>
      <c r="J46" s="13"/>
      <c r="K46" s="14"/>
      <c r="L46" s="15" t="str">
        <f t="shared" si="0"/>
        <v>-</v>
      </c>
      <c r="M46" s="15" t="str">
        <f t="shared" si="1"/>
        <v>-</v>
      </c>
      <c r="N46" s="14"/>
      <c r="O46" s="16" t="str">
        <f t="shared" si="2"/>
        <v>-</v>
      </c>
      <c r="P46" s="17"/>
      <c r="Q46" s="18"/>
      <c r="R46" s="19"/>
      <c r="S46" s="19"/>
      <c r="T46" s="20" t="s">
        <v>286</v>
      </c>
      <c r="U46" s="21">
        <v>0</v>
      </c>
      <c r="V46" s="22">
        <f t="shared" ref="V46" si="30">U46*I46</f>
        <v>0</v>
      </c>
      <c r="W46" s="21">
        <v>0</v>
      </c>
      <c r="X46" s="22">
        <f t="shared" ref="X46" si="31">(100-W46)*0.01*U46</f>
        <v>0</v>
      </c>
      <c r="Y46" s="22">
        <f t="shared" ref="Y46" si="32">(I46*X46)</f>
        <v>0</v>
      </c>
      <c r="Z46" s="22">
        <f t="shared" ref="Z46" si="33">Y46*1.21</f>
        <v>0</v>
      </c>
    </row>
    <row r="47" spans="1:26" ht="53.25" customHeight="1" thickTop="1" thickBot="1" x14ac:dyDescent="0.25">
      <c r="A47" s="74" t="s">
        <v>110</v>
      </c>
      <c r="B47" s="7" t="s">
        <v>257</v>
      </c>
      <c r="C47" s="8" t="s">
        <v>308</v>
      </c>
      <c r="D47" s="9" t="s">
        <v>307</v>
      </c>
      <c r="E47" s="8" t="s">
        <v>244</v>
      </c>
      <c r="F47" s="10">
        <v>380</v>
      </c>
      <c r="G47" s="10">
        <v>380</v>
      </c>
      <c r="H47" s="11">
        <v>615</v>
      </c>
      <c r="I47" s="12">
        <v>1</v>
      </c>
      <c r="J47" s="13"/>
      <c r="K47" s="14"/>
      <c r="L47" s="15" t="str">
        <f>IF((I47*J47)&lt;&gt;0,I47*J47,"-")</f>
        <v>-</v>
      </c>
      <c r="M47" s="15" t="str">
        <f>IF((I47*K47)&lt;&gt;0,I47*K47,"-")</f>
        <v>-</v>
      </c>
      <c r="N47" s="14"/>
      <c r="O47" s="16" t="str">
        <f>IF((I47*N47)&lt;&gt;0,I47*N47,"-")</f>
        <v>-</v>
      </c>
      <c r="P47" s="17"/>
      <c r="Q47" s="18"/>
      <c r="R47" s="19"/>
      <c r="S47" s="19"/>
      <c r="T47" s="20" t="s">
        <v>286</v>
      </c>
      <c r="U47" s="21">
        <v>0</v>
      </c>
      <c r="V47" s="22">
        <f t="shared" ref="V47" si="34">U47*I47</f>
        <v>0</v>
      </c>
      <c r="W47" s="21">
        <v>0</v>
      </c>
      <c r="X47" s="22">
        <f t="shared" ref="X47" si="35">(100-W47)*0.01*U47</f>
        <v>0</v>
      </c>
      <c r="Y47" s="22">
        <f t="shared" ref="Y47" si="36">(I47*X47)</f>
        <v>0</v>
      </c>
      <c r="Z47" s="22">
        <f t="shared" ref="Z47" si="37">Y47*1.21</f>
        <v>0</v>
      </c>
    </row>
    <row r="48" spans="1:26" ht="59.25" customHeight="1" thickTop="1" thickBot="1" x14ac:dyDescent="0.25">
      <c r="A48" s="74" t="s">
        <v>111</v>
      </c>
      <c r="B48" s="7" t="s">
        <v>246</v>
      </c>
      <c r="C48" s="8"/>
      <c r="D48" s="9" t="s">
        <v>70</v>
      </c>
      <c r="E48" s="8" t="s">
        <v>244</v>
      </c>
      <c r="F48" s="10">
        <v>470</v>
      </c>
      <c r="G48" s="10">
        <v>370</v>
      </c>
      <c r="H48" s="11">
        <v>225</v>
      </c>
      <c r="I48" s="12">
        <v>1</v>
      </c>
      <c r="J48" s="13"/>
      <c r="K48" s="14"/>
      <c r="L48" s="15" t="str">
        <f t="shared" ref="L48:L49" si="38">IF((I48*J48)&lt;&gt;0,I48*J48,"-")</f>
        <v>-</v>
      </c>
      <c r="M48" s="15" t="str">
        <f t="shared" ref="M48:M52" si="39">IF((I48*K48)&lt;&gt;0,I48*K48,"-")</f>
        <v>-</v>
      </c>
      <c r="N48" s="14"/>
      <c r="O48" s="16" t="str">
        <f t="shared" ref="O48:O52" si="40">IF((I48*N48)&lt;&gt;0,I48*N48,"-")</f>
        <v>-</v>
      </c>
      <c r="P48" s="17" t="s">
        <v>236</v>
      </c>
      <c r="Q48" s="18" t="s">
        <v>236</v>
      </c>
      <c r="R48" s="19" t="s">
        <v>236</v>
      </c>
      <c r="S48" s="19"/>
      <c r="T48" s="20" t="s">
        <v>71</v>
      </c>
      <c r="U48" s="21">
        <v>0</v>
      </c>
      <c r="V48" s="22">
        <f t="shared" ref="V48:V51" si="41">U48*I48</f>
        <v>0</v>
      </c>
      <c r="W48" s="21">
        <v>0</v>
      </c>
      <c r="X48" s="22">
        <f t="shared" ref="X48:X51" si="42">(100-W48)*0.01*U48</f>
        <v>0</v>
      </c>
      <c r="Y48" s="22">
        <f t="shared" ref="Y48" si="43">I48*X48</f>
        <v>0</v>
      </c>
      <c r="Z48" s="22">
        <f t="shared" ref="Z48:Z51" si="44">Y48*1.21</f>
        <v>0</v>
      </c>
    </row>
    <row r="49" spans="1:26" ht="60.75" customHeight="1" thickTop="1" thickBot="1" x14ac:dyDescent="0.25">
      <c r="A49" s="74" t="s">
        <v>112</v>
      </c>
      <c r="B49" s="7"/>
      <c r="C49" s="8"/>
      <c r="D49" s="9" t="s">
        <v>113</v>
      </c>
      <c r="E49" s="8" t="s">
        <v>288</v>
      </c>
      <c r="F49" s="10">
        <v>2500</v>
      </c>
      <c r="G49" s="10">
        <v>2100</v>
      </c>
      <c r="H49" s="11">
        <v>2200</v>
      </c>
      <c r="I49" s="12">
        <v>1</v>
      </c>
      <c r="J49" s="13">
        <v>0.1</v>
      </c>
      <c r="K49" s="14"/>
      <c r="L49" s="15">
        <f t="shared" si="38"/>
        <v>0.1</v>
      </c>
      <c r="M49" s="15" t="str">
        <f t="shared" si="39"/>
        <v>-</v>
      </c>
      <c r="N49" s="14"/>
      <c r="O49" s="16" t="str">
        <f t="shared" si="40"/>
        <v>-</v>
      </c>
      <c r="P49" s="17"/>
      <c r="Q49" s="18"/>
      <c r="R49" s="19" t="s">
        <v>236</v>
      </c>
      <c r="S49" s="19"/>
      <c r="T49" s="20" t="s">
        <v>286</v>
      </c>
      <c r="U49" s="21">
        <v>0</v>
      </c>
      <c r="V49" s="22">
        <f t="shared" si="41"/>
        <v>0</v>
      </c>
      <c r="W49" s="21">
        <v>10</v>
      </c>
      <c r="X49" s="22">
        <f t="shared" si="42"/>
        <v>0</v>
      </c>
      <c r="Y49" s="22">
        <f>(I49*X49)</f>
        <v>0</v>
      </c>
      <c r="Z49" s="22">
        <f t="shared" si="44"/>
        <v>0</v>
      </c>
    </row>
    <row r="50" spans="1:26" ht="76.5" customHeight="1" thickTop="1" thickBot="1" x14ac:dyDescent="0.25">
      <c r="A50" s="74" t="s">
        <v>114</v>
      </c>
      <c r="B50" s="7"/>
      <c r="C50" s="8"/>
      <c r="D50" s="9" t="s">
        <v>115</v>
      </c>
      <c r="E50" s="8" t="s">
        <v>288</v>
      </c>
      <c r="F50" s="10">
        <v>397</v>
      </c>
      <c r="G50" s="10">
        <v>466</v>
      </c>
      <c r="H50" s="11">
        <v>457</v>
      </c>
      <c r="I50" s="12">
        <v>1</v>
      </c>
      <c r="J50" s="13">
        <v>0.7</v>
      </c>
      <c r="K50" s="14"/>
      <c r="L50" s="15">
        <v>0.8</v>
      </c>
      <c r="M50" s="15" t="str">
        <f t="shared" si="39"/>
        <v>-</v>
      </c>
      <c r="N50" s="14"/>
      <c r="O50" s="16" t="str">
        <f t="shared" si="40"/>
        <v>-</v>
      </c>
      <c r="P50" s="17"/>
      <c r="Q50" s="23"/>
      <c r="R50" s="19"/>
      <c r="S50" s="19"/>
      <c r="T50" s="20" t="s">
        <v>44</v>
      </c>
      <c r="U50" s="21">
        <v>0</v>
      </c>
      <c r="V50" s="22">
        <f t="shared" si="41"/>
        <v>0</v>
      </c>
      <c r="W50" s="21">
        <v>0</v>
      </c>
      <c r="X50" s="22">
        <f t="shared" si="42"/>
        <v>0</v>
      </c>
      <c r="Y50" s="22">
        <f>I50*X50</f>
        <v>0</v>
      </c>
      <c r="Z50" s="22">
        <f t="shared" si="44"/>
        <v>0</v>
      </c>
    </row>
    <row r="51" spans="1:26" ht="51" customHeight="1" thickTop="1" thickBot="1" x14ac:dyDescent="0.25">
      <c r="A51" s="75" t="s">
        <v>116</v>
      </c>
      <c r="B51" s="7" t="s">
        <v>234</v>
      </c>
      <c r="C51" s="8" t="s">
        <v>290</v>
      </c>
      <c r="D51" s="9" t="s">
        <v>289</v>
      </c>
      <c r="E51" s="8" t="s">
        <v>235</v>
      </c>
      <c r="F51" s="10">
        <v>1200</v>
      </c>
      <c r="G51" s="10">
        <v>600</v>
      </c>
      <c r="H51" s="11">
        <v>1800</v>
      </c>
      <c r="I51" s="12">
        <v>2</v>
      </c>
      <c r="J51" s="13"/>
      <c r="K51" s="14"/>
      <c r="L51" s="15" t="str">
        <f t="shared" ref="L51:L52" si="45">IF((I51*J51)&lt;&gt;0,I51*J51,"-")</f>
        <v>-</v>
      </c>
      <c r="M51" s="15" t="str">
        <f t="shared" si="39"/>
        <v>-</v>
      </c>
      <c r="N51" s="14"/>
      <c r="O51" s="16" t="str">
        <f t="shared" si="40"/>
        <v>-</v>
      </c>
      <c r="P51" s="17"/>
      <c r="Q51" s="23"/>
      <c r="R51" s="19"/>
      <c r="S51" s="19"/>
      <c r="T51" s="20" t="s">
        <v>286</v>
      </c>
      <c r="U51" s="21">
        <v>0</v>
      </c>
      <c r="V51" s="22">
        <f t="shared" si="41"/>
        <v>0</v>
      </c>
      <c r="W51" s="21">
        <v>0</v>
      </c>
      <c r="X51" s="22">
        <f t="shared" si="42"/>
        <v>0</v>
      </c>
      <c r="Y51" s="22">
        <f>I51*X51</f>
        <v>0</v>
      </c>
      <c r="Z51" s="22">
        <f t="shared" si="44"/>
        <v>0</v>
      </c>
    </row>
    <row r="52" spans="1:26" ht="25.5" customHeight="1" thickTop="1" thickBot="1" x14ac:dyDescent="0.25">
      <c r="A52" s="74" t="s">
        <v>117</v>
      </c>
      <c r="B52" s="7"/>
      <c r="C52" s="8"/>
      <c r="D52" s="9" t="s">
        <v>20</v>
      </c>
      <c r="E52" s="8"/>
      <c r="F52" s="10"/>
      <c r="G52" s="10"/>
      <c r="H52" s="11"/>
      <c r="I52" s="12"/>
      <c r="J52" s="13"/>
      <c r="K52" s="14"/>
      <c r="L52" s="15" t="str">
        <f t="shared" si="45"/>
        <v>-</v>
      </c>
      <c r="M52" s="15" t="str">
        <f t="shared" si="39"/>
        <v>-</v>
      </c>
      <c r="N52" s="14"/>
      <c r="O52" s="16" t="str">
        <f t="shared" si="40"/>
        <v>-</v>
      </c>
      <c r="P52" s="17"/>
      <c r="Q52" s="23"/>
      <c r="R52" s="19"/>
      <c r="S52" s="19"/>
      <c r="T52" s="20" t="s">
        <v>20</v>
      </c>
      <c r="U52" s="21"/>
      <c r="V52" s="22"/>
      <c r="W52" s="21"/>
      <c r="X52" s="22"/>
      <c r="Y52" s="22"/>
      <c r="Z52" s="22"/>
    </row>
    <row r="53" spans="1:26" ht="33" customHeight="1" thickTop="1" thickBot="1" x14ac:dyDescent="0.25">
      <c r="A53" s="87" t="s">
        <v>204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9"/>
      <c r="V53" s="89"/>
      <c r="W53" s="89"/>
      <c r="X53" s="89"/>
      <c r="Y53" s="89"/>
      <c r="Z53" s="89"/>
    </row>
    <row r="54" spans="1:26" ht="93.75" customHeight="1" thickTop="1" thickBot="1" x14ac:dyDescent="0.25">
      <c r="A54" s="74" t="s">
        <v>118</v>
      </c>
      <c r="B54" s="7"/>
      <c r="C54" s="8"/>
      <c r="D54" s="9" t="s">
        <v>119</v>
      </c>
      <c r="E54" s="8" t="s">
        <v>309</v>
      </c>
      <c r="F54" s="10">
        <v>3000</v>
      </c>
      <c r="G54" s="10">
        <v>600</v>
      </c>
      <c r="H54" s="11">
        <v>2200</v>
      </c>
      <c r="I54" s="12">
        <v>1</v>
      </c>
      <c r="J54" s="13"/>
      <c r="K54" s="14"/>
      <c r="L54" s="15" t="str">
        <f t="shared" ref="L54:L55" si="46">IF((I54*J54)&lt;&gt;0,I54*J54,"-")</f>
        <v>-</v>
      </c>
      <c r="M54" s="15" t="str">
        <f t="shared" ref="M54:M55" si="47">IF((I54*K54)&lt;&gt;0,I54*K54,"-")</f>
        <v>-</v>
      </c>
      <c r="N54" s="14"/>
      <c r="O54" s="16" t="str">
        <f t="shared" ref="O54:O55" si="48">IF((I54*N54)&lt;&gt;0,I54*N54,"-")</f>
        <v>-</v>
      </c>
      <c r="P54" s="17"/>
      <c r="Q54" s="18"/>
      <c r="R54" s="19"/>
      <c r="S54" s="19"/>
      <c r="T54" s="20" t="s">
        <v>286</v>
      </c>
      <c r="U54" s="21">
        <v>0</v>
      </c>
      <c r="V54" s="22">
        <f t="shared" ref="V54" si="49">U54*I54</f>
        <v>0</v>
      </c>
      <c r="W54" s="21">
        <v>0</v>
      </c>
      <c r="X54" s="22">
        <f t="shared" ref="X54" si="50">(100-W54)*0.01*U54</f>
        <v>0</v>
      </c>
      <c r="Y54" s="22">
        <f t="shared" ref="Y54" si="51">I54*X54</f>
        <v>0</v>
      </c>
      <c r="Z54" s="22">
        <f t="shared" ref="Z54" si="52">Y54*1.21</f>
        <v>0</v>
      </c>
    </row>
    <row r="55" spans="1:26" ht="47.25" customHeight="1" thickTop="1" thickBot="1" x14ac:dyDescent="0.25">
      <c r="A55" s="74" t="s">
        <v>120</v>
      </c>
      <c r="B55" s="7"/>
      <c r="C55" s="8"/>
      <c r="D55" s="9" t="s">
        <v>20</v>
      </c>
      <c r="E55" s="8"/>
      <c r="F55" s="10"/>
      <c r="G55" s="10"/>
      <c r="H55" s="11"/>
      <c r="I55" s="12"/>
      <c r="J55" s="13"/>
      <c r="K55" s="14"/>
      <c r="L55" s="15" t="str">
        <f t="shared" si="46"/>
        <v>-</v>
      </c>
      <c r="M55" s="15" t="str">
        <f t="shared" si="47"/>
        <v>-</v>
      </c>
      <c r="N55" s="14"/>
      <c r="O55" s="16" t="str">
        <f t="shared" si="48"/>
        <v>-</v>
      </c>
      <c r="P55" s="17"/>
      <c r="Q55" s="23"/>
      <c r="R55" s="19"/>
      <c r="S55" s="19"/>
      <c r="T55" s="20" t="s">
        <v>20</v>
      </c>
      <c r="U55" s="21"/>
      <c r="V55" s="22"/>
      <c r="W55" s="21"/>
      <c r="X55" s="22"/>
      <c r="Y55" s="22"/>
      <c r="Z55" s="22"/>
    </row>
    <row r="56" spans="1:26" ht="36" customHeight="1" thickTop="1" thickBot="1" x14ac:dyDescent="0.25">
      <c r="A56" s="87" t="s">
        <v>121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9"/>
      <c r="V56" s="89"/>
      <c r="W56" s="89"/>
      <c r="X56" s="89"/>
      <c r="Y56" s="89"/>
      <c r="Z56" s="89"/>
    </row>
    <row r="57" spans="1:26" ht="76.5" customHeight="1" thickTop="1" thickBot="1" x14ac:dyDescent="0.25">
      <c r="A57" s="74" t="s">
        <v>122</v>
      </c>
      <c r="B57" s="7"/>
      <c r="C57" s="8"/>
      <c r="D57" s="9" t="s">
        <v>123</v>
      </c>
      <c r="E57" s="8" t="s">
        <v>245</v>
      </c>
      <c r="F57" s="10">
        <v>1500</v>
      </c>
      <c r="G57" s="10">
        <v>550</v>
      </c>
      <c r="H57" s="11">
        <v>850</v>
      </c>
      <c r="I57" s="12">
        <v>1</v>
      </c>
      <c r="J57" s="13"/>
      <c r="K57" s="14"/>
      <c r="L57" s="15" t="str">
        <f t="shared" ref="L57:L58" si="53">IF((I57*J57)&lt;&gt;0,I57*J57,"-")</f>
        <v>-</v>
      </c>
      <c r="M57" s="15" t="str">
        <f t="shared" ref="M57:M58" si="54">IF((I57*K57)&lt;&gt;0,I57*K57,"-")</f>
        <v>-</v>
      </c>
      <c r="N57" s="14"/>
      <c r="O57" s="16" t="str">
        <f t="shared" ref="O57:O58" si="55">IF((I57*N57)&lt;&gt;0,I57*N57,"-")</f>
        <v>-</v>
      </c>
      <c r="P57" s="17" t="s">
        <v>236</v>
      </c>
      <c r="Q57" s="18" t="s">
        <v>236</v>
      </c>
      <c r="R57" s="19" t="s">
        <v>236</v>
      </c>
      <c r="S57" s="19"/>
      <c r="T57" s="20" t="s">
        <v>50</v>
      </c>
      <c r="U57" s="21"/>
      <c r="V57" s="22">
        <f t="shared" ref="V57:V59" si="56">U57*I57</f>
        <v>0</v>
      </c>
      <c r="W57" s="21"/>
      <c r="X57" s="22">
        <f t="shared" ref="X57:X59" si="57">(100-W57)*0.01*U57</f>
        <v>0</v>
      </c>
      <c r="Y57" s="22">
        <f>(I57*X57)</f>
        <v>0</v>
      </c>
      <c r="Z57" s="22">
        <f t="shared" ref="Z57:Z59" si="58">Y57*1.21</f>
        <v>0</v>
      </c>
    </row>
    <row r="58" spans="1:26" ht="47.25" customHeight="1" thickTop="1" thickBot="1" x14ac:dyDescent="0.25">
      <c r="A58" s="74" t="s">
        <v>124</v>
      </c>
      <c r="B58" s="7" t="s">
        <v>255</v>
      </c>
      <c r="C58" s="8" t="s">
        <v>302</v>
      </c>
      <c r="D58" s="9" t="s">
        <v>89</v>
      </c>
      <c r="E58" s="8" t="s">
        <v>235</v>
      </c>
      <c r="F58" s="10">
        <v>1000</v>
      </c>
      <c r="G58" s="10">
        <v>300</v>
      </c>
      <c r="H58" s="11">
        <v>120</v>
      </c>
      <c r="I58" s="12">
        <v>1</v>
      </c>
      <c r="J58" s="13"/>
      <c r="K58" s="14"/>
      <c r="L58" s="15" t="str">
        <f t="shared" si="53"/>
        <v>-</v>
      </c>
      <c r="M58" s="15" t="str">
        <f t="shared" si="54"/>
        <v>-</v>
      </c>
      <c r="N58" s="14"/>
      <c r="O58" s="16" t="str">
        <f t="shared" si="55"/>
        <v>-</v>
      </c>
      <c r="P58" s="17"/>
      <c r="Q58" s="23"/>
      <c r="R58" s="19"/>
      <c r="S58" s="19"/>
      <c r="T58" s="20" t="s">
        <v>286</v>
      </c>
      <c r="U58" s="21">
        <v>0</v>
      </c>
      <c r="V58" s="22">
        <f t="shared" si="56"/>
        <v>0</v>
      </c>
      <c r="W58" s="21">
        <v>0</v>
      </c>
      <c r="X58" s="22">
        <f t="shared" si="57"/>
        <v>0</v>
      </c>
      <c r="Y58" s="22">
        <f t="shared" ref="Y58:Y59" si="59">(I58*X58)</f>
        <v>0</v>
      </c>
      <c r="Z58" s="22">
        <f t="shared" si="58"/>
        <v>0</v>
      </c>
    </row>
    <row r="59" spans="1:26" ht="36" customHeight="1" thickTop="1" thickBot="1" x14ac:dyDescent="0.25">
      <c r="A59" s="74" t="s">
        <v>125</v>
      </c>
      <c r="B59" s="7" t="s">
        <v>257</v>
      </c>
      <c r="C59" s="8" t="s">
        <v>308</v>
      </c>
      <c r="D59" s="9" t="s">
        <v>307</v>
      </c>
      <c r="E59" s="8" t="s">
        <v>244</v>
      </c>
      <c r="F59" s="10">
        <v>380</v>
      </c>
      <c r="G59" s="10">
        <v>380</v>
      </c>
      <c r="H59" s="11">
        <v>615</v>
      </c>
      <c r="I59" s="12">
        <v>1</v>
      </c>
      <c r="J59" s="13"/>
      <c r="K59" s="14"/>
      <c r="L59" s="15" t="str">
        <f>IF((I59*J59)&lt;&gt;0,I59*J59,"-")</f>
        <v>-</v>
      </c>
      <c r="M59" s="15" t="str">
        <f>IF((I59*K59)&lt;&gt;0,I59*K59,"-")</f>
        <v>-</v>
      </c>
      <c r="N59" s="14"/>
      <c r="O59" s="16" t="str">
        <f>IF((I59*N59)&lt;&gt;0,I59*N59,"-")</f>
        <v>-</v>
      </c>
      <c r="P59" s="17"/>
      <c r="Q59" s="18"/>
      <c r="R59" s="19"/>
      <c r="S59" s="19"/>
      <c r="T59" s="20" t="s">
        <v>286</v>
      </c>
      <c r="U59" s="21">
        <v>0</v>
      </c>
      <c r="V59" s="22">
        <f t="shared" si="56"/>
        <v>0</v>
      </c>
      <c r="W59" s="21">
        <v>0</v>
      </c>
      <c r="X59" s="22">
        <f t="shared" si="57"/>
        <v>0</v>
      </c>
      <c r="Y59" s="22">
        <f t="shared" si="59"/>
        <v>0</v>
      </c>
      <c r="Z59" s="22">
        <f t="shared" si="58"/>
        <v>0</v>
      </c>
    </row>
    <row r="60" spans="1:26" ht="30" customHeight="1" thickTop="1" thickBot="1" x14ac:dyDescent="0.25">
      <c r="A60" s="74" t="s">
        <v>126</v>
      </c>
      <c r="B60" s="7"/>
      <c r="C60" s="8"/>
      <c r="D60" s="9" t="s">
        <v>127</v>
      </c>
      <c r="E60" s="8" t="s">
        <v>292</v>
      </c>
      <c r="F60" s="10"/>
      <c r="G60" s="10"/>
      <c r="H60" s="11"/>
      <c r="I60" s="12">
        <v>1</v>
      </c>
      <c r="J60" s="13"/>
      <c r="K60" s="14"/>
      <c r="L60" s="15" t="str">
        <f t="shared" ref="L60" si="60">IF((I60*J60)&lt;&gt;0,I60*J60,"-")</f>
        <v>-</v>
      </c>
      <c r="M60" s="15" t="str">
        <f t="shared" ref="M60" si="61">IF((I60*K60)&lt;&gt;0,I60*K60,"-")</f>
        <v>-</v>
      </c>
      <c r="N60" s="14"/>
      <c r="O60" s="16" t="str">
        <f t="shared" ref="O60" si="62">IF((I60*N60)&lt;&gt;0,I60*N60,"-")</f>
        <v>-</v>
      </c>
      <c r="P60" s="17" t="s">
        <v>236</v>
      </c>
      <c r="Q60" s="18" t="s">
        <v>236</v>
      </c>
      <c r="R60" s="19" t="s">
        <v>236</v>
      </c>
      <c r="S60" s="19"/>
      <c r="T60" s="20" t="s">
        <v>24</v>
      </c>
      <c r="U60" s="21"/>
      <c r="V60" s="22"/>
      <c r="W60" s="21"/>
      <c r="X60" s="22"/>
      <c r="Y60" s="22"/>
      <c r="Z60" s="22"/>
    </row>
    <row r="61" spans="1:26" ht="97.5" customHeight="1" thickTop="1" thickBot="1" x14ac:dyDescent="0.25">
      <c r="A61" s="74" t="s">
        <v>128</v>
      </c>
      <c r="B61" s="7" t="s">
        <v>234</v>
      </c>
      <c r="C61" s="8" t="s">
        <v>311</v>
      </c>
      <c r="D61" s="9" t="s">
        <v>310</v>
      </c>
      <c r="E61" s="8" t="s">
        <v>259</v>
      </c>
      <c r="F61" s="10">
        <v>770</v>
      </c>
      <c r="G61" s="10">
        <v>695</v>
      </c>
      <c r="H61" s="11">
        <v>1890</v>
      </c>
      <c r="I61" s="12">
        <v>1</v>
      </c>
      <c r="J61" s="13">
        <v>0.3</v>
      </c>
      <c r="K61" s="14"/>
      <c r="L61" s="15">
        <f t="shared" ref="L61:L91" si="63">IF((I61*J61)&lt;&gt;0,I61*J61,"-")</f>
        <v>0.3</v>
      </c>
      <c r="M61" s="15" t="str">
        <f t="shared" ref="M61:M91" si="64">IF((I61*K61)&lt;&gt;0,I61*K61,"-")</f>
        <v>-</v>
      </c>
      <c r="N61" s="14"/>
      <c r="O61" s="16" t="str">
        <f t="shared" ref="O61:O74" si="65">IF((I61*N61)&lt;&gt;0,I61*N61,"-")</f>
        <v>-</v>
      </c>
      <c r="P61" s="17"/>
      <c r="Q61" s="23"/>
      <c r="R61" s="19"/>
      <c r="S61" s="19"/>
      <c r="T61" s="20" t="s">
        <v>286</v>
      </c>
      <c r="U61" s="21">
        <v>0</v>
      </c>
      <c r="V61" s="22">
        <f t="shared" ref="V61:V67" si="66">U61*I61</f>
        <v>0</v>
      </c>
      <c r="W61" s="21">
        <v>0</v>
      </c>
      <c r="X61" s="22">
        <f t="shared" ref="X61:X67" si="67">(100-W61)*0.01*U61</f>
        <v>0</v>
      </c>
      <c r="Y61" s="22">
        <f>I61*X61</f>
        <v>0</v>
      </c>
      <c r="Z61" s="22">
        <f t="shared" ref="Z61:Z67" si="68">Y61*1.21</f>
        <v>0</v>
      </c>
    </row>
    <row r="62" spans="1:26" ht="111.75" customHeight="1" thickTop="1" thickBot="1" x14ac:dyDescent="0.25">
      <c r="A62" s="74" t="s">
        <v>129</v>
      </c>
      <c r="B62" s="7" t="s">
        <v>234</v>
      </c>
      <c r="C62" s="8" t="s">
        <v>313</v>
      </c>
      <c r="D62" s="9" t="s">
        <v>312</v>
      </c>
      <c r="E62" s="8" t="s">
        <v>235</v>
      </c>
      <c r="F62" s="10">
        <v>1000</v>
      </c>
      <c r="G62" s="10">
        <v>700</v>
      </c>
      <c r="H62" s="11">
        <v>900</v>
      </c>
      <c r="I62" s="12">
        <v>1</v>
      </c>
      <c r="J62" s="13"/>
      <c r="K62" s="14"/>
      <c r="L62" s="15" t="str">
        <f t="shared" si="63"/>
        <v>-</v>
      </c>
      <c r="M62" s="15" t="str">
        <f t="shared" si="64"/>
        <v>-</v>
      </c>
      <c r="N62" s="14"/>
      <c r="O62" s="16" t="str">
        <f t="shared" si="65"/>
        <v>-</v>
      </c>
      <c r="P62" s="17"/>
      <c r="Q62" s="23"/>
      <c r="R62" s="19"/>
      <c r="S62" s="19"/>
      <c r="T62" s="20" t="s">
        <v>286</v>
      </c>
      <c r="U62" s="21">
        <v>0</v>
      </c>
      <c r="V62" s="22">
        <f t="shared" si="66"/>
        <v>0</v>
      </c>
      <c r="W62" s="21">
        <v>0</v>
      </c>
      <c r="X62" s="22">
        <f t="shared" si="67"/>
        <v>0</v>
      </c>
      <c r="Y62" s="22">
        <f>I62*X62</f>
        <v>0</v>
      </c>
      <c r="Z62" s="22">
        <f t="shared" si="68"/>
        <v>0</v>
      </c>
    </row>
    <row r="63" spans="1:26" ht="111.75" customHeight="1" thickTop="1" thickBot="1" x14ac:dyDescent="0.25">
      <c r="A63" s="74" t="s">
        <v>316</v>
      </c>
      <c r="B63" s="7" t="s">
        <v>234</v>
      </c>
      <c r="C63" s="8" t="s">
        <v>314</v>
      </c>
      <c r="D63" s="9" t="s">
        <v>315</v>
      </c>
      <c r="E63" s="8" t="s">
        <v>235</v>
      </c>
      <c r="F63" s="10">
        <v>1100</v>
      </c>
      <c r="G63" s="10">
        <v>700</v>
      </c>
      <c r="H63" s="11">
        <v>900</v>
      </c>
      <c r="I63" s="12">
        <v>1</v>
      </c>
      <c r="J63" s="13"/>
      <c r="K63" s="14"/>
      <c r="L63" s="15" t="str">
        <f t="shared" ref="L63:L64" si="69">IF((I63*J63)&lt;&gt;0,I63*J63,"-")</f>
        <v>-</v>
      </c>
      <c r="M63" s="15" t="str">
        <f t="shared" ref="M63:M64" si="70">IF((I63*K63)&lt;&gt;0,I63*K63,"-")</f>
        <v>-</v>
      </c>
      <c r="N63" s="14"/>
      <c r="O63" s="16" t="str">
        <f t="shared" ref="O63:O64" si="71">IF((I63*N63)&lt;&gt;0,I63*N63,"-")</f>
        <v>-</v>
      </c>
      <c r="P63" s="17"/>
      <c r="Q63" s="23"/>
      <c r="R63" s="19"/>
      <c r="S63" s="19"/>
      <c r="T63" s="20" t="s">
        <v>286</v>
      </c>
      <c r="U63" s="21">
        <v>0</v>
      </c>
      <c r="V63" s="22">
        <f t="shared" ref="V63:V64" si="72">U63*I63</f>
        <v>0</v>
      </c>
      <c r="W63" s="21">
        <v>0</v>
      </c>
      <c r="X63" s="22">
        <f t="shared" ref="X63:X64" si="73">(100-W63)*0.01*U63</f>
        <v>0</v>
      </c>
      <c r="Y63" s="22">
        <f>I63*X63</f>
        <v>0</v>
      </c>
      <c r="Z63" s="22">
        <f t="shared" ref="Z63:Z64" si="74">Y63*1.21</f>
        <v>0</v>
      </c>
    </row>
    <row r="64" spans="1:26" ht="87.75" customHeight="1" thickTop="1" thickBot="1" x14ac:dyDescent="0.25">
      <c r="A64" s="74" t="s">
        <v>317</v>
      </c>
      <c r="B64" s="7" t="s">
        <v>255</v>
      </c>
      <c r="C64" s="8" t="s">
        <v>262</v>
      </c>
      <c r="D64" s="9" t="s">
        <v>0</v>
      </c>
      <c r="E64" s="8" t="s">
        <v>235</v>
      </c>
      <c r="F64" s="10">
        <v>1300</v>
      </c>
      <c r="G64" s="10">
        <v>350</v>
      </c>
      <c r="H64" s="11">
        <v>600</v>
      </c>
      <c r="I64" s="12">
        <v>1</v>
      </c>
      <c r="J64" s="13"/>
      <c r="K64" s="14"/>
      <c r="L64" s="15" t="str">
        <f t="shared" si="69"/>
        <v>-</v>
      </c>
      <c r="M64" s="15" t="str">
        <f t="shared" si="70"/>
        <v>-</v>
      </c>
      <c r="N64" s="14"/>
      <c r="O64" s="16" t="str">
        <f t="shared" si="71"/>
        <v>-</v>
      </c>
      <c r="P64" s="17"/>
      <c r="Q64" s="18"/>
      <c r="R64" s="19"/>
      <c r="S64" s="19"/>
      <c r="T64" s="20" t="s">
        <v>286</v>
      </c>
      <c r="U64" s="21">
        <v>0</v>
      </c>
      <c r="V64" s="22">
        <f t="shared" si="72"/>
        <v>0</v>
      </c>
      <c r="W64" s="21">
        <v>0</v>
      </c>
      <c r="X64" s="22">
        <f t="shared" si="73"/>
        <v>0</v>
      </c>
      <c r="Y64" s="22">
        <f t="shared" ref="Y64" si="75">(I64*X64)</f>
        <v>0</v>
      </c>
      <c r="Z64" s="22">
        <f t="shared" si="74"/>
        <v>0</v>
      </c>
    </row>
    <row r="65" spans="1:26" ht="150" customHeight="1" thickTop="1" thickBot="1" x14ac:dyDescent="0.25">
      <c r="A65" s="74" t="s">
        <v>321</v>
      </c>
      <c r="B65" s="7"/>
      <c r="C65" s="8" t="s">
        <v>319</v>
      </c>
      <c r="D65" s="9" t="s">
        <v>318</v>
      </c>
      <c r="E65" s="8" t="s">
        <v>320</v>
      </c>
      <c r="F65" s="10">
        <v>290</v>
      </c>
      <c r="G65" s="10">
        <v>250</v>
      </c>
      <c r="H65" s="11">
        <v>120</v>
      </c>
      <c r="I65" s="12">
        <v>1</v>
      </c>
      <c r="J65" s="13">
        <v>0.1</v>
      </c>
      <c r="K65" s="14"/>
      <c r="L65" s="15">
        <f t="shared" si="63"/>
        <v>0.1</v>
      </c>
      <c r="M65" s="15" t="str">
        <f t="shared" si="64"/>
        <v>-</v>
      </c>
      <c r="N65" s="14"/>
      <c r="O65" s="16" t="str">
        <f t="shared" si="65"/>
        <v>-</v>
      </c>
      <c r="P65" s="17"/>
      <c r="Q65" s="23"/>
      <c r="R65" s="19"/>
      <c r="S65" s="19"/>
      <c r="T65" s="20" t="s">
        <v>286</v>
      </c>
      <c r="U65" s="21">
        <v>0</v>
      </c>
      <c r="V65" s="22">
        <f t="shared" si="66"/>
        <v>0</v>
      </c>
      <c r="W65" s="21">
        <v>0</v>
      </c>
      <c r="X65" s="22">
        <f t="shared" si="67"/>
        <v>0</v>
      </c>
      <c r="Y65" s="22">
        <f>(I65*X65)</f>
        <v>0</v>
      </c>
      <c r="Z65" s="22">
        <f t="shared" si="68"/>
        <v>0</v>
      </c>
    </row>
    <row r="66" spans="1:26" ht="102.75" customHeight="1" thickTop="1" thickBot="1" x14ac:dyDescent="0.25">
      <c r="A66" s="74" t="s">
        <v>164</v>
      </c>
      <c r="B66" s="7"/>
      <c r="C66" s="8" t="s">
        <v>322</v>
      </c>
      <c r="D66" s="9" t="s">
        <v>323</v>
      </c>
      <c r="E66" s="8" t="s">
        <v>244</v>
      </c>
      <c r="F66" s="10">
        <v>640</v>
      </c>
      <c r="G66" s="10">
        <v>460</v>
      </c>
      <c r="H66" s="11">
        <v>550</v>
      </c>
      <c r="I66" s="12">
        <v>1</v>
      </c>
      <c r="J66" s="13"/>
      <c r="K66" s="14">
        <v>2.2000000000000002</v>
      </c>
      <c r="L66" s="15" t="str">
        <f t="shared" si="63"/>
        <v>-</v>
      </c>
      <c r="M66" s="15">
        <f t="shared" si="64"/>
        <v>2.2000000000000002</v>
      </c>
      <c r="N66" s="14"/>
      <c r="O66" s="16" t="str">
        <f t="shared" si="65"/>
        <v>-</v>
      </c>
      <c r="P66" s="17"/>
      <c r="Q66" s="23"/>
      <c r="R66" s="19"/>
      <c r="S66" s="19"/>
      <c r="T66" s="20" t="s">
        <v>286</v>
      </c>
      <c r="U66" s="21">
        <v>0</v>
      </c>
      <c r="V66" s="22">
        <f t="shared" si="66"/>
        <v>0</v>
      </c>
      <c r="W66" s="21">
        <v>0</v>
      </c>
      <c r="X66" s="22">
        <f t="shared" si="67"/>
        <v>0</v>
      </c>
      <c r="Y66" s="22">
        <f>I66*X66</f>
        <v>0</v>
      </c>
      <c r="Z66" s="22">
        <f t="shared" si="68"/>
        <v>0</v>
      </c>
    </row>
    <row r="67" spans="1:26" ht="24.75" customHeight="1" thickTop="1" thickBot="1" x14ac:dyDescent="0.25">
      <c r="A67" s="74"/>
      <c r="B67" s="7"/>
      <c r="C67" s="8"/>
      <c r="D67" s="9" t="s">
        <v>1</v>
      </c>
      <c r="E67" s="8"/>
      <c r="F67" s="10"/>
      <c r="G67" s="10"/>
      <c r="H67" s="11"/>
      <c r="I67" s="12">
        <v>1</v>
      </c>
      <c r="J67" s="13"/>
      <c r="K67" s="14"/>
      <c r="L67" s="15" t="str">
        <f t="shared" si="63"/>
        <v>-</v>
      </c>
      <c r="M67" s="15" t="str">
        <f t="shared" si="64"/>
        <v>-</v>
      </c>
      <c r="N67" s="14"/>
      <c r="O67" s="16" t="str">
        <f t="shared" si="65"/>
        <v>-</v>
      </c>
      <c r="P67" s="17"/>
      <c r="Q67" s="18"/>
      <c r="R67" s="19"/>
      <c r="S67" s="19"/>
      <c r="T67" s="20" t="s">
        <v>286</v>
      </c>
      <c r="U67" s="21">
        <v>0</v>
      </c>
      <c r="V67" s="22">
        <f t="shared" si="66"/>
        <v>0</v>
      </c>
      <c r="W67" s="21">
        <v>0</v>
      </c>
      <c r="X67" s="22">
        <f t="shared" si="67"/>
        <v>0</v>
      </c>
      <c r="Y67" s="22">
        <f t="shared" ref="Y67" si="76">(I67*X67)</f>
        <v>0</v>
      </c>
      <c r="Z67" s="22">
        <f t="shared" si="68"/>
        <v>0</v>
      </c>
    </row>
    <row r="68" spans="1:26" ht="30" customHeight="1" thickTop="1" thickBot="1" x14ac:dyDescent="0.25">
      <c r="A68" s="74" t="s">
        <v>3</v>
      </c>
      <c r="B68" s="7"/>
      <c r="C68" s="8"/>
      <c r="D68" s="9" t="s">
        <v>2</v>
      </c>
      <c r="E68" s="8"/>
      <c r="F68" s="10"/>
      <c r="G68" s="10"/>
      <c r="H68" s="11"/>
      <c r="I68" s="12">
        <v>1</v>
      </c>
      <c r="J68" s="13"/>
      <c r="K68" s="14"/>
      <c r="L68" s="15" t="str">
        <f t="shared" si="63"/>
        <v>-</v>
      </c>
      <c r="M68" s="15" t="str">
        <f t="shared" si="64"/>
        <v>-</v>
      </c>
      <c r="N68" s="14"/>
      <c r="O68" s="16" t="str">
        <f t="shared" si="65"/>
        <v>-</v>
      </c>
      <c r="P68" s="17"/>
      <c r="Q68" s="18"/>
      <c r="R68" s="19"/>
      <c r="S68" s="19"/>
      <c r="T68" s="20" t="s">
        <v>286</v>
      </c>
      <c r="U68" s="21">
        <v>0</v>
      </c>
      <c r="V68" s="22">
        <f t="shared" ref="V68:V75" si="77">U68*I68</f>
        <v>0</v>
      </c>
      <c r="W68" s="21">
        <v>0</v>
      </c>
      <c r="X68" s="22">
        <f t="shared" ref="X68:X75" si="78">(100-W68)*0.01*U68</f>
        <v>0</v>
      </c>
      <c r="Y68" s="22">
        <f t="shared" ref="Y68:Y75" si="79">(I68*X68)</f>
        <v>0</v>
      </c>
      <c r="Z68" s="22">
        <f t="shared" ref="Z68:Z75" si="80">Y68*1.21</f>
        <v>0</v>
      </c>
    </row>
    <row r="69" spans="1:26" ht="27.75" customHeight="1" thickTop="1" thickBot="1" x14ac:dyDescent="0.25">
      <c r="A69" s="74" t="s">
        <v>4</v>
      </c>
      <c r="B69" s="7"/>
      <c r="C69" s="8"/>
      <c r="D69" s="9" t="s">
        <v>11</v>
      </c>
      <c r="E69" s="8"/>
      <c r="F69" s="10"/>
      <c r="G69" s="10"/>
      <c r="H69" s="11"/>
      <c r="I69" s="12">
        <v>1</v>
      </c>
      <c r="J69" s="13"/>
      <c r="K69" s="14"/>
      <c r="L69" s="15" t="str">
        <f t="shared" si="63"/>
        <v>-</v>
      </c>
      <c r="M69" s="15" t="str">
        <f t="shared" si="64"/>
        <v>-</v>
      </c>
      <c r="N69" s="14"/>
      <c r="O69" s="16" t="str">
        <f t="shared" si="65"/>
        <v>-</v>
      </c>
      <c r="P69" s="17"/>
      <c r="Q69" s="18"/>
      <c r="R69" s="19"/>
      <c r="S69" s="19"/>
      <c r="T69" s="20" t="s">
        <v>286</v>
      </c>
      <c r="U69" s="21">
        <v>0</v>
      </c>
      <c r="V69" s="22">
        <f t="shared" si="77"/>
        <v>0</v>
      </c>
      <c r="W69" s="21">
        <v>0</v>
      </c>
      <c r="X69" s="22">
        <f t="shared" si="78"/>
        <v>0</v>
      </c>
      <c r="Y69" s="22">
        <f t="shared" si="79"/>
        <v>0</v>
      </c>
      <c r="Z69" s="22">
        <f t="shared" si="80"/>
        <v>0</v>
      </c>
    </row>
    <row r="70" spans="1:26" ht="25.5" customHeight="1" thickTop="1" thickBot="1" x14ac:dyDescent="0.25">
      <c r="A70" s="74" t="s">
        <v>5</v>
      </c>
      <c r="B70" s="7"/>
      <c r="C70" s="8"/>
      <c r="D70" s="9" t="s">
        <v>12</v>
      </c>
      <c r="E70" s="8"/>
      <c r="F70" s="10"/>
      <c r="G70" s="10"/>
      <c r="H70" s="11"/>
      <c r="I70" s="12">
        <v>1</v>
      </c>
      <c r="J70" s="13"/>
      <c r="K70" s="14"/>
      <c r="L70" s="15" t="str">
        <f t="shared" si="63"/>
        <v>-</v>
      </c>
      <c r="M70" s="15" t="str">
        <f t="shared" si="64"/>
        <v>-</v>
      </c>
      <c r="N70" s="14"/>
      <c r="O70" s="16" t="str">
        <f t="shared" si="65"/>
        <v>-</v>
      </c>
      <c r="P70" s="17"/>
      <c r="Q70" s="18"/>
      <c r="R70" s="19"/>
      <c r="S70" s="19"/>
      <c r="T70" s="20" t="s">
        <v>286</v>
      </c>
      <c r="U70" s="21">
        <v>0</v>
      </c>
      <c r="V70" s="22">
        <f t="shared" si="77"/>
        <v>0</v>
      </c>
      <c r="W70" s="21">
        <v>0</v>
      </c>
      <c r="X70" s="22">
        <f t="shared" si="78"/>
        <v>0</v>
      </c>
      <c r="Y70" s="22">
        <f t="shared" si="79"/>
        <v>0</v>
      </c>
      <c r="Z70" s="22">
        <f t="shared" si="80"/>
        <v>0</v>
      </c>
    </row>
    <row r="71" spans="1:26" ht="27.75" customHeight="1" thickTop="1" thickBot="1" x14ac:dyDescent="0.25">
      <c r="A71" s="74" t="s">
        <v>6</v>
      </c>
      <c r="B71" s="7"/>
      <c r="C71" s="8"/>
      <c r="D71" s="9" t="s">
        <v>13</v>
      </c>
      <c r="E71" s="8"/>
      <c r="F71" s="10"/>
      <c r="G71" s="10"/>
      <c r="H71" s="11"/>
      <c r="I71" s="12">
        <v>1</v>
      </c>
      <c r="J71" s="13"/>
      <c r="K71" s="14"/>
      <c r="L71" s="15" t="str">
        <f t="shared" si="63"/>
        <v>-</v>
      </c>
      <c r="M71" s="15" t="str">
        <f t="shared" si="64"/>
        <v>-</v>
      </c>
      <c r="N71" s="14"/>
      <c r="O71" s="16" t="str">
        <f t="shared" si="65"/>
        <v>-</v>
      </c>
      <c r="P71" s="17"/>
      <c r="Q71" s="18"/>
      <c r="R71" s="19"/>
      <c r="S71" s="19"/>
      <c r="T71" s="20" t="s">
        <v>286</v>
      </c>
      <c r="U71" s="21">
        <v>0</v>
      </c>
      <c r="V71" s="22">
        <f t="shared" si="77"/>
        <v>0</v>
      </c>
      <c r="W71" s="21">
        <v>0</v>
      </c>
      <c r="X71" s="22">
        <f t="shared" si="78"/>
        <v>0</v>
      </c>
      <c r="Y71" s="22">
        <f t="shared" si="79"/>
        <v>0</v>
      </c>
      <c r="Z71" s="22">
        <f t="shared" si="80"/>
        <v>0</v>
      </c>
    </row>
    <row r="72" spans="1:26" ht="28.5" customHeight="1" thickTop="1" thickBot="1" x14ac:dyDescent="0.25">
      <c r="A72" s="74" t="s">
        <v>7</v>
      </c>
      <c r="B72" s="7"/>
      <c r="C72" s="8"/>
      <c r="D72" s="9" t="s">
        <v>14</v>
      </c>
      <c r="E72" s="8"/>
      <c r="F72" s="10"/>
      <c r="G72" s="10"/>
      <c r="H72" s="11"/>
      <c r="I72" s="12">
        <v>1</v>
      </c>
      <c r="J72" s="13"/>
      <c r="K72" s="14"/>
      <c r="L72" s="15" t="str">
        <f t="shared" si="63"/>
        <v>-</v>
      </c>
      <c r="M72" s="15" t="str">
        <f t="shared" si="64"/>
        <v>-</v>
      </c>
      <c r="N72" s="14"/>
      <c r="O72" s="16" t="str">
        <f t="shared" si="65"/>
        <v>-</v>
      </c>
      <c r="P72" s="17"/>
      <c r="Q72" s="18"/>
      <c r="R72" s="19"/>
      <c r="S72" s="19"/>
      <c r="T72" s="20" t="s">
        <v>286</v>
      </c>
      <c r="U72" s="21">
        <v>0</v>
      </c>
      <c r="V72" s="22">
        <f t="shared" si="77"/>
        <v>0</v>
      </c>
      <c r="W72" s="21">
        <v>0</v>
      </c>
      <c r="X72" s="22">
        <f t="shared" si="78"/>
        <v>0</v>
      </c>
      <c r="Y72" s="22">
        <f t="shared" si="79"/>
        <v>0</v>
      </c>
      <c r="Z72" s="22">
        <f t="shared" si="80"/>
        <v>0</v>
      </c>
    </row>
    <row r="73" spans="1:26" ht="28.5" customHeight="1" thickTop="1" thickBot="1" x14ac:dyDescent="0.25">
      <c r="A73" s="74" t="s">
        <v>8</v>
      </c>
      <c r="B73" s="7"/>
      <c r="C73" s="8"/>
      <c r="D73" s="9" t="s">
        <v>15</v>
      </c>
      <c r="E73" s="8"/>
      <c r="F73" s="10"/>
      <c r="G73" s="10"/>
      <c r="H73" s="11"/>
      <c r="I73" s="12">
        <v>1</v>
      </c>
      <c r="J73" s="13"/>
      <c r="K73" s="14"/>
      <c r="L73" s="15" t="str">
        <f t="shared" si="63"/>
        <v>-</v>
      </c>
      <c r="M73" s="15" t="str">
        <f t="shared" si="64"/>
        <v>-</v>
      </c>
      <c r="N73" s="14"/>
      <c r="O73" s="16" t="str">
        <f t="shared" si="65"/>
        <v>-</v>
      </c>
      <c r="P73" s="17"/>
      <c r="Q73" s="18"/>
      <c r="R73" s="19"/>
      <c r="S73" s="19"/>
      <c r="T73" s="20" t="s">
        <v>286</v>
      </c>
      <c r="U73" s="21">
        <v>0</v>
      </c>
      <c r="V73" s="22">
        <f t="shared" si="77"/>
        <v>0</v>
      </c>
      <c r="W73" s="21">
        <v>0</v>
      </c>
      <c r="X73" s="22">
        <f t="shared" si="78"/>
        <v>0</v>
      </c>
      <c r="Y73" s="22">
        <f t="shared" si="79"/>
        <v>0</v>
      </c>
      <c r="Z73" s="22">
        <f t="shared" si="80"/>
        <v>0</v>
      </c>
    </row>
    <row r="74" spans="1:26" ht="27" customHeight="1" thickTop="1" thickBot="1" x14ac:dyDescent="0.25">
      <c r="A74" s="74" t="s">
        <v>9</v>
      </c>
      <c r="B74" s="7"/>
      <c r="C74" s="8"/>
      <c r="D74" s="9" t="s">
        <v>16</v>
      </c>
      <c r="E74" s="8"/>
      <c r="F74" s="10"/>
      <c r="G74" s="10"/>
      <c r="H74" s="11"/>
      <c r="I74" s="12">
        <v>1</v>
      </c>
      <c r="J74" s="13"/>
      <c r="K74" s="14"/>
      <c r="L74" s="15" t="str">
        <f t="shared" si="63"/>
        <v>-</v>
      </c>
      <c r="M74" s="15" t="str">
        <f t="shared" si="64"/>
        <v>-</v>
      </c>
      <c r="N74" s="14"/>
      <c r="O74" s="16" t="str">
        <f t="shared" si="65"/>
        <v>-</v>
      </c>
      <c r="P74" s="17"/>
      <c r="Q74" s="18"/>
      <c r="R74" s="19"/>
      <c r="S74" s="19"/>
      <c r="T74" s="20" t="s">
        <v>286</v>
      </c>
      <c r="U74" s="21">
        <v>0</v>
      </c>
      <c r="V74" s="22">
        <f t="shared" si="77"/>
        <v>0</v>
      </c>
      <c r="W74" s="21">
        <v>0</v>
      </c>
      <c r="X74" s="22">
        <f t="shared" si="78"/>
        <v>0</v>
      </c>
      <c r="Y74" s="22">
        <f t="shared" si="79"/>
        <v>0</v>
      </c>
      <c r="Z74" s="22">
        <f t="shared" si="80"/>
        <v>0</v>
      </c>
    </row>
    <row r="75" spans="1:26" ht="30.75" customHeight="1" thickTop="1" thickBot="1" x14ac:dyDescent="0.25">
      <c r="A75" s="74" t="s">
        <v>10</v>
      </c>
      <c r="B75" s="7"/>
      <c r="C75" s="8"/>
      <c r="D75" s="9" t="s">
        <v>17</v>
      </c>
      <c r="E75" s="8"/>
      <c r="F75" s="10"/>
      <c r="G75" s="10"/>
      <c r="H75" s="11"/>
      <c r="I75" s="12">
        <v>1</v>
      </c>
      <c r="J75" s="13"/>
      <c r="K75" s="14"/>
      <c r="L75" s="15" t="str">
        <f t="shared" ref="L75" si="81">IF((I75*J75)&lt;&gt;0,I75*J75,"-")</f>
        <v>-</v>
      </c>
      <c r="M75" s="15" t="str">
        <f t="shared" ref="M75" si="82">IF((I75*K75)&lt;&gt;0,I75*K75,"-")</f>
        <v>-</v>
      </c>
      <c r="N75" s="14"/>
      <c r="O75" s="16" t="str">
        <f t="shared" ref="O75" si="83">IF((I75*N75)&lt;&gt;0,I75*N75,"-")</f>
        <v>-</v>
      </c>
      <c r="P75" s="17"/>
      <c r="Q75" s="18"/>
      <c r="R75" s="19"/>
      <c r="S75" s="19"/>
      <c r="T75" s="20" t="s">
        <v>286</v>
      </c>
      <c r="U75" s="21">
        <v>0</v>
      </c>
      <c r="V75" s="22">
        <f t="shared" si="77"/>
        <v>0</v>
      </c>
      <c r="W75" s="21">
        <v>0</v>
      </c>
      <c r="X75" s="22">
        <f t="shared" si="78"/>
        <v>0</v>
      </c>
      <c r="Y75" s="22">
        <f t="shared" si="79"/>
        <v>0</v>
      </c>
      <c r="Z75" s="22">
        <f t="shared" si="80"/>
        <v>0</v>
      </c>
    </row>
    <row r="76" spans="1:26" ht="88.5" customHeight="1" thickTop="1" thickBot="1" x14ac:dyDescent="0.25">
      <c r="A76" s="74" t="s">
        <v>324</v>
      </c>
      <c r="B76" s="7"/>
      <c r="C76" s="8"/>
      <c r="D76" s="9" t="s">
        <v>18</v>
      </c>
      <c r="E76" s="8" t="s">
        <v>245</v>
      </c>
      <c r="F76" s="10">
        <v>1140</v>
      </c>
      <c r="G76" s="10">
        <v>710</v>
      </c>
      <c r="H76" s="11">
        <v>870</v>
      </c>
      <c r="I76" s="12">
        <v>2</v>
      </c>
      <c r="J76" s="13">
        <v>0.3</v>
      </c>
      <c r="K76" s="14"/>
      <c r="L76" s="15">
        <f>IF((I76*J76)&lt;&gt;0,I76*J76,"-")</f>
        <v>0.6</v>
      </c>
      <c r="M76" s="15" t="str">
        <f>IF((I76*K76)&lt;&gt;0,I76*K76,"-")</f>
        <v>-</v>
      </c>
      <c r="N76" s="14"/>
      <c r="O76" s="16" t="str">
        <f>IF((I76*N76)&lt;&gt;0,I76*N76,"-")</f>
        <v>-</v>
      </c>
      <c r="P76" s="17"/>
      <c r="Q76" s="18"/>
      <c r="R76" s="19"/>
      <c r="S76" s="19"/>
      <c r="T76" s="20" t="s">
        <v>19</v>
      </c>
      <c r="U76" s="21">
        <v>0</v>
      </c>
      <c r="V76" s="22">
        <f t="shared" ref="V76:V79" si="84">U76*I76</f>
        <v>0</v>
      </c>
      <c r="W76" s="21">
        <v>0</v>
      </c>
      <c r="X76" s="22">
        <f t="shared" ref="X76:X79" si="85">(100-W76)*0.01*U76</f>
        <v>0</v>
      </c>
      <c r="Y76" s="22">
        <f t="shared" ref="Y76" si="86">(I76*X76)</f>
        <v>0</v>
      </c>
      <c r="Z76" s="22">
        <f t="shared" ref="Z76:Z79" si="87">Y76*1.21</f>
        <v>0</v>
      </c>
    </row>
    <row r="77" spans="1:26" ht="24" customHeight="1" thickTop="1" thickBot="1" x14ac:dyDescent="0.25">
      <c r="A77" s="74" t="s">
        <v>270</v>
      </c>
      <c r="B77" s="7"/>
      <c r="C77" s="8"/>
      <c r="D77" s="9" t="s">
        <v>62</v>
      </c>
      <c r="E77" s="8" t="s">
        <v>292</v>
      </c>
      <c r="F77" s="10"/>
      <c r="G77" s="10"/>
      <c r="H77" s="11"/>
      <c r="I77" s="12">
        <v>1</v>
      </c>
      <c r="J77" s="13"/>
      <c r="K77" s="14"/>
      <c r="L77" s="15" t="str">
        <f t="shared" ref="L77:L81" si="88">IF((I77*J77)&lt;&gt;0,I77*J77,"-")</f>
        <v>-</v>
      </c>
      <c r="M77" s="15" t="str">
        <f t="shared" ref="M77:M81" si="89">IF((I77*K77)&lt;&gt;0,I77*K77,"-")</f>
        <v>-</v>
      </c>
      <c r="N77" s="14"/>
      <c r="O77" s="16" t="str">
        <f t="shared" ref="O77:O81" si="90">IF((I77*N77)&lt;&gt;0,I77*N77,"-")</f>
        <v>-</v>
      </c>
      <c r="P77" s="17" t="s">
        <v>236</v>
      </c>
      <c r="Q77" s="18" t="s">
        <v>236</v>
      </c>
      <c r="R77" s="19"/>
      <c r="S77" s="19"/>
      <c r="T77" s="20" t="s">
        <v>24</v>
      </c>
      <c r="U77" s="21"/>
      <c r="V77" s="22"/>
      <c r="W77" s="21"/>
      <c r="X77" s="22"/>
      <c r="Y77" s="22"/>
      <c r="Z77" s="22"/>
    </row>
    <row r="78" spans="1:26" ht="69.75" customHeight="1" thickTop="1" thickBot="1" x14ac:dyDescent="0.25">
      <c r="A78" s="74" t="s">
        <v>325</v>
      </c>
      <c r="B78" s="7"/>
      <c r="C78" s="8"/>
      <c r="D78" s="9" t="s">
        <v>64</v>
      </c>
      <c r="E78" s="8" t="s">
        <v>244</v>
      </c>
      <c r="F78" s="10">
        <v>280</v>
      </c>
      <c r="G78" s="10">
        <v>500</v>
      </c>
      <c r="H78" s="11">
        <v>480</v>
      </c>
      <c r="I78" s="12">
        <v>1</v>
      </c>
      <c r="J78" s="13"/>
      <c r="K78" s="14"/>
      <c r="L78" s="15" t="str">
        <f t="shared" si="88"/>
        <v>-</v>
      </c>
      <c r="M78" s="15" t="str">
        <f t="shared" si="89"/>
        <v>-</v>
      </c>
      <c r="N78" s="14"/>
      <c r="O78" s="16" t="str">
        <f t="shared" si="90"/>
        <v>-</v>
      </c>
      <c r="P78" s="17"/>
      <c r="Q78" s="23"/>
      <c r="R78" s="19"/>
      <c r="S78" s="19"/>
      <c r="T78" s="20" t="s">
        <v>456</v>
      </c>
      <c r="U78" s="21">
        <v>0</v>
      </c>
      <c r="V78" s="22">
        <f t="shared" si="84"/>
        <v>0</v>
      </c>
      <c r="W78" s="21">
        <v>0</v>
      </c>
      <c r="X78" s="22">
        <f t="shared" si="85"/>
        <v>0</v>
      </c>
      <c r="Y78" s="22">
        <f t="shared" ref="Y78:Y79" si="91">I78*X78</f>
        <v>0</v>
      </c>
      <c r="Z78" s="22">
        <f t="shared" si="87"/>
        <v>0</v>
      </c>
    </row>
    <row r="79" spans="1:26" ht="42.75" customHeight="1" thickTop="1" thickBot="1" x14ac:dyDescent="0.25">
      <c r="A79" s="74" t="s">
        <v>326</v>
      </c>
      <c r="B79" s="7"/>
      <c r="C79" s="8"/>
      <c r="D79" s="9" t="s">
        <v>67</v>
      </c>
      <c r="E79" s="8" t="s">
        <v>244</v>
      </c>
      <c r="F79" s="10"/>
      <c r="G79" s="10"/>
      <c r="H79" s="11"/>
      <c r="I79" s="12">
        <v>1</v>
      </c>
      <c r="J79" s="13"/>
      <c r="K79" s="14"/>
      <c r="L79" s="15" t="str">
        <f t="shared" si="88"/>
        <v>-</v>
      </c>
      <c r="M79" s="15" t="str">
        <f t="shared" si="89"/>
        <v>-</v>
      </c>
      <c r="N79" s="14"/>
      <c r="O79" s="16" t="str">
        <f t="shared" si="90"/>
        <v>-</v>
      </c>
      <c r="P79" s="17"/>
      <c r="Q79" s="18"/>
      <c r="R79" s="19"/>
      <c r="S79" s="19"/>
      <c r="T79" s="20" t="s">
        <v>286</v>
      </c>
      <c r="U79" s="21">
        <v>0</v>
      </c>
      <c r="V79" s="22">
        <f t="shared" si="84"/>
        <v>0</v>
      </c>
      <c r="W79" s="21">
        <v>0</v>
      </c>
      <c r="X79" s="22">
        <f t="shared" si="85"/>
        <v>0</v>
      </c>
      <c r="Y79" s="22">
        <f t="shared" si="91"/>
        <v>0</v>
      </c>
      <c r="Z79" s="22">
        <f t="shared" si="87"/>
        <v>0</v>
      </c>
    </row>
    <row r="80" spans="1:26" ht="93" customHeight="1" thickTop="1" thickBot="1" x14ac:dyDescent="0.25">
      <c r="A80" s="74" t="s">
        <v>271</v>
      </c>
      <c r="B80" s="7" t="s">
        <v>257</v>
      </c>
      <c r="C80" s="8"/>
      <c r="D80" s="9" t="s">
        <v>327</v>
      </c>
      <c r="E80" s="8" t="s">
        <v>292</v>
      </c>
      <c r="F80" s="10">
        <v>200</v>
      </c>
      <c r="G80" s="10">
        <v>200</v>
      </c>
      <c r="H80" s="11">
        <v>180</v>
      </c>
      <c r="I80" s="12">
        <v>1</v>
      </c>
      <c r="J80" s="13"/>
      <c r="K80" s="14"/>
      <c r="L80" s="15" t="str">
        <f t="shared" si="88"/>
        <v>-</v>
      </c>
      <c r="M80" s="15" t="str">
        <f t="shared" si="89"/>
        <v>-</v>
      </c>
      <c r="N80" s="14"/>
      <c r="O80" s="16" t="str">
        <f t="shared" si="90"/>
        <v>-</v>
      </c>
      <c r="P80" s="17"/>
      <c r="Q80" s="23"/>
      <c r="R80" s="19" t="s">
        <v>236</v>
      </c>
      <c r="S80" s="19"/>
      <c r="T80" s="20" t="s">
        <v>454</v>
      </c>
      <c r="U80" s="21"/>
      <c r="V80" s="22"/>
      <c r="W80" s="21"/>
      <c r="X80" s="22"/>
      <c r="Y80" s="22"/>
      <c r="Z80" s="22"/>
    </row>
    <row r="81" spans="1:26" ht="44.25" customHeight="1" thickTop="1" thickBot="1" x14ac:dyDescent="0.25">
      <c r="A81" s="74" t="s">
        <v>21</v>
      </c>
      <c r="B81" s="7"/>
      <c r="C81" s="8"/>
      <c r="D81" s="9" t="s">
        <v>20</v>
      </c>
      <c r="E81" s="8"/>
      <c r="F81" s="10"/>
      <c r="G81" s="10"/>
      <c r="H81" s="11"/>
      <c r="I81" s="12"/>
      <c r="J81" s="13"/>
      <c r="K81" s="14"/>
      <c r="L81" s="15" t="str">
        <f t="shared" si="88"/>
        <v>-</v>
      </c>
      <c r="M81" s="15" t="str">
        <f t="shared" si="89"/>
        <v>-</v>
      </c>
      <c r="N81" s="14"/>
      <c r="O81" s="16" t="str">
        <f t="shared" si="90"/>
        <v>-</v>
      </c>
      <c r="P81" s="17"/>
      <c r="Q81" s="23"/>
      <c r="R81" s="19"/>
      <c r="S81" s="19"/>
      <c r="T81" s="20" t="s">
        <v>20</v>
      </c>
      <c r="U81" s="21"/>
      <c r="V81" s="22"/>
      <c r="W81" s="21"/>
      <c r="X81" s="22"/>
      <c r="Y81" s="22"/>
      <c r="Z81" s="22"/>
    </row>
    <row r="82" spans="1:26" ht="39.75" customHeight="1" thickTop="1" thickBot="1" x14ac:dyDescent="0.25">
      <c r="A82" s="90" t="s">
        <v>22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</row>
    <row r="83" spans="1:26" ht="45" customHeight="1" thickTop="1" thickBot="1" x14ac:dyDescent="0.25">
      <c r="A83" s="74" t="s">
        <v>274</v>
      </c>
      <c r="B83" s="7"/>
      <c r="C83" s="8"/>
      <c r="D83" s="9" t="s">
        <v>23</v>
      </c>
      <c r="E83" s="8"/>
      <c r="F83" s="10"/>
      <c r="G83" s="10"/>
      <c r="H83" s="11"/>
      <c r="I83" s="12"/>
      <c r="J83" s="13"/>
      <c r="K83" s="14"/>
      <c r="L83" s="15" t="str">
        <f t="shared" si="63"/>
        <v>-</v>
      </c>
      <c r="M83" s="15" t="str">
        <f t="shared" si="64"/>
        <v>-</v>
      </c>
      <c r="N83" s="14"/>
      <c r="O83" s="16" t="str">
        <f t="shared" ref="O83:O85" si="92">IF((I83*N83)&lt;&gt;0,I83*N83,"-")</f>
        <v>-</v>
      </c>
      <c r="P83" s="17"/>
      <c r="Q83" s="23"/>
      <c r="R83" s="19"/>
      <c r="S83" s="19"/>
      <c r="T83" s="20" t="s">
        <v>24</v>
      </c>
      <c r="U83" s="21"/>
      <c r="V83" s="22"/>
      <c r="W83" s="21"/>
      <c r="X83" s="22"/>
      <c r="Y83" s="22"/>
      <c r="Z83" s="22"/>
    </row>
    <row r="84" spans="1:26" ht="24" customHeight="1" thickTop="1" thickBot="1" x14ac:dyDescent="0.25">
      <c r="A84" s="74" t="s">
        <v>26</v>
      </c>
      <c r="B84" s="7"/>
      <c r="C84" s="8"/>
      <c r="D84" s="9" t="s">
        <v>25</v>
      </c>
      <c r="E84" s="8"/>
      <c r="F84" s="10"/>
      <c r="G84" s="10"/>
      <c r="H84" s="11"/>
      <c r="I84" s="12"/>
      <c r="J84" s="13"/>
      <c r="K84" s="14"/>
      <c r="L84" s="15" t="str">
        <f t="shared" si="63"/>
        <v>-</v>
      </c>
      <c r="M84" s="15" t="str">
        <f t="shared" si="64"/>
        <v>-</v>
      </c>
      <c r="N84" s="14"/>
      <c r="O84" s="16" t="str">
        <f t="shared" si="92"/>
        <v>-</v>
      </c>
      <c r="P84" s="17" t="s">
        <v>236</v>
      </c>
      <c r="Q84" s="23"/>
      <c r="R84" s="19" t="s">
        <v>236</v>
      </c>
      <c r="S84" s="19"/>
      <c r="T84" s="20" t="s">
        <v>24</v>
      </c>
      <c r="U84" s="21"/>
      <c r="V84" s="22"/>
      <c r="W84" s="21"/>
      <c r="X84" s="22"/>
      <c r="Y84" s="22"/>
      <c r="Z84" s="22"/>
    </row>
    <row r="85" spans="1:26" ht="26.25" customHeight="1" thickTop="1" thickBot="1" x14ac:dyDescent="0.25">
      <c r="A85" s="74" t="s">
        <v>27</v>
      </c>
      <c r="B85" s="7"/>
      <c r="C85" s="8"/>
      <c r="D85" s="9" t="s">
        <v>20</v>
      </c>
      <c r="E85" s="8"/>
      <c r="F85" s="10"/>
      <c r="G85" s="10"/>
      <c r="H85" s="11"/>
      <c r="I85" s="12"/>
      <c r="J85" s="13"/>
      <c r="K85" s="14"/>
      <c r="L85" s="15" t="str">
        <f t="shared" si="63"/>
        <v>-</v>
      </c>
      <c r="M85" s="15" t="str">
        <f t="shared" si="64"/>
        <v>-</v>
      </c>
      <c r="N85" s="14"/>
      <c r="O85" s="16" t="str">
        <f t="shared" si="92"/>
        <v>-</v>
      </c>
      <c r="P85" s="17"/>
      <c r="Q85" s="23"/>
      <c r="R85" s="19"/>
      <c r="S85" s="19"/>
      <c r="T85" s="20" t="s">
        <v>20</v>
      </c>
      <c r="U85" s="21"/>
      <c r="V85" s="22"/>
      <c r="W85" s="21"/>
      <c r="X85" s="22"/>
      <c r="Y85" s="22"/>
      <c r="Z85" s="22"/>
    </row>
    <row r="86" spans="1:26" ht="50.25" customHeight="1" thickTop="1" thickBot="1" x14ac:dyDescent="0.25">
      <c r="A86" s="90" t="s">
        <v>28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</row>
    <row r="87" spans="1:26" ht="93" customHeight="1" thickTop="1" thickBot="1" x14ac:dyDescent="0.25">
      <c r="A87" s="74" t="s">
        <v>131</v>
      </c>
      <c r="B87" s="7" t="s">
        <v>234</v>
      </c>
      <c r="C87" s="8" t="s">
        <v>328</v>
      </c>
      <c r="D87" s="9" t="s">
        <v>329</v>
      </c>
      <c r="E87" s="8" t="s">
        <v>235</v>
      </c>
      <c r="F87" s="10">
        <v>500</v>
      </c>
      <c r="G87" s="10">
        <v>700</v>
      </c>
      <c r="H87" s="11">
        <v>900</v>
      </c>
      <c r="I87" s="12">
        <v>1</v>
      </c>
      <c r="J87" s="13"/>
      <c r="K87" s="14"/>
      <c r="L87" s="15" t="str">
        <f t="shared" si="63"/>
        <v>-</v>
      </c>
      <c r="M87" s="15" t="str">
        <f t="shared" si="64"/>
        <v>-</v>
      </c>
      <c r="N87" s="14"/>
      <c r="O87" s="16" t="str">
        <f t="shared" ref="O87:O92" si="93">IF((I87*N87)&lt;&gt;0,I87*N87,"-")</f>
        <v>-</v>
      </c>
      <c r="P87" s="17" t="s">
        <v>236</v>
      </c>
      <c r="Q87" s="18" t="s">
        <v>236</v>
      </c>
      <c r="R87" s="19" t="s">
        <v>236</v>
      </c>
      <c r="S87" s="19"/>
      <c r="T87" s="20" t="s">
        <v>286</v>
      </c>
      <c r="U87" s="21">
        <v>0</v>
      </c>
      <c r="V87" s="22">
        <f t="shared" ref="V87" si="94">U87*I87</f>
        <v>0</v>
      </c>
      <c r="W87" s="21">
        <v>0</v>
      </c>
      <c r="X87" s="22">
        <f t="shared" ref="X87" si="95">(100-W87)*0.01*U87</f>
        <v>0</v>
      </c>
      <c r="Y87" s="22">
        <f t="shared" ref="Y87" si="96">I87*X87</f>
        <v>0</v>
      </c>
      <c r="Z87" s="22">
        <f t="shared" ref="Z87" si="97">Y87*1.21</f>
        <v>0</v>
      </c>
    </row>
    <row r="88" spans="1:26" ht="386.25" customHeight="1" thickTop="1" thickBot="1" x14ac:dyDescent="0.25">
      <c r="A88" s="74" t="s">
        <v>132</v>
      </c>
      <c r="B88" s="7" t="s">
        <v>331</v>
      </c>
      <c r="C88" s="8" t="s">
        <v>332</v>
      </c>
      <c r="D88" s="9" t="s">
        <v>330</v>
      </c>
      <c r="E88" s="8" t="s">
        <v>263</v>
      </c>
      <c r="F88" s="10">
        <v>847</v>
      </c>
      <c r="G88" s="10">
        <v>771</v>
      </c>
      <c r="H88" s="11">
        <v>1042</v>
      </c>
      <c r="I88" s="12">
        <v>1</v>
      </c>
      <c r="J88" s="13"/>
      <c r="K88" s="14">
        <v>18.600000000000001</v>
      </c>
      <c r="L88" s="15" t="str">
        <f t="shared" si="63"/>
        <v>-</v>
      </c>
      <c r="M88" s="15">
        <f t="shared" si="64"/>
        <v>18.600000000000001</v>
      </c>
      <c r="N88" s="14"/>
      <c r="O88" s="16" t="str">
        <f t="shared" si="93"/>
        <v>-</v>
      </c>
      <c r="P88" s="17" t="s">
        <v>236</v>
      </c>
      <c r="Q88" s="18"/>
      <c r="R88" s="19" t="s">
        <v>236</v>
      </c>
      <c r="S88" s="19"/>
      <c r="T88" s="20" t="s">
        <v>286</v>
      </c>
      <c r="U88" s="21">
        <v>0</v>
      </c>
      <c r="V88" s="22">
        <f t="shared" ref="V88" si="98">U88*I88</f>
        <v>0</v>
      </c>
      <c r="W88" s="21">
        <v>0</v>
      </c>
      <c r="X88" s="22">
        <f t="shared" ref="X88" si="99">(100-W88)*0.01*U88</f>
        <v>0</v>
      </c>
      <c r="Y88" s="22">
        <f t="shared" ref="Y88" si="100">I88*X88</f>
        <v>0</v>
      </c>
      <c r="Z88" s="22">
        <f t="shared" ref="Z88" si="101">Y88*1.21</f>
        <v>0</v>
      </c>
    </row>
    <row r="89" spans="1:26" ht="87" customHeight="1" thickTop="1" thickBot="1" x14ac:dyDescent="0.25">
      <c r="A89" s="74" t="s">
        <v>133</v>
      </c>
      <c r="B89" s="7" t="s">
        <v>334</v>
      </c>
      <c r="C89" s="8" t="s">
        <v>335</v>
      </c>
      <c r="D89" s="9" t="s">
        <v>333</v>
      </c>
      <c r="E89" s="8" t="s">
        <v>336</v>
      </c>
      <c r="F89" s="10">
        <v>620</v>
      </c>
      <c r="G89" s="10">
        <v>650</v>
      </c>
      <c r="H89" s="11">
        <v>650</v>
      </c>
      <c r="I89" s="12">
        <v>1</v>
      </c>
      <c r="J89" s="13">
        <v>0.63</v>
      </c>
      <c r="K89" s="14"/>
      <c r="L89" s="15">
        <f t="shared" si="63"/>
        <v>0.63</v>
      </c>
      <c r="M89" s="15" t="str">
        <f t="shared" si="64"/>
        <v>-</v>
      </c>
      <c r="N89" s="14"/>
      <c r="O89" s="16" t="str">
        <f t="shared" si="93"/>
        <v>-</v>
      </c>
      <c r="P89" s="17"/>
      <c r="Q89" s="18"/>
      <c r="R89" s="19"/>
      <c r="S89" s="19"/>
      <c r="T89" s="20" t="s">
        <v>286</v>
      </c>
      <c r="U89" s="21">
        <v>0</v>
      </c>
      <c r="V89" s="22">
        <f t="shared" ref="V89" si="102">U89*I89</f>
        <v>0</v>
      </c>
      <c r="W89" s="21">
        <v>0</v>
      </c>
      <c r="X89" s="22">
        <f t="shared" ref="X89" si="103">(100-W89)*0.01*U89</f>
        <v>0</v>
      </c>
      <c r="Y89" s="22">
        <f t="shared" ref="Y89" si="104">I89*X89</f>
        <v>0</v>
      </c>
      <c r="Z89" s="22">
        <f t="shared" ref="Z89" si="105">Y89*1.21</f>
        <v>0</v>
      </c>
    </row>
    <row r="90" spans="1:26" ht="195.75" customHeight="1" thickTop="1" thickBot="1" x14ac:dyDescent="0.25">
      <c r="A90" s="74" t="s">
        <v>134</v>
      </c>
      <c r="B90" s="7" t="s">
        <v>234</v>
      </c>
      <c r="C90" s="8" t="s">
        <v>337</v>
      </c>
      <c r="D90" s="9" t="s">
        <v>339</v>
      </c>
      <c r="E90" s="8" t="s">
        <v>235</v>
      </c>
      <c r="F90" s="10">
        <v>1600</v>
      </c>
      <c r="G90" s="10">
        <v>800</v>
      </c>
      <c r="H90" s="11" t="s">
        <v>338</v>
      </c>
      <c r="I90" s="12">
        <v>1</v>
      </c>
      <c r="J90" s="13">
        <f>0.5*2</f>
        <v>1</v>
      </c>
      <c r="K90" s="14"/>
      <c r="L90" s="15">
        <f t="shared" si="63"/>
        <v>1</v>
      </c>
      <c r="M90" s="15" t="str">
        <f t="shared" si="64"/>
        <v>-</v>
      </c>
      <c r="N90" s="14"/>
      <c r="O90" s="16" t="str">
        <f t="shared" si="93"/>
        <v>-</v>
      </c>
      <c r="P90" s="17" t="s">
        <v>236</v>
      </c>
      <c r="Q90" s="18" t="s">
        <v>236</v>
      </c>
      <c r="R90" s="19" t="s">
        <v>236</v>
      </c>
      <c r="S90" s="19"/>
      <c r="T90" s="20" t="s">
        <v>286</v>
      </c>
      <c r="U90" s="21">
        <v>0</v>
      </c>
      <c r="V90" s="22">
        <f t="shared" ref="V90" si="106">U90*I90</f>
        <v>0</v>
      </c>
      <c r="W90" s="21">
        <v>0</v>
      </c>
      <c r="X90" s="22">
        <f t="shared" ref="X90" si="107">(100-W90)*0.01*U90</f>
        <v>0</v>
      </c>
      <c r="Y90" s="22">
        <f t="shared" ref="Y90" si="108">I90*X90</f>
        <v>0</v>
      </c>
      <c r="Z90" s="22">
        <f t="shared" ref="Z90" si="109">Y90*1.21</f>
        <v>0</v>
      </c>
    </row>
    <row r="91" spans="1:26" ht="46.5" customHeight="1" thickTop="1" thickBot="1" x14ac:dyDescent="0.25">
      <c r="A91" s="74" t="s">
        <v>135</v>
      </c>
      <c r="B91" s="7"/>
      <c r="C91" s="8"/>
      <c r="D91" s="9" t="s">
        <v>136</v>
      </c>
      <c r="E91" s="8" t="s">
        <v>244</v>
      </c>
      <c r="F91" s="10"/>
      <c r="G91" s="10"/>
      <c r="H91" s="11"/>
      <c r="I91" s="12">
        <v>1</v>
      </c>
      <c r="J91" s="13"/>
      <c r="K91" s="14"/>
      <c r="L91" s="15" t="str">
        <f t="shared" si="63"/>
        <v>-</v>
      </c>
      <c r="M91" s="15" t="str">
        <f t="shared" si="64"/>
        <v>-</v>
      </c>
      <c r="N91" s="14"/>
      <c r="O91" s="16" t="str">
        <f t="shared" si="93"/>
        <v>-</v>
      </c>
      <c r="P91" s="17"/>
      <c r="Q91" s="18"/>
      <c r="R91" s="19"/>
      <c r="S91" s="19"/>
      <c r="T91" s="20" t="s">
        <v>286</v>
      </c>
      <c r="U91" s="21">
        <v>0</v>
      </c>
      <c r="V91" s="22">
        <f t="shared" ref="V91:V99" si="110">U91*I91</f>
        <v>0</v>
      </c>
      <c r="W91" s="21">
        <v>0</v>
      </c>
      <c r="X91" s="22">
        <f t="shared" ref="X91:X99" si="111">(100-W91)*0.01*U91</f>
        <v>0</v>
      </c>
      <c r="Y91" s="22">
        <f t="shared" ref="Y91:Y99" si="112">I91*X91</f>
        <v>0</v>
      </c>
      <c r="Z91" s="22">
        <f t="shared" ref="Z91:Z99" si="113">Y91*1.21</f>
        <v>0</v>
      </c>
    </row>
    <row r="92" spans="1:26" ht="61.5" customHeight="1" thickTop="1" thickBot="1" x14ac:dyDescent="0.25">
      <c r="A92" s="74" t="s">
        <v>340</v>
      </c>
      <c r="B92" s="7" t="s">
        <v>234</v>
      </c>
      <c r="C92" s="8"/>
      <c r="D92" s="9" t="s">
        <v>137</v>
      </c>
      <c r="E92" s="8" t="s">
        <v>244</v>
      </c>
      <c r="F92" s="10"/>
      <c r="G92" s="10"/>
      <c r="H92" s="11"/>
      <c r="I92" s="12">
        <v>10</v>
      </c>
      <c r="J92" s="13"/>
      <c r="K92" s="14"/>
      <c r="L92" s="15" t="str">
        <f t="shared" ref="L92" si="114">IF((I92*J92)&lt;&gt;0,I92*J92,"-")</f>
        <v>-</v>
      </c>
      <c r="M92" s="15" t="str">
        <f t="shared" ref="M92" si="115">IF((I92*K92)&lt;&gt;0,I92*K92,"-")</f>
        <v>-</v>
      </c>
      <c r="N92" s="14"/>
      <c r="O92" s="16" t="str">
        <f t="shared" si="93"/>
        <v>-</v>
      </c>
      <c r="P92" s="17"/>
      <c r="Q92" s="18"/>
      <c r="R92" s="19"/>
      <c r="S92" s="19"/>
      <c r="T92" s="20" t="s">
        <v>286</v>
      </c>
      <c r="U92" s="21"/>
      <c r="V92" s="22">
        <f t="shared" si="110"/>
        <v>0</v>
      </c>
      <c r="W92" s="21"/>
      <c r="X92" s="22">
        <f t="shared" si="111"/>
        <v>0</v>
      </c>
      <c r="Y92" s="22">
        <f t="shared" si="112"/>
        <v>0</v>
      </c>
      <c r="Z92" s="22">
        <f t="shared" si="113"/>
        <v>0</v>
      </c>
    </row>
    <row r="93" spans="1:26" ht="46.5" customHeight="1" thickTop="1" thickBot="1" x14ac:dyDescent="0.25">
      <c r="A93" s="74" t="s">
        <v>341</v>
      </c>
      <c r="B93" s="7" t="s">
        <v>234</v>
      </c>
      <c r="C93" s="8"/>
      <c r="D93" s="9" t="s">
        <v>348</v>
      </c>
      <c r="E93" s="8" t="s">
        <v>244</v>
      </c>
      <c r="F93" s="10">
        <v>325</v>
      </c>
      <c r="G93" s="10">
        <v>530</v>
      </c>
      <c r="H93" s="11">
        <v>20</v>
      </c>
      <c r="I93" s="12">
        <v>10</v>
      </c>
      <c r="J93" s="13"/>
      <c r="K93" s="14"/>
      <c r="L93" s="15" t="str">
        <f t="shared" ref="L93:L102" si="116">IF((I93*J93)&lt;&gt;0,I93*J93,"-")</f>
        <v>-</v>
      </c>
      <c r="M93" s="15" t="str">
        <f t="shared" ref="M93:M102" si="117">IF((I93*K93)&lt;&gt;0,I93*K93,"-")</f>
        <v>-</v>
      </c>
      <c r="N93" s="14"/>
      <c r="O93" s="16" t="str">
        <f t="shared" ref="O93:O95" si="118">IF((I93*N93)&lt;&gt;0,I93*N93,"-")</f>
        <v>-</v>
      </c>
      <c r="P93" s="17"/>
      <c r="Q93" s="23"/>
      <c r="R93" s="19"/>
      <c r="S93" s="19"/>
      <c r="T93" s="20" t="s">
        <v>286</v>
      </c>
      <c r="U93" s="21">
        <v>0</v>
      </c>
      <c r="V93" s="22">
        <f t="shared" si="110"/>
        <v>0</v>
      </c>
      <c r="W93" s="21">
        <v>0</v>
      </c>
      <c r="X93" s="22">
        <f t="shared" si="111"/>
        <v>0</v>
      </c>
      <c r="Y93" s="22">
        <f t="shared" si="112"/>
        <v>0</v>
      </c>
      <c r="Z93" s="22">
        <f t="shared" si="113"/>
        <v>0</v>
      </c>
    </row>
    <row r="94" spans="1:26" ht="44.25" customHeight="1" thickTop="1" thickBot="1" x14ac:dyDescent="0.25">
      <c r="A94" s="74" t="s">
        <v>343</v>
      </c>
      <c r="B94" s="7" t="s">
        <v>234</v>
      </c>
      <c r="C94" s="8"/>
      <c r="D94" s="9" t="s">
        <v>349</v>
      </c>
      <c r="E94" s="8" t="s">
        <v>244</v>
      </c>
      <c r="F94" s="10">
        <v>325</v>
      </c>
      <c r="G94" s="10">
        <v>530</v>
      </c>
      <c r="H94" s="11">
        <v>40</v>
      </c>
      <c r="I94" s="12">
        <v>5</v>
      </c>
      <c r="J94" s="13"/>
      <c r="K94" s="14"/>
      <c r="L94" s="15" t="str">
        <f t="shared" si="116"/>
        <v>-</v>
      </c>
      <c r="M94" s="15" t="str">
        <f t="shared" si="117"/>
        <v>-</v>
      </c>
      <c r="N94" s="14"/>
      <c r="O94" s="16" t="str">
        <f t="shared" si="118"/>
        <v>-</v>
      </c>
      <c r="P94" s="17"/>
      <c r="Q94" s="23"/>
      <c r="R94" s="19"/>
      <c r="S94" s="19"/>
      <c r="T94" s="20" t="s">
        <v>286</v>
      </c>
      <c r="U94" s="21">
        <v>0</v>
      </c>
      <c r="V94" s="22">
        <f t="shared" si="110"/>
        <v>0</v>
      </c>
      <c r="W94" s="21">
        <v>0</v>
      </c>
      <c r="X94" s="22">
        <f t="shared" si="111"/>
        <v>0</v>
      </c>
      <c r="Y94" s="22">
        <f t="shared" si="112"/>
        <v>0</v>
      </c>
      <c r="Z94" s="22">
        <f t="shared" si="113"/>
        <v>0</v>
      </c>
    </row>
    <row r="95" spans="1:26" ht="33.75" customHeight="1" thickTop="1" thickBot="1" x14ac:dyDescent="0.25">
      <c r="A95" s="74" t="s">
        <v>342</v>
      </c>
      <c r="B95" s="7" t="s">
        <v>234</v>
      </c>
      <c r="C95" s="8"/>
      <c r="D95" s="9" t="s">
        <v>350</v>
      </c>
      <c r="E95" s="8" t="s">
        <v>244</v>
      </c>
      <c r="F95" s="10">
        <v>325</v>
      </c>
      <c r="G95" s="10">
        <v>530</v>
      </c>
      <c r="H95" s="11">
        <v>100</v>
      </c>
      <c r="I95" s="12">
        <v>5</v>
      </c>
      <c r="J95" s="13"/>
      <c r="K95" s="14"/>
      <c r="L95" s="15" t="str">
        <f t="shared" si="116"/>
        <v>-</v>
      </c>
      <c r="M95" s="15" t="str">
        <f t="shared" si="117"/>
        <v>-</v>
      </c>
      <c r="N95" s="14"/>
      <c r="O95" s="16" t="str">
        <f t="shared" si="118"/>
        <v>-</v>
      </c>
      <c r="P95" s="17"/>
      <c r="Q95" s="23"/>
      <c r="R95" s="19"/>
      <c r="S95" s="19"/>
      <c r="T95" s="20" t="s">
        <v>286</v>
      </c>
      <c r="U95" s="21">
        <v>0</v>
      </c>
      <c r="V95" s="22">
        <f t="shared" si="110"/>
        <v>0</v>
      </c>
      <c r="W95" s="21">
        <v>0</v>
      </c>
      <c r="X95" s="22">
        <f t="shared" si="111"/>
        <v>0</v>
      </c>
      <c r="Y95" s="22">
        <f t="shared" si="112"/>
        <v>0</v>
      </c>
      <c r="Z95" s="22">
        <f t="shared" si="113"/>
        <v>0</v>
      </c>
    </row>
    <row r="96" spans="1:26" ht="31.5" customHeight="1" thickTop="1" thickBot="1" x14ac:dyDescent="0.25">
      <c r="A96" s="74" t="s">
        <v>344</v>
      </c>
      <c r="B96" s="7" t="s">
        <v>234</v>
      </c>
      <c r="C96" s="8"/>
      <c r="D96" s="9" t="s">
        <v>351</v>
      </c>
      <c r="E96" s="8" t="s">
        <v>244</v>
      </c>
      <c r="F96" s="10">
        <v>325</v>
      </c>
      <c r="G96" s="10">
        <v>530</v>
      </c>
      <c r="H96" s="11">
        <v>60</v>
      </c>
      <c r="I96" s="12">
        <v>5</v>
      </c>
      <c r="J96" s="13"/>
      <c r="K96" s="14"/>
      <c r="L96" s="15" t="str">
        <f t="shared" si="116"/>
        <v>-</v>
      </c>
      <c r="M96" s="15" t="str">
        <f t="shared" si="117"/>
        <v>-</v>
      </c>
      <c r="N96" s="14"/>
      <c r="O96" s="16" t="s">
        <v>273</v>
      </c>
      <c r="P96" s="17"/>
      <c r="Q96" s="23"/>
      <c r="R96" s="19"/>
      <c r="S96" s="19"/>
      <c r="T96" s="20" t="s">
        <v>286</v>
      </c>
      <c r="U96" s="21">
        <v>0</v>
      </c>
      <c r="V96" s="22">
        <f t="shared" si="110"/>
        <v>0</v>
      </c>
      <c r="W96" s="21">
        <v>0</v>
      </c>
      <c r="X96" s="22">
        <f t="shared" si="111"/>
        <v>0</v>
      </c>
      <c r="Y96" s="22">
        <f t="shared" si="112"/>
        <v>0</v>
      </c>
      <c r="Z96" s="22">
        <f t="shared" si="113"/>
        <v>0</v>
      </c>
    </row>
    <row r="97" spans="1:26" ht="30" customHeight="1" thickTop="1" thickBot="1" x14ac:dyDescent="0.25">
      <c r="A97" s="74" t="s">
        <v>345</v>
      </c>
      <c r="B97" s="7" t="s">
        <v>234</v>
      </c>
      <c r="C97" s="8"/>
      <c r="D97" s="9" t="s">
        <v>352</v>
      </c>
      <c r="E97" s="8" t="s">
        <v>244</v>
      </c>
      <c r="F97" s="10">
        <v>325</v>
      </c>
      <c r="G97" s="10">
        <v>530</v>
      </c>
      <c r="H97" s="11">
        <v>100</v>
      </c>
      <c r="I97" s="12">
        <v>10</v>
      </c>
      <c r="J97" s="13"/>
      <c r="K97" s="14"/>
      <c r="L97" s="15" t="str">
        <f t="shared" si="116"/>
        <v>-</v>
      </c>
      <c r="M97" s="15" t="str">
        <f t="shared" si="117"/>
        <v>-</v>
      </c>
      <c r="N97" s="14"/>
      <c r="O97" s="16" t="str">
        <f>IF((I97*N97)&lt;&gt;0,I97*N97,"-")</f>
        <v>-</v>
      </c>
      <c r="P97" s="17"/>
      <c r="Q97" s="18"/>
      <c r="R97" s="19"/>
      <c r="S97" s="19"/>
      <c r="T97" s="20" t="s">
        <v>286</v>
      </c>
      <c r="U97" s="21">
        <v>0</v>
      </c>
      <c r="V97" s="22">
        <f t="shared" si="110"/>
        <v>0</v>
      </c>
      <c r="W97" s="21">
        <v>0</v>
      </c>
      <c r="X97" s="22">
        <f t="shared" si="111"/>
        <v>0</v>
      </c>
      <c r="Y97" s="22">
        <f t="shared" si="112"/>
        <v>0</v>
      </c>
      <c r="Z97" s="22">
        <f t="shared" si="113"/>
        <v>0</v>
      </c>
    </row>
    <row r="98" spans="1:26" ht="27" customHeight="1" thickTop="1" thickBot="1" x14ac:dyDescent="0.25">
      <c r="A98" s="74" t="s">
        <v>346</v>
      </c>
      <c r="B98" s="7" t="s">
        <v>234</v>
      </c>
      <c r="C98" s="8"/>
      <c r="D98" s="9" t="s">
        <v>353</v>
      </c>
      <c r="E98" s="8" t="s">
        <v>244</v>
      </c>
      <c r="F98" s="10">
        <v>325</v>
      </c>
      <c r="G98" s="10">
        <v>530</v>
      </c>
      <c r="H98" s="11">
        <v>40</v>
      </c>
      <c r="I98" s="12">
        <v>10</v>
      </c>
      <c r="J98" s="13"/>
      <c r="K98" s="14"/>
      <c r="L98" s="15" t="str">
        <f t="shared" si="116"/>
        <v>-</v>
      </c>
      <c r="M98" s="15" t="str">
        <f t="shared" si="117"/>
        <v>-</v>
      </c>
      <c r="N98" s="14"/>
      <c r="O98" s="16" t="str">
        <f>IF((I98*N98)&lt;&gt;0,I98*N98,"-")</f>
        <v>-</v>
      </c>
      <c r="P98" s="17"/>
      <c r="Q98" s="18"/>
      <c r="R98" s="19"/>
      <c r="S98" s="19"/>
      <c r="T98" s="20" t="s">
        <v>286</v>
      </c>
      <c r="U98" s="21">
        <v>0</v>
      </c>
      <c r="V98" s="22">
        <f t="shared" si="110"/>
        <v>0</v>
      </c>
      <c r="W98" s="21">
        <v>0</v>
      </c>
      <c r="X98" s="22">
        <f t="shared" si="111"/>
        <v>0</v>
      </c>
      <c r="Y98" s="22">
        <f t="shared" si="112"/>
        <v>0</v>
      </c>
      <c r="Z98" s="22">
        <f t="shared" si="113"/>
        <v>0</v>
      </c>
    </row>
    <row r="99" spans="1:26" ht="37.5" customHeight="1" thickTop="1" thickBot="1" x14ac:dyDescent="0.25">
      <c r="A99" s="74" t="s">
        <v>347</v>
      </c>
      <c r="B99" s="7" t="s">
        <v>234</v>
      </c>
      <c r="C99" s="8"/>
      <c r="D99" s="9" t="s">
        <v>354</v>
      </c>
      <c r="E99" s="8" t="s">
        <v>244</v>
      </c>
      <c r="F99" s="10">
        <v>325</v>
      </c>
      <c r="G99" s="10">
        <v>530</v>
      </c>
      <c r="H99" s="11">
        <v>11</v>
      </c>
      <c r="I99" s="12">
        <v>10</v>
      </c>
      <c r="J99" s="13"/>
      <c r="K99" s="14"/>
      <c r="L99" s="15" t="str">
        <f t="shared" si="116"/>
        <v>-</v>
      </c>
      <c r="M99" s="15" t="str">
        <f t="shared" si="117"/>
        <v>-</v>
      </c>
      <c r="N99" s="14"/>
      <c r="O99" s="16" t="str">
        <f>IF((I99*N99)&lt;&gt;0,I99*N99,"-")</f>
        <v>-</v>
      </c>
      <c r="P99" s="17"/>
      <c r="Q99" s="18"/>
      <c r="R99" s="19"/>
      <c r="S99" s="19"/>
      <c r="T99" s="20" t="s">
        <v>286</v>
      </c>
      <c r="U99" s="21">
        <v>0</v>
      </c>
      <c r="V99" s="22">
        <f t="shared" si="110"/>
        <v>0</v>
      </c>
      <c r="W99" s="21">
        <v>0</v>
      </c>
      <c r="X99" s="22">
        <f t="shared" si="111"/>
        <v>0</v>
      </c>
      <c r="Y99" s="22">
        <f t="shared" si="112"/>
        <v>0</v>
      </c>
      <c r="Z99" s="22">
        <f t="shared" si="113"/>
        <v>0</v>
      </c>
    </row>
    <row r="100" spans="1:26" ht="122.25" customHeight="1" thickTop="1" thickBot="1" x14ac:dyDescent="0.25">
      <c r="A100" s="74" t="s">
        <v>138</v>
      </c>
      <c r="B100" s="7" t="s">
        <v>234</v>
      </c>
      <c r="C100" s="8" t="s">
        <v>356</v>
      </c>
      <c r="D100" s="9" t="s">
        <v>355</v>
      </c>
      <c r="E100" s="8" t="s">
        <v>235</v>
      </c>
      <c r="F100" s="10">
        <v>1650</v>
      </c>
      <c r="G100" s="10">
        <v>700</v>
      </c>
      <c r="H100" s="11">
        <v>900</v>
      </c>
      <c r="I100" s="12">
        <v>1</v>
      </c>
      <c r="J100" s="13"/>
      <c r="K100" s="14"/>
      <c r="L100" s="15" t="str">
        <f t="shared" si="116"/>
        <v>-</v>
      </c>
      <c r="M100" s="15" t="str">
        <f t="shared" si="117"/>
        <v>-</v>
      </c>
      <c r="N100" s="14"/>
      <c r="O100" s="16" t="str">
        <f>IF((I100*N100)&lt;&gt;0,I100*N100,"-")</f>
        <v>-</v>
      </c>
      <c r="P100" s="17" t="s">
        <v>236</v>
      </c>
      <c r="Q100" s="18" t="s">
        <v>236</v>
      </c>
      <c r="R100" s="19" t="s">
        <v>236</v>
      </c>
      <c r="S100" s="19"/>
      <c r="T100" s="20" t="s">
        <v>286</v>
      </c>
      <c r="U100" s="21">
        <v>0</v>
      </c>
      <c r="V100" s="22">
        <f t="shared" ref="V100:V101" si="119">U100*I100</f>
        <v>0</v>
      </c>
      <c r="W100" s="21">
        <v>0</v>
      </c>
      <c r="X100" s="22">
        <f t="shared" ref="X100:X101" si="120">(100-W100)*0.01*U100</f>
        <v>0</v>
      </c>
      <c r="Y100" s="22">
        <f t="shared" ref="Y100" si="121">I100*X100</f>
        <v>0</v>
      </c>
      <c r="Z100" s="22">
        <f t="shared" ref="Z100:Z101" si="122">Y100*1.21</f>
        <v>0</v>
      </c>
    </row>
    <row r="101" spans="1:26" ht="69" customHeight="1" thickTop="1" thickBot="1" x14ac:dyDescent="0.25">
      <c r="A101" s="74" t="s">
        <v>139</v>
      </c>
      <c r="B101" s="7" t="s">
        <v>255</v>
      </c>
      <c r="C101" s="8" t="s">
        <v>260</v>
      </c>
      <c r="D101" s="9" t="s">
        <v>261</v>
      </c>
      <c r="E101" s="8" t="s">
        <v>235</v>
      </c>
      <c r="F101" s="10">
        <v>1100</v>
      </c>
      <c r="G101" s="10">
        <v>300</v>
      </c>
      <c r="H101" s="11">
        <v>450</v>
      </c>
      <c r="I101" s="12">
        <v>1</v>
      </c>
      <c r="J101" s="13"/>
      <c r="K101" s="14"/>
      <c r="L101" s="15" t="str">
        <f t="shared" si="116"/>
        <v>-</v>
      </c>
      <c r="M101" s="15" t="str">
        <f t="shared" si="117"/>
        <v>-</v>
      </c>
      <c r="N101" s="14"/>
      <c r="O101" s="16" t="str">
        <f t="shared" ref="O101:O102" si="123">IF((I101*N101)&lt;&gt;0,I101*N101,"-")</f>
        <v>-</v>
      </c>
      <c r="P101" s="17"/>
      <c r="Q101" s="18"/>
      <c r="R101" s="19"/>
      <c r="S101" s="19"/>
      <c r="T101" s="20" t="s">
        <v>286</v>
      </c>
      <c r="U101" s="21">
        <v>0</v>
      </c>
      <c r="V101" s="22">
        <f t="shared" si="119"/>
        <v>0</v>
      </c>
      <c r="W101" s="21">
        <v>0</v>
      </c>
      <c r="X101" s="22">
        <f t="shared" si="120"/>
        <v>0</v>
      </c>
      <c r="Y101" s="22">
        <f t="shared" ref="Y101" si="124">(I101*X101)</f>
        <v>0</v>
      </c>
      <c r="Z101" s="22">
        <f t="shared" si="122"/>
        <v>0</v>
      </c>
    </row>
    <row r="102" spans="1:26" ht="72.75" customHeight="1" thickTop="1" thickBot="1" x14ac:dyDescent="0.25">
      <c r="A102" s="74" t="s">
        <v>140</v>
      </c>
      <c r="B102" s="7" t="s">
        <v>234</v>
      </c>
      <c r="C102" s="8" t="s">
        <v>237</v>
      </c>
      <c r="D102" s="9" t="s">
        <v>357</v>
      </c>
      <c r="E102" s="8" t="s">
        <v>235</v>
      </c>
      <c r="F102" s="10">
        <v>750</v>
      </c>
      <c r="G102" s="10">
        <v>700</v>
      </c>
      <c r="H102" s="11">
        <v>900</v>
      </c>
      <c r="I102" s="12">
        <v>1</v>
      </c>
      <c r="J102" s="13"/>
      <c r="K102" s="14"/>
      <c r="L102" s="15" t="str">
        <f t="shared" si="116"/>
        <v>-</v>
      </c>
      <c r="M102" s="15" t="str">
        <f t="shared" si="117"/>
        <v>-</v>
      </c>
      <c r="N102" s="14"/>
      <c r="O102" s="16" t="str">
        <f t="shared" si="123"/>
        <v>-</v>
      </c>
      <c r="P102" s="17"/>
      <c r="Q102" s="23"/>
      <c r="R102" s="19"/>
      <c r="S102" s="19"/>
      <c r="T102" s="20" t="s">
        <v>286</v>
      </c>
      <c r="U102" s="21">
        <v>0</v>
      </c>
      <c r="V102" s="22">
        <f>U102*I102</f>
        <v>0</v>
      </c>
      <c r="W102" s="21">
        <v>0</v>
      </c>
      <c r="X102" s="22">
        <f>(100-W102)*0.01*U102</f>
        <v>0</v>
      </c>
      <c r="Y102" s="22">
        <f>I102*X102</f>
        <v>0</v>
      </c>
      <c r="Z102" s="22">
        <f>Y102*1.21</f>
        <v>0</v>
      </c>
    </row>
    <row r="103" spans="1:26" ht="114" customHeight="1" thickTop="1" thickBot="1" x14ac:dyDescent="0.25">
      <c r="A103" s="74" t="s">
        <v>366</v>
      </c>
      <c r="B103" s="7" t="s">
        <v>234</v>
      </c>
      <c r="C103" s="8" t="s">
        <v>237</v>
      </c>
      <c r="D103" s="9" t="s">
        <v>367</v>
      </c>
      <c r="E103" s="8" t="s">
        <v>235</v>
      </c>
      <c r="F103" s="10">
        <v>920</v>
      </c>
      <c r="G103" s="10">
        <v>700</v>
      </c>
      <c r="H103" s="11">
        <v>900</v>
      </c>
      <c r="I103" s="12">
        <v>1</v>
      </c>
      <c r="J103" s="13"/>
      <c r="K103" s="14"/>
      <c r="L103" s="15" t="str">
        <f t="shared" ref="L103" si="125">IF((I103*J103)&lt;&gt;0,I103*J103,"-")</f>
        <v>-</v>
      </c>
      <c r="M103" s="15" t="str">
        <f t="shared" ref="M103" si="126">IF((I103*K103)&lt;&gt;0,I103*K103,"-")</f>
        <v>-</v>
      </c>
      <c r="N103" s="14"/>
      <c r="O103" s="16" t="str">
        <f t="shared" ref="O103" si="127">IF((I103*N103)&lt;&gt;0,I103*N103,"-")</f>
        <v>-</v>
      </c>
      <c r="P103" s="17"/>
      <c r="Q103" s="23"/>
      <c r="R103" s="19"/>
      <c r="S103" s="19"/>
      <c r="T103" s="20" t="s">
        <v>286</v>
      </c>
      <c r="U103" s="21">
        <v>0</v>
      </c>
      <c r="V103" s="22">
        <f>U103*I103</f>
        <v>0</v>
      </c>
      <c r="W103" s="21">
        <v>0</v>
      </c>
      <c r="X103" s="22">
        <f>(100-W103)*0.01*U103</f>
        <v>0</v>
      </c>
      <c r="Y103" s="22">
        <f>I103*X103</f>
        <v>0</v>
      </c>
      <c r="Z103" s="22">
        <f>Y103*1.21</f>
        <v>0</v>
      </c>
    </row>
    <row r="104" spans="1:26" ht="84.75" customHeight="1" thickTop="1" thickBot="1" x14ac:dyDescent="0.25">
      <c r="A104" s="74" t="s">
        <v>141</v>
      </c>
      <c r="B104" s="7" t="s">
        <v>234</v>
      </c>
      <c r="C104" s="8" t="s">
        <v>358</v>
      </c>
      <c r="D104" s="9" t="s">
        <v>359</v>
      </c>
      <c r="E104" s="8" t="s">
        <v>235</v>
      </c>
      <c r="F104" s="10">
        <v>1755</v>
      </c>
      <c r="G104" s="10">
        <v>700</v>
      </c>
      <c r="H104" s="11">
        <v>900</v>
      </c>
      <c r="I104" s="12">
        <v>1</v>
      </c>
      <c r="J104" s="13">
        <v>0.5</v>
      </c>
      <c r="K104" s="14"/>
      <c r="L104" s="15">
        <f t="shared" ref="L104:L116" si="128">IF((I104*J104)&lt;&gt;0,I104*J104,"-")</f>
        <v>0.5</v>
      </c>
      <c r="M104" s="15" t="str">
        <f t="shared" ref="M104:M116" si="129">IF((I104*K104)&lt;&gt;0,I104*K104,"-")</f>
        <v>-</v>
      </c>
      <c r="N104" s="14"/>
      <c r="O104" s="16" t="str">
        <f t="shared" ref="O104:O111" si="130">IF((I104*N104)&lt;&gt;0,I104*N104,"-")</f>
        <v>-</v>
      </c>
      <c r="P104" s="17"/>
      <c r="Q104" s="23"/>
      <c r="R104" s="19"/>
      <c r="S104" s="19"/>
      <c r="T104" s="20" t="s">
        <v>286</v>
      </c>
      <c r="U104" s="21">
        <v>0</v>
      </c>
      <c r="V104" s="22">
        <f>U104*I104</f>
        <v>0</v>
      </c>
      <c r="W104" s="21">
        <v>0</v>
      </c>
      <c r="X104" s="22">
        <f>(100-W104)*0.01*U104</f>
        <v>0</v>
      </c>
      <c r="Y104" s="22">
        <f>I104*X104</f>
        <v>0</v>
      </c>
      <c r="Z104" s="22">
        <f>Y104*1.21</f>
        <v>0</v>
      </c>
    </row>
    <row r="105" spans="1:26" ht="127.5" customHeight="1" thickTop="1" thickBot="1" x14ac:dyDescent="0.25">
      <c r="A105" s="74" t="s">
        <v>360</v>
      </c>
      <c r="B105" s="7" t="s">
        <v>234</v>
      </c>
      <c r="C105" s="8" t="s">
        <v>362</v>
      </c>
      <c r="D105" s="9" t="s">
        <v>364</v>
      </c>
      <c r="E105" s="8" t="s">
        <v>235</v>
      </c>
      <c r="F105" s="10" t="s">
        <v>363</v>
      </c>
      <c r="G105" s="10">
        <v>700</v>
      </c>
      <c r="H105" s="11">
        <v>900</v>
      </c>
      <c r="I105" s="12">
        <v>1</v>
      </c>
      <c r="J105" s="13">
        <v>0.5</v>
      </c>
      <c r="K105" s="14"/>
      <c r="L105" s="15">
        <f t="shared" ref="L105" si="131">IF((I105*J105)&lt;&gt;0,I105*J105,"-")</f>
        <v>0.5</v>
      </c>
      <c r="M105" s="15" t="str">
        <f t="shared" ref="M105" si="132">IF((I105*K105)&lt;&gt;0,I105*K105,"-")</f>
        <v>-</v>
      </c>
      <c r="N105" s="14"/>
      <c r="O105" s="16" t="str">
        <f t="shared" ref="O105" si="133">IF((I105*N105)&lt;&gt;0,I105*N105,"-")</f>
        <v>-</v>
      </c>
      <c r="P105" s="17"/>
      <c r="Q105" s="23"/>
      <c r="R105" s="19"/>
      <c r="S105" s="19"/>
      <c r="T105" s="20" t="s">
        <v>286</v>
      </c>
      <c r="U105" s="21">
        <v>0</v>
      </c>
      <c r="V105" s="22">
        <f t="shared" ref="V105" si="134">U105*I105</f>
        <v>0</v>
      </c>
      <c r="W105" s="21">
        <v>0</v>
      </c>
      <c r="X105" s="22">
        <f t="shared" ref="X105" si="135">(100-W105)*0.01*U105</f>
        <v>0</v>
      </c>
      <c r="Y105" s="22">
        <f t="shared" ref="Y105" si="136">I105*X105</f>
        <v>0</v>
      </c>
      <c r="Z105" s="22">
        <f t="shared" ref="Z105:Z106" si="137">Y105*1.21</f>
        <v>0</v>
      </c>
    </row>
    <row r="106" spans="1:26" ht="111" customHeight="1" thickTop="1" thickBot="1" x14ac:dyDescent="0.25">
      <c r="A106" s="74" t="s">
        <v>361</v>
      </c>
      <c r="B106" s="7" t="s">
        <v>234</v>
      </c>
      <c r="C106" s="8" t="s">
        <v>362</v>
      </c>
      <c r="D106" s="9" t="s">
        <v>365</v>
      </c>
      <c r="E106" s="8" t="s">
        <v>235</v>
      </c>
      <c r="F106" s="10" t="s">
        <v>363</v>
      </c>
      <c r="G106" s="10">
        <v>700</v>
      </c>
      <c r="H106" s="11">
        <v>900</v>
      </c>
      <c r="I106" s="12">
        <v>1</v>
      </c>
      <c r="J106" s="13">
        <v>0.5</v>
      </c>
      <c r="K106" s="14"/>
      <c r="L106" s="15">
        <f t="shared" ref="L106" si="138">IF((I106*J106)&lt;&gt;0,I106*J106,"-")</f>
        <v>0.5</v>
      </c>
      <c r="M106" s="15" t="str">
        <f t="shared" ref="M106" si="139">IF((I106*K106)&lt;&gt;0,I106*K106,"-")</f>
        <v>-</v>
      </c>
      <c r="N106" s="14"/>
      <c r="O106" s="16" t="str">
        <f t="shared" ref="O106" si="140">IF((I106*N106)&lt;&gt;0,I106*N106,"-")</f>
        <v>-</v>
      </c>
      <c r="P106" s="17"/>
      <c r="Q106" s="23"/>
      <c r="R106" s="19"/>
      <c r="S106" s="19"/>
      <c r="T106" s="20" t="s">
        <v>286</v>
      </c>
      <c r="U106" s="21">
        <v>0</v>
      </c>
      <c r="V106" s="22">
        <f t="shared" ref="V106" si="141">U106*I106</f>
        <v>0</v>
      </c>
      <c r="W106" s="21">
        <v>0</v>
      </c>
      <c r="X106" s="22">
        <f t="shared" ref="X106" si="142">(100-W106)*0.01*U106</f>
        <v>0</v>
      </c>
      <c r="Y106" s="22">
        <f t="shared" ref="Y106" si="143">I106*X106</f>
        <v>0</v>
      </c>
      <c r="Z106" s="22">
        <f t="shared" si="137"/>
        <v>0</v>
      </c>
    </row>
    <row r="107" spans="1:26" ht="87.75" customHeight="1" thickTop="1" thickBot="1" x14ac:dyDescent="0.25">
      <c r="A107" s="74" t="s">
        <v>142</v>
      </c>
      <c r="B107" s="7" t="s">
        <v>368</v>
      </c>
      <c r="C107" s="8" t="s">
        <v>369</v>
      </c>
      <c r="D107" s="9" t="s">
        <v>370</v>
      </c>
      <c r="E107" s="8" t="s">
        <v>244</v>
      </c>
      <c r="F107" s="10">
        <v>335</v>
      </c>
      <c r="G107" s="10">
        <v>455</v>
      </c>
      <c r="H107" s="11">
        <v>275</v>
      </c>
      <c r="I107" s="12">
        <v>1</v>
      </c>
      <c r="J107" s="13">
        <v>0.2</v>
      </c>
      <c r="K107" s="14"/>
      <c r="L107" s="15">
        <f t="shared" si="128"/>
        <v>0.2</v>
      </c>
      <c r="M107" s="15" t="str">
        <f t="shared" si="129"/>
        <v>-</v>
      </c>
      <c r="N107" s="14"/>
      <c r="O107" s="16" t="str">
        <f t="shared" si="130"/>
        <v>-</v>
      </c>
      <c r="P107" s="17"/>
      <c r="Q107" s="23"/>
      <c r="R107" s="19"/>
      <c r="S107" s="19"/>
      <c r="T107" s="20" t="s">
        <v>286</v>
      </c>
      <c r="U107" s="21">
        <v>0</v>
      </c>
      <c r="V107" s="22">
        <f>U107*I107</f>
        <v>0</v>
      </c>
      <c r="W107" s="21">
        <v>0</v>
      </c>
      <c r="X107" s="22">
        <f>(100-W107)*0.01*U107</f>
        <v>0</v>
      </c>
      <c r="Y107" s="22">
        <f>(I107*X107)</f>
        <v>0</v>
      </c>
      <c r="Z107" s="22">
        <f>Y107*1.21</f>
        <v>0</v>
      </c>
    </row>
    <row r="108" spans="1:26" ht="91.5" customHeight="1" thickTop="1" thickBot="1" x14ac:dyDescent="0.25">
      <c r="A108" s="74" t="s">
        <v>145</v>
      </c>
      <c r="B108" s="7" t="s">
        <v>234</v>
      </c>
      <c r="C108" s="8" t="s">
        <v>372</v>
      </c>
      <c r="D108" s="9" t="s">
        <v>371</v>
      </c>
      <c r="E108" s="8" t="s">
        <v>235</v>
      </c>
      <c r="F108" s="10">
        <v>870</v>
      </c>
      <c r="G108" s="10">
        <v>700</v>
      </c>
      <c r="H108" s="11">
        <v>900</v>
      </c>
      <c r="I108" s="12">
        <v>1</v>
      </c>
      <c r="J108" s="13"/>
      <c r="K108" s="14"/>
      <c r="L108" s="15" t="str">
        <f t="shared" si="128"/>
        <v>-</v>
      </c>
      <c r="M108" s="15" t="str">
        <f t="shared" si="129"/>
        <v>-</v>
      </c>
      <c r="N108" s="14"/>
      <c r="O108" s="16" t="str">
        <f t="shared" si="130"/>
        <v>-</v>
      </c>
      <c r="P108" s="17" t="s">
        <v>236</v>
      </c>
      <c r="Q108" s="18" t="s">
        <v>236</v>
      </c>
      <c r="R108" s="19" t="s">
        <v>236</v>
      </c>
      <c r="S108" s="19"/>
      <c r="T108" s="20" t="s">
        <v>286</v>
      </c>
      <c r="U108" s="21">
        <v>0</v>
      </c>
      <c r="V108" s="22">
        <f>U108*I108</f>
        <v>0</v>
      </c>
      <c r="W108" s="21">
        <v>0</v>
      </c>
      <c r="X108" s="22">
        <f>(100-W108)*0.01*U108</f>
        <v>0</v>
      </c>
      <c r="Y108" s="22">
        <f>I108*X108</f>
        <v>0</v>
      </c>
      <c r="Z108" s="22">
        <f>Y108*1.21</f>
        <v>0</v>
      </c>
    </row>
    <row r="109" spans="1:26" ht="106.5" customHeight="1" thickTop="1" thickBot="1" x14ac:dyDescent="0.25">
      <c r="A109" s="74" t="s">
        <v>146</v>
      </c>
      <c r="B109" s="7" t="s">
        <v>257</v>
      </c>
      <c r="C109" s="8" t="s">
        <v>487</v>
      </c>
      <c r="D109" s="9" t="s">
        <v>258</v>
      </c>
      <c r="E109" s="8" t="s">
        <v>259</v>
      </c>
      <c r="F109" s="10">
        <v>603</v>
      </c>
      <c r="G109" s="10">
        <v>593</v>
      </c>
      <c r="H109" s="11">
        <v>855</v>
      </c>
      <c r="I109" s="12">
        <v>4</v>
      </c>
      <c r="J109" s="13">
        <v>0.2</v>
      </c>
      <c r="K109" s="14"/>
      <c r="L109" s="15">
        <f t="shared" ref="L109:L111" si="144">IF((I109*J109)&lt;&gt;0,I109*J109,"-")</f>
        <v>0.8</v>
      </c>
      <c r="M109" s="15" t="str">
        <f t="shared" ref="M109:M111" si="145">IF((I109*K109)&lt;&gt;0,I109*K109,"-")</f>
        <v>-</v>
      </c>
      <c r="N109" s="14"/>
      <c r="O109" s="16" t="str">
        <f t="shared" si="130"/>
        <v>-</v>
      </c>
      <c r="P109" s="17"/>
      <c r="Q109" s="23"/>
      <c r="R109" s="19"/>
      <c r="S109" s="19"/>
      <c r="T109" s="20" t="s">
        <v>286</v>
      </c>
      <c r="U109" s="21">
        <v>0</v>
      </c>
      <c r="V109" s="22">
        <f t="shared" ref="V109" si="146">U109*I109</f>
        <v>0</v>
      </c>
      <c r="W109" s="21">
        <v>0</v>
      </c>
      <c r="X109" s="22">
        <f t="shared" ref="X109" si="147">(100-W109)*0.01*U109</f>
        <v>0</v>
      </c>
      <c r="Y109" s="22">
        <f t="shared" ref="Y109" si="148">(I109*X109)</f>
        <v>0</v>
      </c>
      <c r="Z109" s="22">
        <f t="shared" ref="Z109" si="149">Y109*1.21</f>
        <v>0</v>
      </c>
    </row>
    <row r="110" spans="1:26" ht="96.75" customHeight="1" thickTop="1" thickBot="1" x14ac:dyDescent="0.25">
      <c r="A110" s="74" t="s">
        <v>147</v>
      </c>
      <c r="B110" s="7" t="s">
        <v>234</v>
      </c>
      <c r="C110" s="8" t="s">
        <v>237</v>
      </c>
      <c r="D110" s="9" t="s">
        <v>373</v>
      </c>
      <c r="E110" s="8" t="s">
        <v>235</v>
      </c>
      <c r="F110" s="10">
        <v>2000</v>
      </c>
      <c r="G110" s="10">
        <v>700</v>
      </c>
      <c r="H110" s="11">
        <v>900</v>
      </c>
      <c r="I110" s="12">
        <v>1</v>
      </c>
      <c r="J110" s="13"/>
      <c r="K110" s="14"/>
      <c r="L110" s="15" t="str">
        <f t="shared" si="144"/>
        <v>-</v>
      </c>
      <c r="M110" s="15" t="str">
        <f t="shared" si="145"/>
        <v>-</v>
      </c>
      <c r="N110" s="14"/>
      <c r="O110" s="16" t="str">
        <f t="shared" si="130"/>
        <v>-</v>
      </c>
      <c r="P110" s="17"/>
      <c r="Q110" s="23"/>
      <c r="R110" s="19"/>
      <c r="S110" s="19"/>
      <c r="T110" s="20" t="s">
        <v>286</v>
      </c>
      <c r="U110" s="21">
        <v>0</v>
      </c>
      <c r="V110" s="22">
        <f>U110*I110</f>
        <v>0</v>
      </c>
      <c r="W110" s="21">
        <v>0</v>
      </c>
      <c r="X110" s="22">
        <f>(100-W110)*0.01*U110</f>
        <v>0</v>
      </c>
      <c r="Y110" s="22">
        <f>I110*X110</f>
        <v>0</v>
      </c>
      <c r="Z110" s="22">
        <f>Y110*1.21</f>
        <v>0</v>
      </c>
    </row>
    <row r="111" spans="1:26" ht="46.5" customHeight="1" thickTop="1" thickBot="1" x14ac:dyDescent="0.25">
      <c r="A111" s="74" t="s">
        <v>374</v>
      </c>
      <c r="B111" s="7" t="s">
        <v>255</v>
      </c>
      <c r="C111" s="8" t="s">
        <v>260</v>
      </c>
      <c r="D111" s="9" t="s">
        <v>261</v>
      </c>
      <c r="E111" s="8" t="s">
        <v>235</v>
      </c>
      <c r="F111" s="10">
        <v>1900</v>
      </c>
      <c r="G111" s="10">
        <v>300</v>
      </c>
      <c r="H111" s="11">
        <v>450</v>
      </c>
      <c r="I111" s="12">
        <v>1</v>
      </c>
      <c r="J111" s="13"/>
      <c r="K111" s="14"/>
      <c r="L111" s="15" t="str">
        <f t="shared" si="144"/>
        <v>-</v>
      </c>
      <c r="M111" s="15" t="str">
        <f t="shared" si="145"/>
        <v>-</v>
      </c>
      <c r="N111" s="14"/>
      <c r="O111" s="16" t="str">
        <f t="shared" si="130"/>
        <v>-</v>
      </c>
      <c r="P111" s="17"/>
      <c r="Q111" s="18"/>
      <c r="R111" s="19"/>
      <c r="S111" s="19"/>
      <c r="T111" s="20" t="s">
        <v>286</v>
      </c>
      <c r="U111" s="21">
        <v>0</v>
      </c>
      <c r="V111" s="22">
        <f t="shared" ref="V111" si="150">U111*I111</f>
        <v>0</v>
      </c>
      <c r="W111" s="21">
        <v>0</v>
      </c>
      <c r="X111" s="22">
        <f t="shared" ref="X111" si="151">(100-W111)*0.01*U111</f>
        <v>0</v>
      </c>
      <c r="Y111" s="22">
        <f t="shared" ref="Y111" si="152">(I111*X111)</f>
        <v>0</v>
      </c>
      <c r="Z111" s="22">
        <f t="shared" ref="Z111" si="153">Y111*1.21</f>
        <v>0</v>
      </c>
    </row>
    <row r="112" spans="1:26" ht="61.5" customHeight="1" thickTop="1" thickBot="1" x14ac:dyDescent="0.25">
      <c r="A112" s="74" t="s">
        <v>148</v>
      </c>
      <c r="B112" s="7" t="s">
        <v>376</v>
      </c>
      <c r="C112" s="8" t="s">
        <v>377</v>
      </c>
      <c r="D112" s="9" t="s">
        <v>375</v>
      </c>
      <c r="E112" s="8" t="s">
        <v>244</v>
      </c>
      <c r="F112" s="10">
        <v>470</v>
      </c>
      <c r="G112" s="10">
        <v>360</v>
      </c>
      <c r="H112" s="11">
        <v>660</v>
      </c>
      <c r="I112" s="12">
        <v>1</v>
      </c>
      <c r="J112" s="13">
        <v>0.2</v>
      </c>
      <c r="K112" s="14"/>
      <c r="L112" s="15">
        <f t="shared" si="128"/>
        <v>0.2</v>
      </c>
      <c r="M112" s="15" t="str">
        <f t="shared" si="129"/>
        <v>-</v>
      </c>
      <c r="N112" s="14"/>
      <c r="O112" s="16" t="str">
        <f>IF((I112*N112)&lt;&gt;0,I112*N112,"-")</f>
        <v>-</v>
      </c>
      <c r="P112" s="17"/>
      <c r="Q112" s="18"/>
      <c r="R112" s="19"/>
      <c r="S112" s="19"/>
      <c r="T112" s="20" t="s">
        <v>286</v>
      </c>
      <c r="U112" s="21">
        <v>0</v>
      </c>
      <c r="V112" s="22">
        <f t="shared" ref="V112" si="154">U112*I112</f>
        <v>0</v>
      </c>
      <c r="W112" s="21">
        <v>0</v>
      </c>
      <c r="X112" s="22">
        <f t="shared" ref="X112" si="155">(100-W112)*0.01*U112</f>
        <v>0</v>
      </c>
      <c r="Y112" s="22">
        <f t="shared" ref="Y112" si="156">(I112*X112)</f>
        <v>0</v>
      </c>
      <c r="Z112" s="22">
        <f t="shared" ref="Z112" si="157">Y112*1.21</f>
        <v>0</v>
      </c>
    </row>
    <row r="113" spans="1:26" ht="100.5" customHeight="1" thickTop="1" thickBot="1" x14ac:dyDescent="0.25">
      <c r="A113" s="74" t="s">
        <v>381</v>
      </c>
      <c r="B113" s="7" t="s">
        <v>380</v>
      </c>
      <c r="C113" s="8" t="s">
        <v>379</v>
      </c>
      <c r="D113" s="9" t="s">
        <v>378</v>
      </c>
      <c r="E113" s="8" t="s">
        <v>244</v>
      </c>
      <c r="F113" s="10"/>
      <c r="G113" s="10"/>
      <c r="H113" s="11"/>
      <c r="I113" s="12">
        <v>1</v>
      </c>
      <c r="J113" s="13"/>
      <c r="K113" s="14"/>
      <c r="L113" s="15" t="str">
        <f t="shared" si="128"/>
        <v>-</v>
      </c>
      <c r="M113" s="15" t="str">
        <f t="shared" si="129"/>
        <v>-</v>
      </c>
      <c r="N113" s="14"/>
      <c r="O113" s="16" t="str">
        <f>IF((I113*N113)&lt;&gt;0,I113*N113,"-")</f>
        <v>-</v>
      </c>
      <c r="P113" s="17"/>
      <c r="Q113" s="18"/>
      <c r="R113" s="19"/>
      <c r="S113" s="19"/>
      <c r="T113" s="20" t="s">
        <v>286</v>
      </c>
      <c r="U113" s="21">
        <v>0</v>
      </c>
      <c r="V113" s="22">
        <f t="shared" ref="V113:V114" si="158">U113*I113</f>
        <v>0</v>
      </c>
      <c r="W113" s="21">
        <v>0</v>
      </c>
      <c r="X113" s="22">
        <f t="shared" ref="X113:X114" si="159">(100-W113)*0.01*U113</f>
        <v>0</v>
      </c>
      <c r="Y113" s="22">
        <f t="shared" ref="Y113" si="160">(I113*X113)</f>
        <v>0</v>
      </c>
      <c r="Z113" s="22">
        <f t="shared" ref="Z113:Z114" si="161">Y113*1.21</f>
        <v>0</v>
      </c>
    </row>
    <row r="114" spans="1:26" ht="131.25" customHeight="1" thickTop="1" thickBot="1" x14ac:dyDescent="0.25">
      <c r="A114" s="74" t="s">
        <v>149</v>
      </c>
      <c r="B114" s="7" t="s">
        <v>234</v>
      </c>
      <c r="C114" s="8" t="s">
        <v>411</v>
      </c>
      <c r="D114" s="9" t="s">
        <v>412</v>
      </c>
      <c r="E114" s="8" t="s">
        <v>235</v>
      </c>
      <c r="F114" s="10">
        <v>1000</v>
      </c>
      <c r="G114" s="10">
        <v>500</v>
      </c>
      <c r="H114" s="11">
        <v>900</v>
      </c>
      <c r="I114" s="12">
        <v>1</v>
      </c>
      <c r="J114" s="13"/>
      <c r="K114" s="14"/>
      <c r="L114" s="15" t="str">
        <f t="shared" si="128"/>
        <v>-</v>
      </c>
      <c r="M114" s="15" t="str">
        <f t="shared" si="129"/>
        <v>-</v>
      </c>
      <c r="N114" s="14"/>
      <c r="O114" s="16" t="str">
        <f t="shared" ref="O114" si="162">IF((I114*N114)&lt;&gt;0,I114*N114,"-")</f>
        <v>-</v>
      </c>
      <c r="P114" s="17"/>
      <c r="Q114" s="18"/>
      <c r="R114" s="19"/>
      <c r="S114" s="19"/>
      <c r="T114" s="20" t="s">
        <v>286</v>
      </c>
      <c r="U114" s="21">
        <v>0</v>
      </c>
      <c r="V114" s="22">
        <f t="shared" si="158"/>
        <v>0</v>
      </c>
      <c r="W114" s="21">
        <v>0</v>
      </c>
      <c r="X114" s="22">
        <f t="shared" si="159"/>
        <v>0</v>
      </c>
      <c r="Y114" s="22">
        <f>I114*X114</f>
        <v>0</v>
      </c>
      <c r="Z114" s="22">
        <f t="shared" si="161"/>
        <v>0</v>
      </c>
    </row>
    <row r="115" spans="1:26" ht="45" customHeight="1" thickTop="1" thickBot="1" x14ac:dyDescent="0.25">
      <c r="A115" s="74" t="s">
        <v>150</v>
      </c>
      <c r="B115" s="7" t="s">
        <v>255</v>
      </c>
      <c r="C115" s="8" t="s">
        <v>302</v>
      </c>
      <c r="D115" s="9" t="s">
        <v>89</v>
      </c>
      <c r="E115" s="8" t="s">
        <v>235</v>
      </c>
      <c r="F115" s="10">
        <v>1000</v>
      </c>
      <c r="G115" s="10">
        <v>300</v>
      </c>
      <c r="H115" s="11">
        <v>120</v>
      </c>
      <c r="I115" s="12">
        <v>1</v>
      </c>
      <c r="J115" s="13"/>
      <c r="K115" s="14"/>
      <c r="L115" s="15" t="str">
        <f t="shared" si="128"/>
        <v>-</v>
      </c>
      <c r="M115" s="15" t="str">
        <f t="shared" si="129"/>
        <v>-</v>
      </c>
      <c r="N115" s="14"/>
      <c r="O115" s="16" t="str">
        <f t="shared" ref="O115:O116" si="163">IF((I115*N115)&lt;&gt;0,I115*N115,"-")</f>
        <v>-</v>
      </c>
      <c r="P115" s="17"/>
      <c r="Q115" s="23"/>
      <c r="R115" s="19"/>
      <c r="S115" s="19"/>
      <c r="T115" s="20" t="s">
        <v>286</v>
      </c>
      <c r="U115" s="21">
        <v>0</v>
      </c>
      <c r="V115" s="22">
        <f t="shared" ref="V115:V116" si="164">U115*I115</f>
        <v>0</v>
      </c>
      <c r="W115" s="21">
        <v>0</v>
      </c>
      <c r="X115" s="22">
        <f t="shared" ref="X115:X116" si="165">(100-W115)*0.01*U115</f>
        <v>0</v>
      </c>
      <c r="Y115" s="22">
        <f t="shared" ref="Y115" si="166">(I115*X115)</f>
        <v>0</v>
      </c>
      <c r="Z115" s="22">
        <f t="shared" ref="Z115:Z116" si="167">Y115*1.21</f>
        <v>0</v>
      </c>
    </row>
    <row r="116" spans="1:26" ht="128.25" customHeight="1" thickTop="1" thickBot="1" x14ac:dyDescent="0.25">
      <c r="A116" s="74" t="s">
        <v>151</v>
      </c>
      <c r="B116" s="7" t="s">
        <v>234</v>
      </c>
      <c r="C116" s="8" t="s">
        <v>382</v>
      </c>
      <c r="D116" s="9" t="s">
        <v>383</v>
      </c>
      <c r="E116" s="8" t="s">
        <v>235</v>
      </c>
      <c r="F116" s="10">
        <v>700</v>
      </c>
      <c r="G116" s="10">
        <v>570</v>
      </c>
      <c r="H116" s="11">
        <v>900</v>
      </c>
      <c r="I116" s="12">
        <v>1</v>
      </c>
      <c r="J116" s="13"/>
      <c r="K116" s="14"/>
      <c r="L116" s="15" t="str">
        <f t="shared" si="128"/>
        <v>-</v>
      </c>
      <c r="M116" s="15" t="str">
        <f t="shared" si="129"/>
        <v>-</v>
      </c>
      <c r="N116" s="14"/>
      <c r="O116" s="16" t="str">
        <f t="shared" si="163"/>
        <v>-</v>
      </c>
      <c r="P116" s="17"/>
      <c r="Q116" s="23"/>
      <c r="R116" s="19"/>
      <c r="S116" s="19"/>
      <c r="T116" s="20" t="s">
        <v>286</v>
      </c>
      <c r="U116" s="21">
        <v>0</v>
      </c>
      <c r="V116" s="22">
        <f t="shared" si="164"/>
        <v>0</v>
      </c>
      <c r="W116" s="21">
        <v>0</v>
      </c>
      <c r="X116" s="22">
        <f t="shared" si="165"/>
        <v>0</v>
      </c>
      <c r="Y116" s="22">
        <f>I116*X116</f>
        <v>0</v>
      </c>
      <c r="Z116" s="22">
        <f t="shared" si="167"/>
        <v>0</v>
      </c>
    </row>
    <row r="117" spans="1:26" ht="100.5" customHeight="1" thickTop="1" thickBot="1" x14ac:dyDescent="0.25">
      <c r="A117" s="74" t="s">
        <v>152</v>
      </c>
      <c r="B117" s="7" t="s">
        <v>385</v>
      </c>
      <c r="C117" s="8" t="s">
        <v>384</v>
      </c>
      <c r="D117" s="9" t="s">
        <v>386</v>
      </c>
      <c r="E117" s="8" t="s">
        <v>244</v>
      </c>
      <c r="F117" s="10">
        <v>517</v>
      </c>
      <c r="G117" s="10">
        <v>412</v>
      </c>
      <c r="H117" s="11">
        <v>297</v>
      </c>
      <c r="I117" s="12">
        <v>1</v>
      </c>
      <c r="J117" s="13">
        <v>1.1000000000000001</v>
      </c>
      <c r="K117" s="14"/>
      <c r="L117" s="15">
        <f t="shared" ref="L117:L142" si="168">IF((I117*J117)&lt;&gt;0,I117*J117,"-")</f>
        <v>1.1000000000000001</v>
      </c>
      <c r="M117" s="15" t="str">
        <f t="shared" ref="M117:M142" si="169">IF((I117*K117)&lt;&gt;0,I117*K117,"-")</f>
        <v>-</v>
      </c>
      <c r="N117" s="14"/>
      <c r="O117" s="16" t="str">
        <f t="shared" ref="O117:O142" si="170">IF((I117*N117)&lt;&gt;0,I117*N117,"-")</f>
        <v>-</v>
      </c>
      <c r="P117" s="17"/>
      <c r="Q117" s="18"/>
      <c r="R117" s="19"/>
      <c r="S117" s="19"/>
      <c r="T117" s="20" t="s">
        <v>286</v>
      </c>
      <c r="U117" s="21">
        <v>0</v>
      </c>
      <c r="V117" s="22">
        <f t="shared" ref="V117:V119" si="171">U117*I117</f>
        <v>0</v>
      </c>
      <c r="W117" s="21">
        <v>0</v>
      </c>
      <c r="X117" s="22">
        <f t="shared" ref="X117:X119" si="172">(100-W117)*0.01*U117</f>
        <v>0</v>
      </c>
      <c r="Y117" s="22">
        <f>(I117*X117)</f>
        <v>0</v>
      </c>
      <c r="Z117" s="22">
        <f t="shared" ref="Z117:Z119" si="173">Y117*1.21</f>
        <v>0</v>
      </c>
    </row>
    <row r="118" spans="1:26" ht="87" customHeight="1" thickTop="1" thickBot="1" x14ac:dyDescent="0.25">
      <c r="A118" s="74" t="s">
        <v>153</v>
      </c>
      <c r="B118" s="7" t="s">
        <v>257</v>
      </c>
      <c r="C118" s="8"/>
      <c r="D118" s="9" t="s">
        <v>130</v>
      </c>
      <c r="E118" s="8" t="s">
        <v>245</v>
      </c>
      <c r="F118" s="10">
        <v>760</v>
      </c>
      <c r="G118" s="10">
        <v>570</v>
      </c>
      <c r="H118" s="11">
        <v>900</v>
      </c>
      <c r="I118" s="12">
        <v>1</v>
      </c>
      <c r="J118" s="13"/>
      <c r="K118" s="14"/>
      <c r="L118" s="15" t="str">
        <f t="shared" si="168"/>
        <v>-</v>
      </c>
      <c r="M118" s="15" t="str">
        <f t="shared" si="169"/>
        <v>-</v>
      </c>
      <c r="N118" s="14"/>
      <c r="O118" s="16" t="str">
        <f t="shared" si="170"/>
        <v>-</v>
      </c>
      <c r="P118" s="17"/>
      <c r="Q118" s="18"/>
      <c r="R118" s="19"/>
      <c r="S118" s="19"/>
      <c r="T118" s="20" t="s">
        <v>19</v>
      </c>
      <c r="U118" s="21"/>
      <c r="V118" s="22"/>
      <c r="W118" s="21"/>
      <c r="X118" s="22"/>
      <c r="Y118" s="22"/>
      <c r="Z118" s="22"/>
    </row>
    <row r="119" spans="1:26" ht="85.5" customHeight="1" thickTop="1" thickBot="1" x14ac:dyDescent="0.25">
      <c r="A119" s="74" t="s">
        <v>154</v>
      </c>
      <c r="B119" s="7" t="s">
        <v>387</v>
      </c>
      <c r="C119" s="8" t="s">
        <v>388</v>
      </c>
      <c r="D119" s="9" t="s">
        <v>389</v>
      </c>
      <c r="E119" s="8" t="s">
        <v>244</v>
      </c>
      <c r="F119" s="10">
        <v>370</v>
      </c>
      <c r="G119" s="10">
        <v>470</v>
      </c>
      <c r="H119" s="11">
        <v>520</v>
      </c>
      <c r="I119" s="12">
        <v>1</v>
      </c>
      <c r="J119" s="13">
        <v>0.2</v>
      </c>
      <c r="K119" s="14"/>
      <c r="L119" s="15">
        <f t="shared" si="168"/>
        <v>0.2</v>
      </c>
      <c r="M119" s="15" t="str">
        <f t="shared" si="169"/>
        <v>-</v>
      </c>
      <c r="N119" s="14"/>
      <c r="O119" s="16" t="str">
        <f>IF((I119*N119)&lt;&gt;0,I119*N119,"-")</f>
        <v>-</v>
      </c>
      <c r="P119" s="17"/>
      <c r="Q119" s="18"/>
      <c r="R119" s="19"/>
      <c r="S119" s="19"/>
      <c r="T119" s="20" t="s">
        <v>286</v>
      </c>
      <c r="U119" s="21">
        <v>0</v>
      </c>
      <c r="V119" s="22">
        <f t="shared" si="171"/>
        <v>0</v>
      </c>
      <c r="W119" s="21">
        <v>0</v>
      </c>
      <c r="X119" s="22">
        <f t="shared" si="172"/>
        <v>0</v>
      </c>
      <c r="Y119" s="22">
        <f t="shared" ref="Y119" si="174">(I119*X119)</f>
        <v>0</v>
      </c>
      <c r="Z119" s="22">
        <f t="shared" si="173"/>
        <v>0</v>
      </c>
    </row>
    <row r="120" spans="1:26" ht="56.25" customHeight="1" thickTop="1" thickBot="1" x14ac:dyDescent="0.25">
      <c r="A120" s="74" t="s">
        <v>393</v>
      </c>
      <c r="B120" s="7"/>
      <c r="C120" s="8"/>
      <c r="D120" s="9" t="s">
        <v>20</v>
      </c>
      <c r="E120" s="8"/>
      <c r="F120" s="10"/>
      <c r="G120" s="10"/>
      <c r="H120" s="11"/>
      <c r="I120" s="12"/>
      <c r="J120" s="13"/>
      <c r="K120" s="14"/>
      <c r="L120" s="15" t="str">
        <f t="shared" si="168"/>
        <v>-</v>
      </c>
      <c r="M120" s="15" t="str">
        <f t="shared" si="169"/>
        <v>-</v>
      </c>
      <c r="N120" s="14"/>
      <c r="O120" s="16" t="str">
        <f t="shared" ref="O120" si="175">IF((I120*N120)&lt;&gt;0,I120*N120,"-")</f>
        <v>-</v>
      </c>
      <c r="P120" s="17"/>
      <c r="Q120" s="23"/>
      <c r="R120" s="19"/>
      <c r="S120" s="19"/>
      <c r="T120" s="20" t="s">
        <v>20</v>
      </c>
      <c r="U120" s="21"/>
      <c r="V120" s="22"/>
      <c r="W120" s="21"/>
      <c r="X120" s="22"/>
      <c r="Y120" s="22"/>
      <c r="Z120" s="22"/>
    </row>
    <row r="121" spans="1:26" ht="108.75" customHeight="1" thickTop="1" thickBot="1" x14ac:dyDescent="0.25">
      <c r="A121" s="74" t="s">
        <v>155</v>
      </c>
      <c r="B121" s="7" t="s">
        <v>234</v>
      </c>
      <c r="C121" s="8" t="s">
        <v>392</v>
      </c>
      <c r="D121" s="9" t="s">
        <v>390</v>
      </c>
      <c r="E121" s="8" t="s">
        <v>391</v>
      </c>
      <c r="F121" s="10">
        <v>800</v>
      </c>
      <c r="G121" s="10">
        <v>700</v>
      </c>
      <c r="H121" s="11">
        <v>900</v>
      </c>
      <c r="I121" s="12">
        <v>2</v>
      </c>
      <c r="J121" s="13"/>
      <c r="K121" s="14"/>
      <c r="L121" s="15" t="str">
        <f t="shared" ref="L121:L123" si="176">IF((I121*J121)&lt;&gt;0,I121*J121,"-")</f>
        <v>-</v>
      </c>
      <c r="M121" s="15" t="str">
        <f t="shared" ref="M121:M123" si="177">IF((I121*K121)&lt;&gt;0,I121*K121,"-")</f>
        <v>-</v>
      </c>
      <c r="N121" s="14">
        <v>15.5</v>
      </c>
      <c r="O121" s="16">
        <f t="shared" ref="O121:O123" si="178">IF((I121*N121)&lt;&gt;0,I121*N121,"-")</f>
        <v>31</v>
      </c>
      <c r="P121" s="17" t="s">
        <v>236</v>
      </c>
      <c r="Q121" s="18"/>
      <c r="R121" s="19"/>
      <c r="S121" s="19"/>
      <c r="T121" s="20" t="s">
        <v>286</v>
      </c>
      <c r="U121" s="21">
        <v>0</v>
      </c>
      <c r="V121" s="22">
        <f t="shared" ref="V121:V124" si="179">U121*I121</f>
        <v>0</v>
      </c>
      <c r="W121" s="21">
        <v>0</v>
      </c>
      <c r="X121" s="22">
        <f t="shared" ref="X121:X123" si="180">(100-W121)*0.01*U121</f>
        <v>0</v>
      </c>
      <c r="Y121" s="22">
        <f t="shared" ref="Y121" si="181">(I121*X121)</f>
        <v>0</v>
      </c>
      <c r="Z121" s="22">
        <f t="shared" ref="Z121:Z123" si="182">Y121*1.21</f>
        <v>0</v>
      </c>
    </row>
    <row r="122" spans="1:26" ht="43.5" customHeight="1" thickTop="1" thickBot="1" x14ac:dyDescent="0.25">
      <c r="A122" s="74" t="s">
        <v>156</v>
      </c>
      <c r="B122" s="7"/>
      <c r="C122" s="8"/>
      <c r="D122" s="9" t="s">
        <v>20</v>
      </c>
      <c r="E122" s="8"/>
      <c r="F122" s="10"/>
      <c r="G122" s="10"/>
      <c r="H122" s="11"/>
      <c r="I122" s="12"/>
      <c r="J122" s="13"/>
      <c r="K122" s="14"/>
      <c r="L122" s="15" t="str">
        <f t="shared" si="176"/>
        <v>-</v>
      </c>
      <c r="M122" s="15" t="str">
        <f t="shared" si="177"/>
        <v>-</v>
      </c>
      <c r="N122" s="14"/>
      <c r="O122" s="16" t="str">
        <f t="shared" si="178"/>
        <v>-</v>
      </c>
      <c r="P122" s="17"/>
      <c r="Q122" s="23"/>
      <c r="R122" s="19"/>
      <c r="S122" s="19"/>
      <c r="T122" s="20" t="s">
        <v>20</v>
      </c>
      <c r="U122" s="21"/>
      <c r="V122" s="22"/>
      <c r="W122" s="21"/>
      <c r="X122" s="22"/>
      <c r="Y122" s="22"/>
      <c r="Z122" s="22"/>
    </row>
    <row r="123" spans="1:26" ht="88.5" customHeight="1" thickTop="1" thickBot="1" x14ac:dyDescent="0.25">
      <c r="A123" s="74" t="s">
        <v>157</v>
      </c>
      <c r="B123" s="7" t="s">
        <v>234</v>
      </c>
      <c r="C123" s="8" t="s">
        <v>291</v>
      </c>
      <c r="D123" s="9" t="s">
        <v>297</v>
      </c>
      <c r="E123" s="8" t="s">
        <v>235</v>
      </c>
      <c r="F123" s="10">
        <v>1600</v>
      </c>
      <c r="G123" s="10">
        <v>300</v>
      </c>
      <c r="H123" s="11">
        <v>180</v>
      </c>
      <c r="I123" s="12">
        <v>1</v>
      </c>
      <c r="J123" s="13"/>
      <c r="K123" s="14"/>
      <c r="L123" s="15" t="str">
        <f t="shared" si="176"/>
        <v>-</v>
      </c>
      <c r="M123" s="15" t="str">
        <f t="shared" si="177"/>
        <v>-</v>
      </c>
      <c r="N123" s="14"/>
      <c r="O123" s="16" t="str">
        <f t="shared" si="178"/>
        <v>-</v>
      </c>
      <c r="P123" s="17"/>
      <c r="Q123" s="23"/>
      <c r="R123" s="19" t="s">
        <v>236</v>
      </c>
      <c r="S123" s="19"/>
      <c r="T123" s="20" t="s">
        <v>57</v>
      </c>
      <c r="U123" s="21">
        <v>0</v>
      </c>
      <c r="V123" s="22">
        <f t="shared" si="179"/>
        <v>0</v>
      </c>
      <c r="W123" s="21">
        <v>0</v>
      </c>
      <c r="X123" s="22">
        <f t="shared" si="180"/>
        <v>0</v>
      </c>
      <c r="Y123" s="22">
        <f>(I123*X123)</f>
        <v>0</v>
      </c>
      <c r="Z123" s="22">
        <f t="shared" si="182"/>
        <v>0</v>
      </c>
    </row>
    <row r="124" spans="1:26" ht="110.25" customHeight="1" thickTop="1" thickBot="1" x14ac:dyDescent="0.25">
      <c r="A124" s="74" t="s">
        <v>397</v>
      </c>
      <c r="B124" s="7" t="s">
        <v>234</v>
      </c>
      <c r="C124" s="8" t="s">
        <v>394</v>
      </c>
      <c r="D124" s="9" t="s">
        <v>396</v>
      </c>
      <c r="E124" s="8" t="s">
        <v>235</v>
      </c>
      <c r="F124" s="10">
        <v>1600</v>
      </c>
      <c r="G124" s="10">
        <v>1000</v>
      </c>
      <c r="H124" s="11">
        <v>500</v>
      </c>
      <c r="I124" s="12">
        <v>1</v>
      </c>
      <c r="J124" s="13">
        <v>0.1</v>
      </c>
      <c r="K124" s="14"/>
      <c r="L124" s="15">
        <f t="shared" si="168"/>
        <v>0.1</v>
      </c>
      <c r="M124" s="15" t="str">
        <f t="shared" si="169"/>
        <v>-</v>
      </c>
      <c r="N124" s="14"/>
      <c r="O124" s="16" t="str">
        <f t="shared" si="170"/>
        <v>-</v>
      </c>
      <c r="P124" s="17"/>
      <c r="Q124" s="23"/>
      <c r="R124" s="19"/>
      <c r="S124" s="19"/>
      <c r="T124" s="20" t="s">
        <v>395</v>
      </c>
      <c r="U124" s="21">
        <v>0</v>
      </c>
      <c r="V124" s="22">
        <f t="shared" si="179"/>
        <v>0</v>
      </c>
      <c r="W124" s="21">
        <v>0</v>
      </c>
      <c r="X124" s="22">
        <f t="shared" ref="X124:X145" si="183">(100-W124)*0.01*U124</f>
        <v>0</v>
      </c>
      <c r="Y124" s="22">
        <f t="shared" ref="Y124" si="184">I124*X124</f>
        <v>0</v>
      </c>
      <c r="Z124" s="22">
        <f t="shared" ref="Z124:Z145" si="185">Y124*1.21</f>
        <v>0</v>
      </c>
    </row>
    <row r="125" spans="1:26" ht="115.5" customHeight="1" thickTop="1" thickBot="1" x14ac:dyDescent="0.25">
      <c r="A125" s="74" t="s">
        <v>398</v>
      </c>
      <c r="B125" s="7" t="s">
        <v>234</v>
      </c>
      <c r="C125" s="8" t="s">
        <v>394</v>
      </c>
      <c r="D125" s="9" t="s">
        <v>400</v>
      </c>
      <c r="E125" s="8" t="s">
        <v>235</v>
      </c>
      <c r="F125" s="10">
        <v>1600</v>
      </c>
      <c r="G125" s="10">
        <v>1000</v>
      </c>
      <c r="H125" s="11">
        <v>500</v>
      </c>
      <c r="I125" s="12">
        <v>1</v>
      </c>
      <c r="J125" s="13">
        <v>0.1</v>
      </c>
      <c r="K125" s="14"/>
      <c r="L125" s="15">
        <f t="shared" ref="L125" si="186">IF((I125*J125)&lt;&gt;0,I125*J125,"-")</f>
        <v>0.1</v>
      </c>
      <c r="M125" s="15" t="str">
        <f t="shared" ref="M125" si="187">IF((I125*K125)&lt;&gt;0,I125*K125,"-")</f>
        <v>-</v>
      </c>
      <c r="N125" s="14"/>
      <c r="O125" s="16" t="str">
        <f t="shared" ref="O125" si="188">IF((I125*N125)&lt;&gt;0,I125*N125,"-")</f>
        <v>-</v>
      </c>
      <c r="P125" s="17"/>
      <c r="Q125" s="23"/>
      <c r="R125" s="19"/>
      <c r="S125" s="19"/>
      <c r="T125" s="20" t="s">
        <v>395</v>
      </c>
      <c r="U125" s="21">
        <v>0</v>
      </c>
      <c r="V125" s="22">
        <f t="shared" ref="V125" si="189">U125*I125</f>
        <v>0</v>
      </c>
      <c r="W125" s="21">
        <v>0</v>
      </c>
      <c r="X125" s="22">
        <f t="shared" ref="X125" si="190">(100-W125)*0.01*U125</f>
        <v>0</v>
      </c>
      <c r="Y125" s="22">
        <f t="shared" ref="Y125" si="191">I125*X125</f>
        <v>0</v>
      </c>
      <c r="Z125" s="22">
        <f t="shared" ref="Z125" si="192">Y125*1.21</f>
        <v>0</v>
      </c>
    </row>
    <row r="126" spans="1:26" ht="129.75" customHeight="1" thickTop="1" thickBot="1" x14ac:dyDescent="0.25">
      <c r="A126" s="74" t="s">
        <v>399</v>
      </c>
      <c r="B126" s="7" t="s">
        <v>234</v>
      </c>
      <c r="C126" s="8" t="s">
        <v>394</v>
      </c>
      <c r="D126" s="9" t="s">
        <v>401</v>
      </c>
      <c r="E126" s="8" t="s">
        <v>235</v>
      </c>
      <c r="F126" s="10">
        <v>2800</v>
      </c>
      <c r="G126" s="10">
        <v>1000</v>
      </c>
      <c r="H126" s="11">
        <v>500</v>
      </c>
      <c r="I126" s="12">
        <v>1</v>
      </c>
      <c r="J126" s="13">
        <v>0.1</v>
      </c>
      <c r="K126" s="14"/>
      <c r="L126" s="15">
        <f t="shared" ref="L126:L129" si="193">IF((I126*J126)&lt;&gt;0,I126*J126,"-")</f>
        <v>0.1</v>
      </c>
      <c r="M126" s="15" t="str">
        <f t="shared" ref="M126:M129" si="194">IF((I126*K126)&lt;&gt;0,I126*K126,"-")</f>
        <v>-</v>
      </c>
      <c r="N126" s="14"/>
      <c r="O126" s="16" t="str">
        <f t="shared" ref="O126:O129" si="195">IF((I126*N126)&lt;&gt;0,I126*N126,"-")</f>
        <v>-</v>
      </c>
      <c r="P126" s="17"/>
      <c r="Q126" s="23"/>
      <c r="R126" s="19"/>
      <c r="S126" s="19"/>
      <c r="T126" s="20" t="s">
        <v>395</v>
      </c>
      <c r="U126" s="21">
        <v>0</v>
      </c>
      <c r="V126" s="22">
        <f t="shared" ref="V126:V128" si="196">U126*I126</f>
        <v>0</v>
      </c>
      <c r="W126" s="21">
        <v>0</v>
      </c>
      <c r="X126" s="22">
        <f t="shared" ref="X126:X128" si="197">(100-W126)*0.01*U126</f>
        <v>0</v>
      </c>
      <c r="Y126" s="22">
        <f t="shared" ref="Y126" si="198">I126*X126</f>
        <v>0</v>
      </c>
      <c r="Z126" s="22">
        <f t="shared" ref="Z126:Z128" si="199">Y126*1.21</f>
        <v>0</v>
      </c>
    </row>
    <row r="127" spans="1:26" ht="93.75" customHeight="1" thickTop="1" thickBot="1" x14ac:dyDescent="0.25">
      <c r="A127" s="74" t="s">
        <v>158</v>
      </c>
      <c r="B127" s="7" t="s">
        <v>234</v>
      </c>
      <c r="C127" s="8" t="s">
        <v>313</v>
      </c>
      <c r="D127" s="9" t="s">
        <v>402</v>
      </c>
      <c r="E127" s="8" t="s">
        <v>235</v>
      </c>
      <c r="F127" s="10">
        <v>700</v>
      </c>
      <c r="G127" s="10">
        <v>490</v>
      </c>
      <c r="H127" s="11">
        <v>900</v>
      </c>
      <c r="I127" s="12">
        <v>1</v>
      </c>
      <c r="J127" s="13"/>
      <c r="K127" s="14"/>
      <c r="L127" s="15" t="str">
        <f t="shared" si="193"/>
        <v>-</v>
      </c>
      <c r="M127" s="15" t="str">
        <f t="shared" si="194"/>
        <v>-</v>
      </c>
      <c r="N127" s="14"/>
      <c r="O127" s="16" t="str">
        <f t="shared" si="195"/>
        <v>-</v>
      </c>
      <c r="P127" s="17"/>
      <c r="Q127" s="23"/>
      <c r="R127" s="19"/>
      <c r="S127" s="19"/>
      <c r="T127" s="20" t="s">
        <v>286</v>
      </c>
      <c r="U127" s="21">
        <v>0</v>
      </c>
      <c r="V127" s="22">
        <f t="shared" si="196"/>
        <v>0</v>
      </c>
      <c r="W127" s="21">
        <v>0</v>
      </c>
      <c r="X127" s="22">
        <f t="shared" si="197"/>
        <v>0</v>
      </c>
      <c r="Y127" s="22">
        <f>I127*X127</f>
        <v>0</v>
      </c>
      <c r="Z127" s="22">
        <f t="shared" si="199"/>
        <v>0</v>
      </c>
    </row>
    <row r="128" spans="1:26" ht="96.75" customHeight="1" thickTop="1" thickBot="1" x14ac:dyDescent="0.25">
      <c r="A128" s="74" t="s">
        <v>159</v>
      </c>
      <c r="B128" s="7" t="s">
        <v>255</v>
      </c>
      <c r="C128" s="8" t="s">
        <v>256</v>
      </c>
      <c r="D128" s="9" t="s">
        <v>403</v>
      </c>
      <c r="E128" s="8" t="s">
        <v>235</v>
      </c>
      <c r="F128" s="10">
        <v>1200</v>
      </c>
      <c r="G128" s="10">
        <v>700</v>
      </c>
      <c r="H128" s="11">
        <v>900</v>
      </c>
      <c r="I128" s="12">
        <v>1</v>
      </c>
      <c r="J128" s="13">
        <f>2.1+1.5</f>
        <v>3.6</v>
      </c>
      <c r="K128" s="14"/>
      <c r="L128" s="15">
        <f t="shared" si="193"/>
        <v>3.6</v>
      </c>
      <c r="M128" s="15" t="str">
        <f t="shared" si="194"/>
        <v>-</v>
      </c>
      <c r="N128" s="14"/>
      <c r="O128" s="16" t="str">
        <f t="shared" si="195"/>
        <v>-</v>
      </c>
      <c r="P128" s="17"/>
      <c r="Q128" s="18"/>
      <c r="R128" s="19"/>
      <c r="S128" s="19"/>
      <c r="T128" s="20" t="s">
        <v>286</v>
      </c>
      <c r="U128" s="21">
        <v>0</v>
      </c>
      <c r="V128" s="22">
        <f t="shared" si="196"/>
        <v>0</v>
      </c>
      <c r="W128" s="21">
        <v>0</v>
      </c>
      <c r="X128" s="22">
        <f t="shared" si="197"/>
        <v>0</v>
      </c>
      <c r="Y128" s="22">
        <f t="shared" ref="Y128" si="200">(I128*X128)</f>
        <v>0</v>
      </c>
      <c r="Z128" s="22">
        <f t="shared" si="199"/>
        <v>0</v>
      </c>
    </row>
    <row r="129" spans="1:26" ht="28.5" customHeight="1" thickTop="1" thickBot="1" x14ac:dyDescent="0.25">
      <c r="A129" s="74" t="s">
        <v>404</v>
      </c>
      <c r="B129" s="7"/>
      <c r="C129" s="8"/>
      <c r="D129" s="9" t="s">
        <v>20</v>
      </c>
      <c r="E129" s="8"/>
      <c r="F129" s="10"/>
      <c r="G129" s="10"/>
      <c r="H129" s="11"/>
      <c r="I129" s="12"/>
      <c r="J129" s="13"/>
      <c r="K129" s="14"/>
      <c r="L129" s="15" t="str">
        <f t="shared" si="193"/>
        <v>-</v>
      </c>
      <c r="M129" s="15" t="str">
        <f t="shared" si="194"/>
        <v>-</v>
      </c>
      <c r="N129" s="14"/>
      <c r="O129" s="16" t="str">
        <f t="shared" si="195"/>
        <v>-</v>
      </c>
      <c r="P129" s="17"/>
      <c r="Q129" s="23"/>
      <c r="R129" s="19"/>
      <c r="S129" s="19"/>
      <c r="T129" s="20" t="s">
        <v>20</v>
      </c>
      <c r="U129" s="21"/>
      <c r="V129" s="22"/>
      <c r="W129" s="21"/>
      <c r="X129" s="22"/>
      <c r="Y129" s="22"/>
      <c r="Z129" s="22"/>
    </row>
    <row r="130" spans="1:26" ht="73.5" customHeight="1" thickTop="1" thickBot="1" x14ac:dyDescent="0.25">
      <c r="A130" s="74" t="s">
        <v>160</v>
      </c>
      <c r="B130" s="7" t="s">
        <v>234</v>
      </c>
      <c r="C130" s="8" t="s">
        <v>291</v>
      </c>
      <c r="D130" s="9" t="s">
        <v>297</v>
      </c>
      <c r="E130" s="8" t="s">
        <v>235</v>
      </c>
      <c r="F130" s="10">
        <v>550</v>
      </c>
      <c r="G130" s="10">
        <v>800</v>
      </c>
      <c r="H130" s="11">
        <v>180</v>
      </c>
      <c r="I130" s="12">
        <v>1</v>
      </c>
      <c r="J130" s="13"/>
      <c r="K130" s="14"/>
      <c r="L130" s="15" t="str">
        <f t="shared" si="168"/>
        <v>-</v>
      </c>
      <c r="M130" s="15" t="str">
        <f t="shared" si="169"/>
        <v>-</v>
      </c>
      <c r="N130" s="14"/>
      <c r="O130" s="16" t="str">
        <f t="shared" si="170"/>
        <v>-</v>
      </c>
      <c r="P130" s="17"/>
      <c r="Q130" s="23"/>
      <c r="R130" s="19" t="s">
        <v>236</v>
      </c>
      <c r="S130" s="19"/>
      <c r="T130" s="20" t="s">
        <v>57</v>
      </c>
      <c r="U130" s="21">
        <v>0</v>
      </c>
      <c r="V130" s="22">
        <f t="shared" ref="V130:V145" si="201">U130*I130</f>
        <v>0</v>
      </c>
      <c r="W130" s="21">
        <v>0</v>
      </c>
      <c r="X130" s="22">
        <f t="shared" si="183"/>
        <v>0</v>
      </c>
      <c r="Y130" s="22">
        <f>(I130*X130)</f>
        <v>0</v>
      </c>
      <c r="Z130" s="22">
        <f t="shared" si="185"/>
        <v>0</v>
      </c>
    </row>
    <row r="131" spans="1:26" ht="184.5" customHeight="1" thickTop="1" thickBot="1" x14ac:dyDescent="0.25">
      <c r="A131" s="74" t="s">
        <v>161</v>
      </c>
      <c r="B131" s="7" t="s">
        <v>234</v>
      </c>
      <c r="C131" s="8" t="s">
        <v>405</v>
      </c>
      <c r="D131" s="9" t="s">
        <v>407</v>
      </c>
      <c r="E131" s="8" t="s">
        <v>235</v>
      </c>
      <c r="F131" s="10">
        <v>1630</v>
      </c>
      <c r="G131" s="10" t="s">
        <v>406</v>
      </c>
      <c r="H131" s="11">
        <v>900</v>
      </c>
      <c r="I131" s="12">
        <v>1</v>
      </c>
      <c r="J131" s="13"/>
      <c r="K131" s="14"/>
      <c r="L131" s="15" t="str">
        <f t="shared" si="168"/>
        <v>-</v>
      </c>
      <c r="M131" s="15" t="str">
        <f t="shared" si="169"/>
        <v>-</v>
      </c>
      <c r="N131" s="14"/>
      <c r="O131" s="16" t="str">
        <f t="shared" si="170"/>
        <v>-</v>
      </c>
      <c r="P131" s="17" t="s">
        <v>236</v>
      </c>
      <c r="Q131" s="18" t="s">
        <v>236</v>
      </c>
      <c r="R131" s="19" t="s">
        <v>236</v>
      </c>
      <c r="S131" s="19"/>
      <c r="T131" s="20" t="s">
        <v>286</v>
      </c>
      <c r="U131" s="21">
        <v>0</v>
      </c>
      <c r="V131" s="22">
        <f t="shared" si="201"/>
        <v>0</v>
      </c>
      <c r="W131" s="21">
        <v>0</v>
      </c>
      <c r="X131" s="22">
        <f t="shared" si="183"/>
        <v>0</v>
      </c>
      <c r="Y131" s="22">
        <f>I131*X131</f>
        <v>0</v>
      </c>
      <c r="Z131" s="22">
        <f t="shared" si="185"/>
        <v>0</v>
      </c>
    </row>
    <row r="132" spans="1:26" ht="95.25" customHeight="1" thickTop="1" thickBot="1" x14ac:dyDescent="0.25">
      <c r="A132" s="74" t="s">
        <v>162</v>
      </c>
      <c r="B132" s="7" t="s">
        <v>241</v>
      </c>
      <c r="C132" s="8" t="s">
        <v>242</v>
      </c>
      <c r="D132" s="9" t="s">
        <v>243</v>
      </c>
      <c r="E132" s="8" t="s">
        <v>244</v>
      </c>
      <c r="F132" s="10">
        <f>430+250</f>
        <v>680</v>
      </c>
      <c r="G132" s="10">
        <v>70</v>
      </c>
      <c r="H132" s="11">
        <v>550</v>
      </c>
      <c r="I132" s="12">
        <v>1</v>
      </c>
      <c r="J132" s="13"/>
      <c r="K132" s="14"/>
      <c r="L132" s="15" t="str">
        <f t="shared" si="168"/>
        <v>-</v>
      </c>
      <c r="M132" s="15" t="str">
        <f t="shared" si="169"/>
        <v>-</v>
      </c>
      <c r="N132" s="14"/>
      <c r="O132" s="16" t="str">
        <f t="shared" si="170"/>
        <v>-</v>
      </c>
      <c r="P132" s="17" t="s">
        <v>236</v>
      </c>
      <c r="Q132" s="18"/>
      <c r="R132" s="19"/>
      <c r="S132" s="19"/>
      <c r="T132" s="20" t="s">
        <v>286</v>
      </c>
      <c r="U132" s="21">
        <v>0</v>
      </c>
      <c r="V132" s="22">
        <f t="shared" si="201"/>
        <v>0</v>
      </c>
      <c r="W132" s="21">
        <v>0</v>
      </c>
      <c r="X132" s="22">
        <f t="shared" si="183"/>
        <v>0</v>
      </c>
      <c r="Y132" s="22">
        <f>(I132*X132)</f>
        <v>0</v>
      </c>
      <c r="Z132" s="22">
        <f t="shared" si="185"/>
        <v>0</v>
      </c>
    </row>
    <row r="133" spans="1:26" ht="119.25" customHeight="1" thickTop="1" thickBot="1" x14ac:dyDescent="0.25">
      <c r="A133" s="75" t="s">
        <v>410</v>
      </c>
      <c r="B133" s="7" t="s">
        <v>234</v>
      </c>
      <c r="C133" s="8" t="s">
        <v>413</v>
      </c>
      <c r="D133" s="9" t="s">
        <v>414</v>
      </c>
      <c r="E133" s="8" t="s">
        <v>235</v>
      </c>
      <c r="F133" s="10" t="s">
        <v>415</v>
      </c>
      <c r="G133" s="10">
        <v>300</v>
      </c>
      <c r="H133" s="11">
        <v>1800</v>
      </c>
      <c r="I133" s="12">
        <v>1</v>
      </c>
      <c r="J133" s="13"/>
      <c r="K133" s="14"/>
      <c r="L133" s="15" t="str">
        <f t="shared" si="168"/>
        <v>-</v>
      </c>
      <c r="M133" s="15" t="str">
        <f t="shared" si="169"/>
        <v>-</v>
      </c>
      <c r="N133" s="14"/>
      <c r="O133" s="16" t="str">
        <f t="shared" si="170"/>
        <v>-</v>
      </c>
      <c r="P133" s="17"/>
      <c r="Q133" s="23"/>
      <c r="R133" s="19"/>
      <c r="S133" s="19"/>
      <c r="T133" s="20" t="s">
        <v>286</v>
      </c>
      <c r="U133" s="21">
        <v>0</v>
      </c>
      <c r="V133" s="22">
        <f t="shared" si="201"/>
        <v>0</v>
      </c>
      <c r="W133" s="21">
        <v>0</v>
      </c>
      <c r="X133" s="22">
        <f t="shared" si="183"/>
        <v>0</v>
      </c>
      <c r="Y133" s="22">
        <f>I133*X133</f>
        <v>0</v>
      </c>
      <c r="Z133" s="22">
        <f t="shared" si="185"/>
        <v>0</v>
      </c>
    </row>
    <row r="134" spans="1:26" ht="78.75" customHeight="1" thickTop="1" thickBot="1" x14ac:dyDescent="0.25">
      <c r="A134" s="74" t="s">
        <v>163</v>
      </c>
      <c r="B134" s="7" t="s">
        <v>234</v>
      </c>
      <c r="C134" s="8" t="s">
        <v>408</v>
      </c>
      <c r="D134" s="9" t="s">
        <v>409</v>
      </c>
      <c r="E134" s="8" t="s">
        <v>238</v>
      </c>
      <c r="F134" s="10">
        <v>800</v>
      </c>
      <c r="G134" s="10">
        <v>700</v>
      </c>
      <c r="H134" s="11">
        <v>900</v>
      </c>
      <c r="I134" s="12">
        <v>1</v>
      </c>
      <c r="J134" s="13"/>
      <c r="K134" s="14">
        <v>5</v>
      </c>
      <c r="L134" s="15" t="str">
        <f t="shared" si="168"/>
        <v>-</v>
      </c>
      <c r="M134" s="15">
        <f t="shared" si="169"/>
        <v>5</v>
      </c>
      <c r="N134" s="14">
        <v>22</v>
      </c>
      <c r="O134" s="16">
        <f t="shared" si="170"/>
        <v>22</v>
      </c>
      <c r="P134" s="17"/>
      <c r="Q134" s="18"/>
      <c r="R134" s="19"/>
      <c r="S134" s="19"/>
      <c r="T134" s="20" t="s">
        <v>286</v>
      </c>
      <c r="U134" s="21">
        <v>0</v>
      </c>
      <c r="V134" s="22">
        <f t="shared" si="201"/>
        <v>0</v>
      </c>
      <c r="W134" s="21">
        <v>0</v>
      </c>
      <c r="X134" s="22">
        <f t="shared" si="183"/>
        <v>0</v>
      </c>
      <c r="Y134" s="22">
        <f>(I134*X134)</f>
        <v>0</v>
      </c>
      <c r="Z134" s="22">
        <f t="shared" si="185"/>
        <v>0</v>
      </c>
    </row>
    <row r="135" spans="1:26" ht="310.5" customHeight="1" thickTop="1" thickBot="1" x14ac:dyDescent="0.25">
      <c r="A135" s="74" t="s">
        <v>239</v>
      </c>
      <c r="B135" s="7" t="s">
        <v>246</v>
      </c>
      <c r="C135" s="8" t="s">
        <v>417</v>
      </c>
      <c r="D135" s="9" t="s">
        <v>418</v>
      </c>
      <c r="E135" s="8" t="s">
        <v>416</v>
      </c>
      <c r="F135" s="10">
        <v>1164</v>
      </c>
      <c r="G135" s="10">
        <v>914</v>
      </c>
      <c r="H135" s="11">
        <v>1100</v>
      </c>
      <c r="I135" s="12">
        <v>1</v>
      </c>
      <c r="J135" s="13"/>
      <c r="K135" s="14">
        <v>30</v>
      </c>
      <c r="L135" s="15" t="str">
        <f t="shared" si="168"/>
        <v>-</v>
      </c>
      <c r="M135" s="15">
        <f t="shared" si="169"/>
        <v>30</v>
      </c>
      <c r="N135" s="14"/>
      <c r="O135" s="16" t="str">
        <f t="shared" si="170"/>
        <v>-</v>
      </c>
      <c r="P135" s="17" t="s">
        <v>236</v>
      </c>
      <c r="Q135" s="23"/>
      <c r="R135" s="19" t="s">
        <v>236</v>
      </c>
      <c r="S135" s="19"/>
      <c r="T135" s="20" t="s">
        <v>286</v>
      </c>
      <c r="U135" s="21">
        <v>0</v>
      </c>
      <c r="V135" s="22">
        <f t="shared" si="201"/>
        <v>0</v>
      </c>
      <c r="W135" s="21">
        <v>0</v>
      </c>
      <c r="X135" s="22">
        <f t="shared" si="183"/>
        <v>0</v>
      </c>
      <c r="Y135" s="22">
        <f>(I135*X135)</f>
        <v>0</v>
      </c>
      <c r="Z135" s="22">
        <f t="shared" si="185"/>
        <v>0</v>
      </c>
    </row>
    <row r="136" spans="1:26" ht="76.5" customHeight="1" thickTop="1" thickBot="1" x14ac:dyDescent="0.25">
      <c r="A136" s="74" t="s">
        <v>29</v>
      </c>
      <c r="B136" s="7" t="s">
        <v>246</v>
      </c>
      <c r="C136" s="8"/>
      <c r="D136" s="9" t="s">
        <v>248</v>
      </c>
      <c r="E136" s="8" t="s">
        <v>247</v>
      </c>
      <c r="F136" s="10"/>
      <c r="G136" s="10"/>
      <c r="H136" s="11"/>
      <c r="I136" s="12">
        <v>2</v>
      </c>
      <c r="J136" s="13"/>
      <c r="K136" s="14"/>
      <c r="L136" s="15" t="str">
        <f t="shared" si="168"/>
        <v>-</v>
      </c>
      <c r="M136" s="15" t="str">
        <f t="shared" si="169"/>
        <v>-</v>
      </c>
      <c r="N136" s="14"/>
      <c r="O136" s="16" t="str">
        <f t="shared" si="170"/>
        <v>-</v>
      </c>
      <c r="P136" s="17"/>
      <c r="Q136" s="23"/>
      <c r="R136" s="19"/>
      <c r="S136" s="19"/>
      <c r="T136" s="20" t="s">
        <v>286</v>
      </c>
      <c r="U136" s="21">
        <v>0</v>
      </c>
      <c r="V136" s="22">
        <f t="shared" si="201"/>
        <v>0</v>
      </c>
      <c r="W136" s="21">
        <v>0</v>
      </c>
      <c r="X136" s="22">
        <f t="shared" si="183"/>
        <v>0</v>
      </c>
      <c r="Y136" s="22">
        <f t="shared" ref="Y136:Y141" si="202">I136*X136</f>
        <v>0</v>
      </c>
      <c r="Z136" s="22">
        <f t="shared" si="185"/>
        <v>0</v>
      </c>
    </row>
    <row r="137" spans="1:26" ht="105" customHeight="1" thickTop="1" thickBot="1" x14ac:dyDescent="0.25">
      <c r="A137" s="74" t="s">
        <v>419</v>
      </c>
      <c r="B137" s="7" t="s">
        <v>246</v>
      </c>
      <c r="C137" s="8"/>
      <c r="D137" s="9" t="s">
        <v>249</v>
      </c>
      <c r="E137" s="8" t="s">
        <v>247</v>
      </c>
      <c r="F137" s="10"/>
      <c r="G137" s="10"/>
      <c r="H137" s="11"/>
      <c r="I137" s="12">
        <v>1</v>
      </c>
      <c r="J137" s="13"/>
      <c r="K137" s="14"/>
      <c r="L137" s="15" t="str">
        <f t="shared" si="168"/>
        <v>-</v>
      </c>
      <c r="M137" s="15" t="str">
        <f t="shared" si="169"/>
        <v>-</v>
      </c>
      <c r="N137" s="14"/>
      <c r="O137" s="16" t="str">
        <f t="shared" si="170"/>
        <v>-</v>
      </c>
      <c r="P137" s="17"/>
      <c r="Q137" s="23"/>
      <c r="R137" s="19"/>
      <c r="S137" s="19"/>
      <c r="T137" s="20" t="s">
        <v>286</v>
      </c>
      <c r="U137" s="21">
        <v>0</v>
      </c>
      <c r="V137" s="22">
        <f t="shared" si="201"/>
        <v>0</v>
      </c>
      <c r="W137" s="21">
        <v>0</v>
      </c>
      <c r="X137" s="22">
        <f t="shared" si="183"/>
        <v>0</v>
      </c>
      <c r="Y137" s="22">
        <f t="shared" si="202"/>
        <v>0</v>
      </c>
      <c r="Z137" s="22">
        <f t="shared" si="185"/>
        <v>0</v>
      </c>
    </row>
    <row r="138" spans="1:26" ht="48" customHeight="1" thickTop="1" thickBot="1" x14ac:dyDescent="0.25">
      <c r="A138" s="74" t="s">
        <v>420</v>
      </c>
      <c r="B138" s="7" t="s">
        <v>246</v>
      </c>
      <c r="C138" s="8"/>
      <c r="D138" s="9" t="s">
        <v>250</v>
      </c>
      <c r="E138" s="8" t="s">
        <v>247</v>
      </c>
      <c r="F138" s="10"/>
      <c r="G138" s="10"/>
      <c r="H138" s="11"/>
      <c r="I138" s="12">
        <v>2</v>
      </c>
      <c r="J138" s="13"/>
      <c r="K138" s="14"/>
      <c r="L138" s="15" t="str">
        <f t="shared" si="168"/>
        <v>-</v>
      </c>
      <c r="M138" s="15" t="str">
        <f t="shared" si="169"/>
        <v>-</v>
      </c>
      <c r="N138" s="14"/>
      <c r="O138" s="16" t="str">
        <f t="shared" si="170"/>
        <v>-</v>
      </c>
      <c r="P138" s="17"/>
      <c r="Q138" s="23"/>
      <c r="R138" s="19"/>
      <c r="S138" s="19"/>
      <c r="T138" s="20" t="s">
        <v>286</v>
      </c>
      <c r="U138" s="21">
        <v>0</v>
      </c>
      <c r="V138" s="22">
        <f t="shared" si="201"/>
        <v>0</v>
      </c>
      <c r="W138" s="21">
        <v>0</v>
      </c>
      <c r="X138" s="22">
        <f t="shared" si="183"/>
        <v>0</v>
      </c>
      <c r="Y138" s="22">
        <f t="shared" si="202"/>
        <v>0</v>
      </c>
      <c r="Z138" s="22">
        <f t="shared" si="185"/>
        <v>0</v>
      </c>
    </row>
    <row r="139" spans="1:26" ht="69.75" customHeight="1" thickTop="1" thickBot="1" x14ac:dyDescent="0.25">
      <c r="A139" s="74" t="s">
        <v>421</v>
      </c>
      <c r="B139" s="7" t="s">
        <v>246</v>
      </c>
      <c r="C139" s="8"/>
      <c r="D139" s="9" t="s">
        <v>251</v>
      </c>
      <c r="E139" s="8" t="s">
        <v>247</v>
      </c>
      <c r="F139" s="10"/>
      <c r="G139" s="10"/>
      <c r="H139" s="11"/>
      <c r="I139" s="12">
        <v>1</v>
      </c>
      <c r="J139" s="13"/>
      <c r="K139" s="14"/>
      <c r="L139" s="15" t="str">
        <f t="shared" si="168"/>
        <v>-</v>
      </c>
      <c r="M139" s="15" t="str">
        <f t="shared" si="169"/>
        <v>-</v>
      </c>
      <c r="N139" s="14"/>
      <c r="O139" s="16" t="str">
        <f t="shared" si="170"/>
        <v>-</v>
      </c>
      <c r="P139" s="17"/>
      <c r="Q139" s="23"/>
      <c r="R139" s="19"/>
      <c r="S139" s="19"/>
      <c r="T139" s="20" t="s">
        <v>286</v>
      </c>
      <c r="U139" s="21">
        <v>0</v>
      </c>
      <c r="V139" s="22">
        <f t="shared" si="201"/>
        <v>0</v>
      </c>
      <c r="W139" s="21">
        <v>0</v>
      </c>
      <c r="X139" s="22">
        <f t="shared" si="183"/>
        <v>0</v>
      </c>
      <c r="Y139" s="22">
        <f t="shared" si="202"/>
        <v>0</v>
      </c>
      <c r="Z139" s="22">
        <f t="shared" si="185"/>
        <v>0</v>
      </c>
    </row>
    <row r="140" spans="1:26" ht="69.75" customHeight="1" thickTop="1" thickBot="1" x14ac:dyDescent="0.25">
      <c r="A140" s="74" t="s">
        <v>422</v>
      </c>
      <c r="B140" s="7" t="s">
        <v>246</v>
      </c>
      <c r="C140" s="8"/>
      <c r="D140" s="9" t="s">
        <v>252</v>
      </c>
      <c r="E140" s="8" t="s">
        <v>247</v>
      </c>
      <c r="F140" s="10"/>
      <c r="G140" s="10"/>
      <c r="H140" s="11"/>
      <c r="I140" s="12">
        <v>1</v>
      </c>
      <c r="J140" s="13"/>
      <c r="K140" s="14"/>
      <c r="L140" s="15" t="str">
        <f t="shared" si="168"/>
        <v>-</v>
      </c>
      <c r="M140" s="15" t="str">
        <f t="shared" si="169"/>
        <v>-</v>
      </c>
      <c r="N140" s="14"/>
      <c r="O140" s="16" t="str">
        <f t="shared" si="170"/>
        <v>-</v>
      </c>
      <c r="P140" s="17"/>
      <c r="Q140" s="23"/>
      <c r="R140" s="19"/>
      <c r="S140" s="19"/>
      <c r="T140" s="20" t="s">
        <v>286</v>
      </c>
      <c r="U140" s="21">
        <v>0</v>
      </c>
      <c r="V140" s="22">
        <f t="shared" si="201"/>
        <v>0</v>
      </c>
      <c r="W140" s="21">
        <v>0</v>
      </c>
      <c r="X140" s="22">
        <f t="shared" si="183"/>
        <v>0</v>
      </c>
      <c r="Y140" s="22">
        <f t="shared" si="202"/>
        <v>0</v>
      </c>
      <c r="Z140" s="22">
        <f t="shared" si="185"/>
        <v>0</v>
      </c>
    </row>
    <row r="141" spans="1:26" ht="63" customHeight="1" thickTop="1" thickBot="1" x14ac:dyDescent="0.25">
      <c r="A141" s="74" t="s">
        <v>423</v>
      </c>
      <c r="B141" s="7" t="s">
        <v>246</v>
      </c>
      <c r="C141" s="8"/>
      <c r="D141" s="9" t="s">
        <v>253</v>
      </c>
      <c r="E141" s="8" t="s">
        <v>247</v>
      </c>
      <c r="F141" s="10"/>
      <c r="G141" s="10"/>
      <c r="H141" s="11"/>
      <c r="I141" s="12">
        <v>1</v>
      </c>
      <c r="J141" s="13"/>
      <c r="K141" s="14"/>
      <c r="L141" s="15" t="str">
        <f t="shared" si="168"/>
        <v>-</v>
      </c>
      <c r="M141" s="15" t="str">
        <f t="shared" si="169"/>
        <v>-</v>
      </c>
      <c r="N141" s="14"/>
      <c r="O141" s="16" t="str">
        <f t="shared" si="170"/>
        <v>-</v>
      </c>
      <c r="P141" s="17"/>
      <c r="Q141" s="23"/>
      <c r="R141" s="19"/>
      <c r="S141" s="19"/>
      <c r="T141" s="20" t="s">
        <v>286</v>
      </c>
      <c r="U141" s="21">
        <v>0</v>
      </c>
      <c r="V141" s="22">
        <f t="shared" si="201"/>
        <v>0</v>
      </c>
      <c r="W141" s="21">
        <v>0</v>
      </c>
      <c r="X141" s="22">
        <f t="shared" si="183"/>
        <v>0</v>
      </c>
      <c r="Y141" s="22">
        <f t="shared" si="202"/>
        <v>0</v>
      </c>
      <c r="Z141" s="22">
        <f t="shared" si="185"/>
        <v>0</v>
      </c>
    </row>
    <row r="142" spans="1:26" ht="63" customHeight="1" thickTop="1" thickBot="1" x14ac:dyDescent="0.25">
      <c r="A142" s="74" t="s">
        <v>240</v>
      </c>
      <c r="B142" s="7"/>
      <c r="C142" s="8" t="s">
        <v>427</v>
      </c>
      <c r="D142" s="9" t="s">
        <v>428</v>
      </c>
      <c r="E142" s="8" t="s">
        <v>429</v>
      </c>
      <c r="F142" s="10">
        <v>570</v>
      </c>
      <c r="G142" s="10">
        <v>1070</v>
      </c>
      <c r="H142" s="11">
        <v>1140</v>
      </c>
      <c r="I142" s="12">
        <v>1</v>
      </c>
      <c r="J142" s="13"/>
      <c r="K142" s="14">
        <v>3</v>
      </c>
      <c r="L142" s="15" t="str">
        <f t="shared" si="168"/>
        <v>-</v>
      </c>
      <c r="M142" s="15">
        <f t="shared" si="169"/>
        <v>3</v>
      </c>
      <c r="N142" s="14"/>
      <c r="O142" s="16" t="str">
        <f t="shared" si="170"/>
        <v>-</v>
      </c>
      <c r="P142" s="17"/>
      <c r="Q142" s="23"/>
      <c r="R142" s="19"/>
      <c r="S142" s="19"/>
      <c r="T142" s="20" t="s">
        <v>286</v>
      </c>
      <c r="U142" s="21">
        <v>0</v>
      </c>
      <c r="V142" s="22">
        <f t="shared" ref="V142" si="203">U142*I142</f>
        <v>0</v>
      </c>
      <c r="W142" s="21">
        <v>0</v>
      </c>
      <c r="X142" s="22">
        <f t="shared" ref="X142" si="204">(100-W142)*0.01*U142</f>
        <v>0</v>
      </c>
      <c r="Y142" s="22">
        <f t="shared" ref="Y142" si="205">(I142*X142)</f>
        <v>0</v>
      </c>
      <c r="Z142" s="22">
        <f t="shared" ref="Z142" si="206">Y142*1.21</f>
        <v>0</v>
      </c>
    </row>
    <row r="143" spans="1:26" ht="63" customHeight="1" thickTop="1" thickBot="1" x14ac:dyDescent="0.25">
      <c r="A143" s="74" t="s">
        <v>30</v>
      </c>
      <c r="B143" s="7"/>
      <c r="C143" s="8" t="s">
        <v>430</v>
      </c>
      <c r="D143" s="9" t="s">
        <v>431</v>
      </c>
      <c r="E143" s="8" t="s">
        <v>429</v>
      </c>
      <c r="F143" s="10"/>
      <c r="G143" s="10"/>
      <c r="H143" s="11"/>
      <c r="I143" s="12">
        <v>1</v>
      </c>
      <c r="J143" s="13"/>
      <c r="K143" s="14"/>
      <c r="L143" s="15" t="str">
        <f t="shared" ref="L143:L144" si="207">IF((I143*J143)&lt;&gt;0,I143*J143,"-")</f>
        <v>-</v>
      </c>
      <c r="M143" s="15" t="str">
        <f t="shared" ref="M143:M144" si="208">IF((I143*K143)&lt;&gt;0,I143*K143,"-")</f>
        <v>-</v>
      </c>
      <c r="N143" s="14"/>
      <c r="O143" s="16" t="str">
        <f t="shared" ref="O143:O144" si="209">IF((I143*N143)&lt;&gt;0,I143*N143,"-")</f>
        <v>-</v>
      </c>
      <c r="P143" s="17"/>
      <c r="Q143" s="23"/>
      <c r="R143" s="19"/>
      <c r="S143" s="19"/>
      <c r="T143" s="20" t="s">
        <v>286</v>
      </c>
      <c r="U143" s="21">
        <v>0</v>
      </c>
      <c r="V143" s="22">
        <f t="shared" ref="V143:V144" si="210">U143*I143</f>
        <v>0</v>
      </c>
      <c r="W143" s="21">
        <v>0</v>
      </c>
      <c r="X143" s="22">
        <f t="shared" ref="X143:X144" si="211">(100-W143)*0.01*U143</f>
        <v>0</v>
      </c>
      <c r="Y143" s="22">
        <f t="shared" ref="Y143:Y144" si="212">(I143*X143)</f>
        <v>0</v>
      </c>
      <c r="Z143" s="22">
        <f t="shared" ref="Z143:Z144" si="213">Y143*1.21</f>
        <v>0</v>
      </c>
    </row>
    <row r="144" spans="1:26" ht="63" customHeight="1" thickTop="1" thickBot="1" x14ac:dyDescent="0.25">
      <c r="A144" s="74" t="s">
        <v>432</v>
      </c>
      <c r="B144" s="7" t="s">
        <v>255</v>
      </c>
      <c r="C144" s="8" t="s">
        <v>433</v>
      </c>
      <c r="D144" s="9" t="s">
        <v>434</v>
      </c>
      <c r="E144" s="8" t="s">
        <v>235</v>
      </c>
      <c r="F144" s="10">
        <v>1060</v>
      </c>
      <c r="G144" s="10" t="s">
        <v>435</v>
      </c>
      <c r="H144" s="11">
        <v>40</v>
      </c>
      <c r="I144" s="12">
        <v>1</v>
      </c>
      <c r="J144" s="13"/>
      <c r="K144" s="14"/>
      <c r="L144" s="15" t="str">
        <f t="shared" si="207"/>
        <v>-</v>
      </c>
      <c r="M144" s="15" t="str">
        <f t="shared" si="208"/>
        <v>-</v>
      </c>
      <c r="N144" s="14"/>
      <c r="O144" s="16" t="str">
        <f t="shared" si="209"/>
        <v>-</v>
      </c>
      <c r="P144" s="17"/>
      <c r="Q144" s="18"/>
      <c r="R144" s="19"/>
      <c r="S144" s="19"/>
      <c r="T144" s="20" t="s">
        <v>286</v>
      </c>
      <c r="U144" s="21">
        <v>0</v>
      </c>
      <c r="V144" s="22">
        <f t="shared" si="210"/>
        <v>0</v>
      </c>
      <c r="W144" s="21">
        <v>0</v>
      </c>
      <c r="X144" s="22">
        <f t="shared" si="211"/>
        <v>0</v>
      </c>
      <c r="Y144" s="22">
        <f t="shared" si="212"/>
        <v>0</v>
      </c>
      <c r="Z144" s="22">
        <f t="shared" si="213"/>
        <v>0</v>
      </c>
    </row>
    <row r="145" spans="1:26" ht="59.25" customHeight="1" thickTop="1" thickBot="1" x14ac:dyDescent="0.25">
      <c r="A145" s="74" t="s">
        <v>165</v>
      </c>
      <c r="B145" s="7" t="s">
        <v>257</v>
      </c>
      <c r="C145" s="8" t="s">
        <v>308</v>
      </c>
      <c r="D145" s="9" t="s">
        <v>307</v>
      </c>
      <c r="E145" s="8" t="s">
        <v>244</v>
      </c>
      <c r="F145" s="10">
        <v>380</v>
      </c>
      <c r="G145" s="10">
        <v>380</v>
      </c>
      <c r="H145" s="11">
        <v>615</v>
      </c>
      <c r="I145" s="12">
        <v>1</v>
      </c>
      <c r="J145" s="13"/>
      <c r="K145" s="14"/>
      <c r="L145" s="15" t="str">
        <f>IF((I145*J145)&lt;&gt;0,I145*J145,"-")</f>
        <v>-</v>
      </c>
      <c r="M145" s="15" t="str">
        <f>IF((I145*K145)&lt;&gt;0,I145*K145,"-")</f>
        <v>-</v>
      </c>
      <c r="N145" s="14"/>
      <c r="O145" s="16" t="str">
        <f>IF((I145*N145)&lt;&gt;0,I145*N145,"-")</f>
        <v>-</v>
      </c>
      <c r="P145" s="17"/>
      <c r="Q145" s="18"/>
      <c r="R145" s="19"/>
      <c r="S145" s="19"/>
      <c r="T145" s="20" t="s">
        <v>286</v>
      </c>
      <c r="U145" s="21">
        <v>0</v>
      </c>
      <c r="V145" s="22">
        <f t="shared" si="201"/>
        <v>0</v>
      </c>
      <c r="W145" s="21">
        <v>0</v>
      </c>
      <c r="X145" s="22">
        <f t="shared" si="183"/>
        <v>0</v>
      </c>
      <c r="Y145" s="22">
        <f t="shared" ref="Y145" si="214">(I145*X145)</f>
        <v>0</v>
      </c>
      <c r="Z145" s="22">
        <f t="shared" si="185"/>
        <v>0</v>
      </c>
    </row>
    <row r="146" spans="1:26" ht="93.75" customHeight="1" thickTop="1" thickBot="1" x14ac:dyDescent="0.25">
      <c r="A146" s="74" t="s">
        <v>168</v>
      </c>
      <c r="B146" s="7"/>
      <c r="C146" s="8" t="s">
        <v>319</v>
      </c>
      <c r="D146" s="9" t="s">
        <v>318</v>
      </c>
      <c r="E146" s="8" t="s">
        <v>320</v>
      </c>
      <c r="F146" s="10">
        <v>290</v>
      </c>
      <c r="G146" s="10">
        <v>250</v>
      </c>
      <c r="H146" s="11">
        <v>120</v>
      </c>
      <c r="I146" s="12">
        <v>2</v>
      </c>
      <c r="J146" s="13">
        <v>0.1</v>
      </c>
      <c r="K146" s="14"/>
      <c r="L146" s="15">
        <f t="shared" ref="L146:L147" si="215">IF((I146*J146)&lt;&gt;0,I146*J146,"-")</f>
        <v>0.2</v>
      </c>
      <c r="M146" s="15" t="str">
        <f t="shared" ref="M146:M147" si="216">IF((I146*K146)&lt;&gt;0,I146*K146,"-")</f>
        <v>-</v>
      </c>
      <c r="N146" s="14"/>
      <c r="O146" s="16" t="str">
        <f t="shared" ref="O146:O147" si="217">IF((I146*N146)&lt;&gt;0,I146*N146,"-")</f>
        <v>-</v>
      </c>
      <c r="P146" s="17"/>
      <c r="Q146" s="23"/>
      <c r="R146" s="19"/>
      <c r="S146" s="19"/>
      <c r="T146" s="20" t="s">
        <v>286</v>
      </c>
      <c r="U146" s="21">
        <v>0</v>
      </c>
      <c r="V146" s="22">
        <f t="shared" ref="V146:V147" si="218">U146*I146</f>
        <v>0</v>
      </c>
      <c r="W146" s="21">
        <v>0</v>
      </c>
      <c r="X146" s="22">
        <f t="shared" ref="X146:X147" si="219">(100-W146)*0.01*U146</f>
        <v>0</v>
      </c>
      <c r="Y146" s="22">
        <f>(I146*X146)</f>
        <v>0</v>
      </c>
      <c r="Z146" s="22">
        <f t="shared" ref="Z146:Z147" si="220">Y146*1.21</f>
        <v>0</v>
      </c>
    </row>
    <row r="147" spans="1:26" ht="93.75" customHeight="1" thickTop="1" thickBot="1" x14ac:dyDescent="0.25">
      <c r="A147" s="74" t="s">
        <v>254</v>
      </c>
      <c r="B147" s="7" t="s">
        <v>255</v>
      </c>
      <c r="C147" s="8" t="s">
        <v>443</v>
      </c>
      <c r="D147" s="9" t="s">
        <v>444</v>
      </c>
      <c r="E147" s="8" t="s">
        <v>235</v>
      </c>
      <c r="F147" s="10">
        <v>775</v>
      </c>
      <c r="G147" s="10">
        <v>590</v>
      </c>
      <c r="H147" s="11">
        <v>900</v>
      </c>
      <c r="I147" s="12">
        <v>2</v>
      </c>
      <c r="J147" s="13"/>
      <c r="K147" s="14"/>
      <c r="L147" s="15" t="str">
        <f t="shared" si="215"/>
        <v>-</v>
      </c>
      <c r="M147" s="15" t="str">
        <f t="shared" si="216"/>
        <v>-</v>
      </c>
      <c r="N147" s="14"/>
      <c r="O147" s="16" t="str">
        <f t="shared" si="217"/>
        <v>-</v>
      </c>
      <c r="P147" s="17"/>
      <c r="Q147" s="18"/>
      <c r="R147" s="19"/>
      <c r="S147" s="19"/>
      <c r="T147" s="20" t="s">
        <v>286</v>
      </c>
      <c r="U147" s="21">
        <v>0</v>
      </c>
      <c r="V147" s="22">
        <f t="shared" si="218"/>
        <v>0</v>
      </c>
      <c r="W147" s="21">
        <v>0</v>
      </c>
      <c r="X147" s="22">
        <f t="shared" si="219"/>
        <v>0</v>
      </c>
      <c r="Y147" s="22">
        <f t="shared" ref="Y147" si="221">(I147*X147)</f>
        <v>0</v>
      </c>
      <c r="Z147" s="22">
        <f t="shared" si="220"/>
        <v>0</v>
      </c>
    </row>
    <row r="148" spans="1:26" ht="65.25" customHeight="1" thickTop="1" thickBot="1" x14ac:dyDescent="0.25">
      <c r="A148" s="90" t="s">
        <v>169</v>
      </c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</row>
    <row r="149" spans="1:26" ht="87.75" customHeight="1" thickTop="1" thickBot="1" x14ac:dyDescent="0.25">
      <c r="A149" s="74" t="s">
        <v>143</v>
      </c>
      <c r="B149" s="7"/>
      <c r="C149" s="8"/>
      <c r="D149" s="9" t="s">
        <v>144</v>
      </c>
      <c r="E149" s="8" t="s">
        <v>245</v>
      </c>
      <c r="F149" s="10">
        <v>1200</v>
      </c>
      <c r="G149" s="10">
        <v>710</v>
      </c>
      <c r="H149" s="11">
        <v>850</v>
      </c>
      <c r="I149" s="12">
        <v>1</v>
      </c>
      <c r="J149" s="13"/>
      <c r="K149" s="14"/>
      <c r="L149" s="15" t="str">
        <f>IF((I149*J149)&lt;&gt;0,I149*J149,"-")</f>
        <v>-</v>
      </c>
      <c r="M149" s="15" t="str">
        <f>IF((I149*K149)&lt;&gt;0,I149*K149,"-")</f>
        <v>-</v>
      </c>
      <c r="N149" s="14"/>
      <c r="O149" s="16" t="str">
        <f>IF((I149*N149)&lt;&gt;0,I149*N149,"-")</f>
        <v>-</v>
      </c>
      <c r="P149" s="17"/>
      <c r="Q149" s="18"/>
      <c r="R149" s="19"/>
      <c r="S149" s="19"/>
      <c r="T149" s="20" t="s">
        <v>19</v>
      </c>
      <c r="U149" s="21">
        <v>0</v>
      </c>
      <c r="V149" s="22">
        <f t="shared" ref="V149" si="222">U149*I149</f>
        <v>0</v>
      </c>
      <c r="W149" s="21">
        <v>0</v>
      </c>
      <c r="X149" s="22">
        <f t="shared" ref="X149" si="223">(100-W149)*0.01*U149</f>
        <v>0</v>
      </c>
      <c r="Y149" s="22">
        <f t="shared" ref="Y149" si="224">(I149*X149)</f>
        <v>0</v>
      </c>
      <c r="Z149" s="22">
        <f t="shared" ref="Z149" si="225">Y149*1.21</f>
        <v>0</v>
      </c>
    </row>
    <row r="150" spans="1:26" ht="54" customHeight="1" thickTop="1" thickBot="1" x14ac:dyDescent="0.25">
      <c r="A150" s="74" t="s">
        <v>166</v>
      </c>
      <c r="B150" s="7" t="s">
        <v>424</v>
      </c>
      <c r="C150" s="8" t="s">
        <v>425</v>
      </c>
      <c r="D150" s="9" t="s">
        <v>436</v>
      </c>
      <c r="E150" s="8" t="s">
        <v>426</v>
      </c>
      <c r="F150" s="10">
        <v>810</v>
      </c>
      <c r="G150" s="10">
        <v>100</v>
      </c>
      <c r="H150" s="11">
        <v>100</v>
      </c>
      <c r="I150" s="12">
        <v>1</v>
      </c>
      <c r="J150" s="13">
        <v>0.45</v>
      </c>
      <c r="K150" s="14"/>
      <c r="L150" s="15">
        <f t="shared" ref="L150" si="226">IF((I150*J150)&lt;&gt;0,I150*J150,"-")</f>
        <v>0.45</v>
      </c>
      <c r="M150" s="15" t="str">
        <f t="shared" ref="M150" si="227">IF((I150*K150)&lt;&gt;0,I150*K150,"-")</f>
        <v>-</v>
      </c>
      <c r="N150" s="14"/>
      <c r="O150" s="16" t="str">
        <f t="shared" ref="O150" si="228">IF((I150*N150)&lt;&gt;0,I150*N150,"-")</f>
        <v>-</v>
      </c>
      <c r="P150" s="17" t="s">
        <v>236</v>
      </c>
      <c r="Q150" s="18"/>
      <c r="R150" s="19" t="s">
        <v>236</v>
      </c>
      <c r="S150" s="19"/>
      <c r="T150" s="20" t="s">
        <v>286</v>
      </c>
      <c r="U150" s="21">
        <v>0</v>
      </c>
      <c r="V150" s="22">
        <f t="shared" ref="V150" si="229">U150*I150</f>
        <v>0</v>
      </c>
      <c r="W150" s="21">
        <v>0</v>
      </c>
      <c r="X150" s="22">
        <f t="shared" ref="X150" si="230">(100-W150)*0.01*U150</f>
        <v>0</v>
      </c>
      <c r="Y150" s="22">
        <f>(I150*X150)</f>
        <v>0</v>
      </c>
      <c r="Z150" s="22">
        <f t="shared" ref="Z150" si="231">Y150*1.21</f>
        <v>0</v>
      </c>
    </row>
    <row r="151" spans="1:26" ht="97.5" customHeight="1" thickTop="1" thickBot="1" x14ac:dyDescent="0.25">
      <c r="A151" s="74" t="s">
        <v>167</v>
      </c>
      <c r="B151" s="7"/>
      <c r="C151" s="8" t="s">
        <v>437</v>
      </c>
      <c r="D151" s="9" t="s">
        <v>438</v>
      </c>
      <c r="E151" s="8" t="s">
        <v>272</v>
      </c>
      <c r="F151" s="10">
        <v>360</v>
      </c>
      <c r="G151" s="10">
        <v>500</v>
      </c>
      <c r="H151" s="11">
        <v>790</v>
      </c>
      <c r="I151" s="12">
        <v>1</v>
      </c>
      <c r="J151" s="13"/>
      <c r="K151" s="14"/>
      <c r="L151" s="15" t="str">
        <f t="shared" ref="L151" si="232">IF((I151*J151)&lt;&gt;0,I151*J151,"-")</f>
        <v>-</v>
      </c>
      <c r="M151" s="15" t="str">
        <f t="shared" ref="M151" si="233">IF((I151*K151)&lt;&gt;0,I151*K151,"-")</f>
        <v>-</v>
      </c>
      <c r="N151" s="14"/>
      <c r="O151" s="16" t="str">
        <f t="shared" ref="O151" si="234">IF((I151*N151)&lt;&gt;0,I151*N151,"-")</f>
        <v>-</v>
      </c>
      <c r="P151" s="17" t="s">
        <v>236</v>
      </c>
      <c r="Q151" s="18" t="s">
        <v>236</v>
      </c>
      <c r="R151" s="19"/>
      <c r="S151" s="19"/>
      <c r="T151" s="20" t="s">
        <v>286</v>
      </c>
      <c r="U151" s="21">
        <v>0</v>
      </c>
      <c r="V151" s="22">
        <f t="shared" ref="V151" si="235">U151*I151</f>
        <v>0</v>
      </c>
      <c r="W151" s="21">
        <v>0</v>
      </c>
      <c r="X151" s="22">
        <f t="shared" ref="X151" si="236">(100-W151)*0.01*U151</f>
        <v>0</v>
      </c>
      <c r="Y151" s="22">
        <f t="shared" ref="Y151" si="237">(I151*X151)</f>
        <v>0</v>
      </c>
      <c r="Z151" s="22">
        <f t="shared" ref="Z151" si="238">Y151*1.21</f>
        <v>0</v>
      </c>
    </row>
    <row r="152" spans="1:26" ht="86.25" customHeight="1" thickTop="1" thickBot="1" x14ac:dyDescent="0.25">
      <c r="A152" s="74" t="s">
        <v>170</v>
      </c>
      <c r="B152" s="7" t="s">
        <v>255</v>
      </c>
      <c r="C152" s="8" t="s">
        <v>299</v>
      </c>
      <c r="D152" s="9" t="s">
        <v>298</v>
      </c>
      <c r="E152" s="8" t="s">
        <v>235</v>
      </c>
      <c r="F152" s="10">
        <v>2400</v>
      </c>
      <c r="G152" s="10">
        <v>700</v>
      </c>
      <c r="H152" s="11">
        <v>900</v>
      </c>
      <c r="I152" s="12">
        <v>1</v>
      </c>
      <c r="J152" s="13"/>
      <c r="K152" s="14"/>
      <c r="L152" s="15" t="str">
        <f t="shared" ref="L152:L154" si="239">IF((I152*J152)&lt;&gt;0,I152*J152,"-")</f>
        <v>-</v>
      </c>
      <c r="M152" s="15" t="str">
        <f t="shared" ref="M152:M154" si="240">IF((I152*K152)&lt;&gt;0,I152*K152,"-")</f>
        <v>-</v>
      </c>
      <c r="N152" s="14"/>
      <c r="O152" s="16" t="str">
        <f t="shared" ref="O152:O154" si="241">IF((I152*N152)&lt;&gt;0,I152*N152,"-")</f>
        <v>-</v>
      </c>
      <c r="P152" s="17"/>
      <c r="Q152" s="18"/>
      <c r="R152" s="19" t="s">
        <v>236</v>
      </c>
      <c r="S152" s="19"/>
      <c r="T152" s="20" t="s">
        <v>85</v>
      </c>
      <c r="U152" s="21">
        <v>0</v>
      </c>
      <c r="V152" s="22">
        <f t="shared" ref="V152:V155" si="242">U152*I152</f>
        <v>0</v>
      </c>
      <c r="W152" s="21">
        <v>0</v>
      </c>
      <c r="X152" s="22">
        <f t="shared" ref="X152:X155" si="243">(100-W152)*0.01*U152</f>
        <v>0</v>
      </c>
      <c r="Y152" s="22">
        <f t="shared" ref="Y152:Y155" si="244">(I152*X152)</f>
        <v>0</v>
      </c>
      <c r="Z152" s="22">
        <f t="shared" ref="Z152:Z155" si="245">Y152*1.21</f>
        <v>0</v>
      </c>
    </row>
    <row r="153" spans="1:26" ht="65.25" customHeight="1" thickTop="1" thickBot="1" x14ac:dyDescent="0.25">
      <c r="A153" s="74" t="s">
        <v>171</v>
      </c>
      <c r="B153" s="24"/>
      <c r="C153" s="8" t="s">
        <v>301</v>
      </c>
      <c r="D153" s="9" t="s">
        <v>300</v>
      </c>
      <c r="E153" s="8" t="s">
        <v>244</v>
      </c>
      <c r="F153" s="10">
        <v>400</v>
      </c>
      <c r="G153" s="10">
        <v>420</v>
      </c>
      <c r="H153" s="11">
        <v>600</v>
      </c>
      <c r="I153" s="12">
        <v>1</v>
      </c>
      <c r="J153" s="13"/>
      <c r="K153" s="14"/>
      <c r="L153" s="15" t="str">
        <f t="shared" si="239"/>
        <v>-</v>
      </c>
      <c r="M153" s="15" t="str">
        <f t="shared" si="240"/>
        <v>-</v>
      </c>
      <c r="N153" s="14"/>
      <c r="O153" s="16" t="str">
        <f t="shared" si="241"/>
        <v>-</v>
      </c>
      <c r="P153" s="17" t="s">
        <v>236</v>
      </c>
      <c r="Q153" s="18" t="s">
        <v>236</v>
      </c>
      <c r="R153" s="19"/>
      <c r="S153" s="19"/>
      <c r="T153" s="20" t="s">
        <v>87</v>
      </c>
      <c r="U153" s="21">
        <v>0</v>
      </c>
      <c r="V153" s="22">
        <f t="shared" si="242"/>
        <v>0</v>
      </c>
      <c r="W153" s="21">
        <v>0</v>
      </c>
      <c r="X153" s="22">
        <f t="shared" si="243"/>
        <v>0</v>
      </c>
      <c r="Y153" s="22">
        <f t="shared" si="244"/>
        <v>0</v>
      </c>
      <c r="Z153" s="22">
        <f t="shared" si="245"/>
        <v>0</v>
      </c>
    </row>
    <row r="154" spans="1:26" ht="57" customHeight="1" thickTop="1" thickBot="1" x14ac:dyDescent="0.25">
      <c r="A154" s="74" t="s">
        <v>172</v>
      </c>
      <c r="B154" s="7" t="s">
        <v>255</v>
      </c>
      <c r="C154" s="8" t="s">
        <v>237</v>
      </c>
      <c r="D154" s="9" t="s">
        <v>439</v>
      </c>
      <c r="E154" s="8" t="s">
        <v>235</v>
      </c>
      <c r="F154" s="10">
        <v>1000</v>
      </c>
      <c r="G154" s="10">
        <v>700</v>
      </c>
      <c r="H154" s="11">
        <v>900</v>
      </c>
      <c r="I154" s="12">
        <v>1</v>
      </c>
      <c r="J154" s="13"/>
      <c r="K154" s="14"/>
      <c r="L154" s="15" t="str">
        <f t="shared" si="239"/>
        <v>-</v>
      </c>
      <c r="M154" s="15" t="str">
        <f t="shared" si="240"/>
        <v>-</v>
      </c>
      <c r="N154" s="14"/>
      <c r="O154" s="16" t="str">
        <f t="shared" si="241"/>
        <v>-</v>
      </c>
      <c r="P154" s="17"/>
      <c r="Q154" s="23"/>
      <c r="R154" s="19"/>
      <c r="S154" s="19"/>
      <c r="T154" s="20" t="s">
        <v>286</v>
      </c>
      <c r="U154" s="21">
        <v>0</v>
      </c>
      <c r="V154" s="22">
        <f t="shared" si="242"/>
        <v>0</v>
      </c>
      <c r="W154" s="21">
        <v>0</v>
      </c>
      <c r="X154" s="22">
        <f t="shared" si="243"/>
        <v>0</v>
      </c>
      <c r="Y154" s="22">
        <f t="shared" si="244"/>
        <v>0</v>
      </c>
      <c r="Z154" s="22">
        <f t="shared" si="245"/>
        <v>0</v>
      </c>
    </row>
    <row r="155" spans="1:26" ht="74.25" customHeight="1" thickTop="1" thickBot="1" x14ac:dyDescent="0.25">
      <c r="A155" s="74" t="s">
        <v>173</v>
      </c>
      <c r="B155" s="7" t="s">
        <v>257</v>
      </c>
      <c r="C155" s="8" t="s">
        <v>308</v>
      </c>
      <c r="D155" s="9" t="s">
        <v>307</v>
      </c>
      <c r="E155" s="8" t="s">
        <v>244</v>
      </c>
      <c r="F155" s="10">
        <v>380</v>
      </c>
      <c r="G155" s="10">
        <v>380</v>
      </c>
      <c r="H155" s="11">
        <v>615</v>
      </c>
      <c r="I155" s="12">
        <v>1</v>
      </c>
      <c r="J155" s="13"/>
      <c r="K155" s="14"/>
      <c r="L155" s="15" t="str">
        <f>IF((I155*J155)&lt;&gt;0,I155*J155,"-")</f>
        <v>-</v>
      </c>
      <c r="M155" s="15" t="str">
        <f>IF((I155*K155)&lt;&gt;0,I155*K155,"-")</f>
        <v>-</v>
      </c>
      <c r="N155" s="14"/>
      <c r="O155" s="16" t="str">
        <f>IF((I155*N155)&lt;&gt;0,I155*N155,"-")</f>
        <v>-</v>
      </c>
      <c r="P155" s="17"/>
      <c r="Q155" s="18"/>
      <c r="R155" s="19"/>
      <c r="S155" s="19"/>
      <c r="T155" s="20" t="s">
        <v>286</v>
      </c>
      <c r="U155" s="21">
        <v>0</v>
      </c>
      <c r="V155" s="22">
        <f t="shared" si="242"/>
        <v>0</v>
      </c>
      <c r="W155" s="21">
        <v>0</v>
      </c>
      <c r="X155" s="22">
        <f t="shared" si="243"/>
        <v>0</v>
      </c>
      <c r="Y155" s="22">
        <f t="shared" si="244"/>
        <v>0</v>
      </c>
      <c r="Z155" s="22">
        <f t="shared" si="245"/>
        <v>0</v>
      </c>
    </row>
    <row r="156" spans="1:26" ht="96.75" customHeight="1" thickTop="1" thickBot="1" x14ac:dyDescent="0.25">
      <c r="A156" s="74" t="s">
        <v>174</v>
      </c>
      <c r="B156" s="7" t="s">
        <v>255</v>
      </c>
      <c r="C156" s="8" t="s">
        <v>237</v>
      </c>
      <c r="D156" s="9" t="s">
        <v>440</v>
      </c>
      <c r="E156" s="8" t="s">
        <v>235</v>
      </c>
      <c r="F156" s="10">
        <v>1000</v>
      </c>
      <c r="G156" s="10">
        <v>700</v>
      </c>
      <c r="H156" s="11">
        <v>900</v>
      </c>
      <c r="I156" s="12">
        <v>1</v>
      </c>
      <c r="J156" s="13"/>
      <c r="K156" s="14"/>
      <c r="L156" s="15" t="str">
        <f t="shared" ref="L156:L157" si="246">IF((I156*J156)&lt;&gt;0,I156*J156,"-")</f>
        <v>-</v>
      </c>
      <c r="M156" s="15" t="str">
        <f t="shared" ref="M156:M157" si="247">IF((I156*K156)&lt;&gt;0,I156*K156,"-")</f>
        <v>-</v>
      </c>
      <c r="N156" s="14"/>
      <c r="O156" s="16" t="str">
        <f t="shared" ref="O156:O157" si="248">IF((I156*N156)&lt;&gt;0,I156*N156,"-")</f>
        <v>-</v>
      </c>
      <c r="P156" s="17"/>
      <c r="Q156" s="23"/>
      <c r="R156" s="19"/>
      <c r="S156" s="19"/>
      <c r="T156" s="20" t="s">
        <v>286</v>
      </c>
      <c r="U156" s="21">
        <v>0</v>
      </c>
      <c r="V156" s="22">
        <f t="shared" ref="V156" si="249">U156*I156</f>
        <v>0</v>
      </c>
      <c r="W156" s="21">
        <v>0</v>
      </c>
      <c r="X156" s="22">
        <f t="shared" ref="X156" si="250">(100-W156)*0.01*U156</f>
        <v>0</v>
      </c>
      <c r="Y156" s="22">
        <f t="shared" ref="Y156" si="251">(I156*X156)</f>
        <v>0</v>
      </c>
      <c r="Z156" s="22">
        <f t="shared" ref="Z156" si="252">Y156*1.21</f>
        <v>0</v>
      </c>
    </row>
    <row r="157" spans="1:26" ht="71.25" customHeight="1" thickTop="1" thickBot="1" x14ac:dyDescent="0.25">
      <c r="A157" s="74" t="s">
        <v>445</v>
      </c>
      <c r="B157" s="7" t="s">
        <v>234</v>
      </c>
      <c r="C157" s="8" t="s">
        <v>446</v>
      </c>
      <c r="D157" s="9" t="s">
        <v>447</v>
      </c>
      <c r="E157" s="8" t="s">
        <v>272</v>
      </c>
      <c r="F157" s="10">
        <v>870</v>
      </c>
      <c r="G157" s="10" t="s">
        <v>448</v>
      </c>
      <c r="H157" s="11">
        <v>820</v>
      </c>
      <c r="I157" s="12">
        <v>1</v>
      </c>
      <c r="J157" s="13"/>
      <c r="K157" s="14">
        <v>7.1</v>
      </c>
      <c r="L157" s="15" t="str">
        <f t="shared" si="246"/>
        <v>-</v>
      </c>
      <c r="M157" s="15">
        <f t="shared" si="247"/>
        <v>7.1</v>
      </c>
      <c r="N157" s="14"/>
      <c r="O157" s="16" t="str">
        <f t="shared" si="248"/>
        <v>-</v>
      </c>
      <c r="P157" s="17" t="s">
        <v>236</v>
      </c>
      <c r="Q157" s="18" t="s">
        <v>236</v>
      </c>
      <c r="R157" s="19" t="s">
        <v>236</v>
      </c>
      <c r="S157" s="19"/>
      <c r="T157" s="20" t="s">
        <v>286</v>
      </c>
      <c r="U157" s="21">
        <v>0</v>
      </c>
      <c r="V157" s="22">
        <f>U157*I157</f>
        <v>0</v>
      </c>
      <c r="W157" s="21">
        <v>0</v>
      </c>
      <c r="X157" s="22">
        <f>(100-W157)*0.01*U157</f>
        <v>0</v>
      </c>
      <c r="Y157" s="22">
        <f>(I157*X157)</f>
        <v>0</v>
      </c>
      <c r="Z157" s="22">
        <f>Y157*1.21</f>
        <v>0</v>
      </c>
    </row>
    <row r="158" spans="1:26" ht="102.75" customHeight="1" thickTop="1" thickBot="1" x14ac:dyDescent="0.25">
      <c r="A158" s="75" t="s">
        <v>175</v>
      </c>
      <c r="B158" s="7" t="s">
        <v>234</v>
      </c>
      <c r="C158" s="8" t="s">
        <v>441</v>
      </c>
      <c r="D158" s="9" t="s">
        <v>442</v>
      </c>
      <c r="E158" s="8" t="s">
        <v>235</v>
      </c>
      <c r="F158" s="10">
        <v>1500</v>
      </c>
      <c r="G158" s="10">
        <v>600</v>
      </c>
      <c r="H158" s="11">
        <v>1800</v>
      </c>
      <c r="I158" s="12">
        <v>2</v>
      </c>
      <c r="J158" s="13"/>
      <c r="K158" s="14"/>
      <c r="L158" s="15" t="str">
        <f t="shared" ref="L158:L164" si="253">IF((I158*J158)&lt;&gt;0,I158*J158,"-")</f>
        <v>-</v>
      </c>
      <c r="M158" s="15" t="str">
        <f t="shared" ref="M158:M164" si="254">IF((I158*K158)&lt;&gt;0,I158*K158,"-")</f>
        <v>-</v>
      </c>
      <c r="N158" s="14"/>
      <c r="O158" s="16" t="str">
        <f t="shared" ref="O158:O164" si="255">IF((I158*N158)&lt;&gt;0,I158*N158,"-")</f>
        <v>-</v>
      </c>
      <c r="P158" s="17"/>
      <c r="Q158" s="23"/>
      <c r="R158" s="19"/>
      <c r="S158" s="19"/>
      <c r="T158" s="20" t="s">
        <v>286</v>
      </c>
      <c r="U158" s="21">
        <v>0</v>
      </c>
      <c r="V158" s="22">
        <f t="shared" ref="V158:V163" si="256">U158*I158</f>
        <v>0</v>
      </c>
      <c r="W158" s="21">
        <v>0</v>
      </c>
      <c r="X158" s="22">
        <f t="shared" ref="X158:X163" si="257">(100-W158)*0.01*U158</f>
        <v>0</v>
      </c>
      <c r="Y158" s="22">
        <f>I158*X158</f>
        <v>0</v>
      </c>
      <c r="Z158" s="22">
        <f t="shared" ref="Z158:Z163" si="258">Y158*1.21</f>
        <v>0</v>
      </c>
    </row>
    <row r="159" spans="1:26" ht="46.5" customHeight="1" thickTop="1" thickBot="1" x14ac:dyDescent="0.25">
      <c r="A159" s="74" t="s">
        <v>176</v>
      </c>
      <c r="B159" s="7" t="s">
        <v>255</v>
      </c>
      <c r="C159" s="8" t="s">
        <v>302</v>
      </c>
      <c r="D159" s="9" t="s">
        <v>89</v>
      </c>
      <c r="E159" s="8" t="s">
        <v>235</v>
      </c>
      <c r="F159" s="10">
        <v>1000</v>
      </c>
      <c r="G159" s="10">
        <v>300</v>
      </c>
      <c r="H159" s="11">
        <v>120</v>
      </c>
      <c r="I159" s="12">
        <v>1</v>
      </c>
      <c r="J159" s="13"/>
      <c r="K159" s="14"/>
      <c r="L159" s="15" t="str">
        <f t="shared" si="253"/>
        <v>-</v>
      </c>
      <c r="M159" s="15" t="str">
        <f t="shared" si="254"/>
        <v>-</v>
      </c>
      <c r="N159" s="14"/>
      <c r="O159" s="16" t="str">
        <f t="shared" si="255"/>
        <v>-</v>
      </c>
      <c r="P159" s="17"/>
      <c r="Q159" s="23"/>
      <c r="R159" s="19"/>
      <c r="S159" s="19"/>
      <c r="T159" s="20" t="s">
        <v>286</v>
      </c>
      <c r="U159" s="21">
        <v>0</v>
      </c>
      <c r="V159" s="22">
        <f t="shared" si="256"/>
        <v>0</v>
      </c>
      <c r="W159" s="21">
        <v>0</v>
      </c>
      <c r="X159" s="22">
        <f t="shared" si="257"/>
        <v>0</v>
      </c>
      <c r="Y159" s="22">
        <f t="shared" ref="Y159" si="259">(I159*X159)</f>
        <v>0</v>
      </c>
      <c r="Z159" s="22">
        <f t="shared" si="258"/>
        <v>0</v>
      </c>
    </row>
    <row r="160" spans="1:26" ht="61.5" customHeight="1" thickTop="1" thickBot="1" x14ac:dyDescent="0.25">
      <c r="A160" s="74" t="s">
        <v>177</v>
      </c>
      <c r="B160" s="7" t="s">
        <v>234</v>
      </c>
      <c r="C160" s="8" t="s">
        <v>291</v>
      </c>
      <c r="D160" s="9" t="s">
        <v>297</v>
      </c>
      <c r="E160" s="8" t="s">
        <v>235</v>
      </c>
      <c r="F160" s="10">
        <v>550</v>
      </c>
      <c r="G160" s="10">
        <v>800</v>
      </c>
      <c r="H160" s="11">
        <v>180</v>
      </c>
      <c r="I160" s="12">
        <v>1</v>
      </c>
      <c r="J160" s="13"/>
      <c r="K160" s="14"/>
      <c r="L160" s="15" t="str">
        <f t="shared" si="253"/>
        <v>-</v>
      </c>
      <c r="M160" s="15" t="str">
        <f t="shared" si="254"/>
        <v>-</v>
      </c>
      <c r="N160" s="14"/>
      <c r="O160" s="16" t="str">
        <f t="shared" si="255"/>
        <v>-</v>
      </c>
      <c r="P160" s="17"/>
      <c r="Q160" s="23"/>
      <c r="R160" s="19" t="s">
        <v>236</v>
      </c>
      <c r="S160" s="19"/>
      <c r="T160" s="20" t="s">
        <v>57</v>
      </c>
      <c r="U160" s="21">
        <v>0</v>
      </c>
      <c r="V160" s="22">
        <f t="shared" si="256"/>
        <v>0</v>
      </c>
      <c r="W160" s="21">
        <v>0</v>
      </c>
      <c r="X160" s="22">
        <f t="shared" si="257"/>
        <v>0</v>
      </c>
      <c r="Y160" s="22">
        <f>(I160*X160)</f>
        <v>0</v>
      </c>
      <c r="Z160" s="22">
        <f t="shared" si="258"/>
        <v>0</v>
      </c>
    </row>
    <row r="161" spans="1:26" ht="90.75" customHeight="1" thickTop="1" thickBot="1" x14ac:dyDescent="0.25">
      <c r="A161" s="74" t="s">
        <v>178</v>
      </c>
      <c r="B161" s="7"/>
      <c r="C161" s="8"/>
      <c r="D161" s="9" t="s">
        <v>62</v>
      </c>
      <c r="E161" s="8" t="s">
        <v>292</v>
      </c>
      <c r="F161" s="10"/>
      <c r="G161" s="10"/>
      <c r="H161" s="11"/>
      <c r="I161" s="12">
        <v>1</v>
      </c>
      <c r="J161" s="13"/>
      <c r="K161" s="14"/>
      <c r="L161" s="15" t="str">
        <f t="shared" si="253"/>
        <v>-</v>
      </c>
      <c r="M161" s="15" t="str">
        <f t="shared" si="254"/>
        <v>-</v>
      </c>
      <c r="N161" s="14"/>
      <c r="O161" s="16" t="str">
        <f t="shared" si="255"/>
        <v>-</v>
      </c>
      <c r="P161" s="17" t="s">
        <v>236</v>
      </c>
      <c r="Q161" s="18" t="s">
        <v>236</v>
      </c>
      <c r="R161" s="19"/>
      <c r="S161" s="19"/>
      <c r="T161" s="20" t="s">
        <v>24</v>
      </c>
      <c r="U161" s="21"/>
      <c r="V161" s="22"/>
      <c r="W161" s="21"/>
      <c r="X161" s="22"/>
      <c r="Y161" s="22"/>
      <c r="Z161" s="22"/>
    </row>
    <row r="162" spans="1:26" ht="33.75" customHeight="1" thickTop="1" thickBot="1" x14ac:dyDescent="0.25">
      <c r="A162" s="74" t="s">
        <v>179</v>
      </c>
      <c r="B162" s="7"/>
      <c r="C162" s="8"/>
      <c r="D162" s="9" t="s">
        <v>64</v>
      </c>
      <c r="E162" s="8" t="s">
        <v>244</v>
      </c>
      <c r="F162" s="10">
        <v>280</v>
      </c>
      <c r="G162" s="10">
        <v>500</v>
      </c>
      <c r="H162" s="11">
        <v>480</v>
      </c>
      <c r="I162" s="12">
        <v>1</v>
      </c>
      <c r="J162" s="13"/>
      <c r="K162" s="14"/>
      <c r="L162" s="15" t="str">
        <f t="shared" si="253"/>
        <v>-</v>
      </c>
      <c r="M162" s="15" t="str">
        <f t="shared" si="254"/>
        <v>-</v>
      </c>
      <c r="N162" s="14"/>
      <c r="O162" s="16" t="str">
        <f t="shared" si="255"/>
        <v>-</v>
      </c>
      <c r="P162" s="17"/>
      <c r="Q162" s="23"/>
      <c r="R162" s="19"/>
      <c r="S162" s="19"/>
      <c r="T162" s="20" t="s">
        <v>65</v>
      </c>
      <c r="U162" s="21">
        <v>0</v>
      </c>
      <c r="V162" s="22">
        <f t="shared" si="256"/>
        <v>0</v>
      </c>
      <c r="W162" s="21">
        <v>0</v>
      </c>
      <c r="X162" s="22">
        <f t="shared" si="257"/>
        <v>0</v>
      </c>
      <c r="Y162" s="22">
        <f t="shared" ref="Y162:Y163" si="260">I162*X162</f>
        <v>0</v>
      </c>
      <c r="Z162" s="22">
        <f t="shared" si="258"/>
        <v>0</v>
      </c>
    </row>
    <row r="163" spans="1:26" ht="48" customHeight="1" thickTop="1" thickBot="1" x14ac:dyDescent="0.25">
      <c r="A163" s="74" t="s">
        <v>180</v>
      </c>
      <c r="B163" s="7"/>
      <c r="C163" s="8"/>
      <c r="D163" s="9" t="s">
        <v>67</v>
      </c>
      <c r="E163" s="8" t="s">
        <v>244</v>
      </c>
      <c r="F163" s="10"/>
      <c r="G163" s="10"/>
      <c r="H163" s="11"/>
      <c r="I163" s="12">
        <v>1</v>
      </c>
      <c r="J163" s="13"/>
      <c r="K163" s="14"/>
      <c r="L163" s="15" t="str">
        <f t="shared" si="253"/>
        <v>-</v>
      </c>
      <c r="M163" s="15" t="str">
        <f t="shared" si="254"/>
        <v>-</v>
      </c>
      <c r="N163" s="14"/>
      <c r="O163" s="16" t="str">
        <f t="shared" si="255"/>
        <v>-</v>
      </c>
      <c r="P163" s="17"/>
      <c r="Q163" s="18"/>
      <c r="R163" s="19"/>
      <c r="S163" s="19"/>
      <c r="T163" s="20" t="s">
        <v>286</v>
      </c>
      <c r="U163" s="21">
        <v>0</v>
      </c>
      <c r="V163" s="22">
        <f t="shared" si="256"/>
        <v>0</v>
      </c>
      <c r="W163" s="21">
        <v>0</v>
      </c>
      <c r="X163" s="22">
        <f t="shared" si="257"/>
        <v>0</v>
      </c>
      <c r="Y163" s="22">
        <f t="shared" si="260"/>
        <v>0</v>
      </c>
      <c r="Z163" s="22">
        <f t="shared" si="258"/>
        <v>0</v>
      </c>
    </row>
    <row r="164" spans="1:26" ht="45" customHeight="1" thickTop="1" thickBot="1" x14ac:dyDescent="0.25">
      <c r="A164" s="74" t="s">
        <v>449</v>
      </c>
      <c r="B164" s="7"/>
      <c r="C164" s="8"/>
      <c r="D164" s="9" t="s">
        <v>20</v>
      </c>
      <c r="E164" s="8"/>
      <c r="F164" s="10"/>
      <c r="G164" s="10"/>
      <c r="H164" s="11"/>
      <c r="I164" s="12"/>
      <c r="J164" s="13"/>
      <c r="K164" s="14"/>
      <c r="L164" s="15" t="str">
        <f t="shared" si="253"/>
        <v>-</v>
      </c>
      <c r="M164" s="15" t="str">
        <f t="shared" si="254"/>
        <v>-</v>
      </c>
      <c r="N164" s="14"/>
      <c r="O164" s="16" t="str">
        <f t="shared" si="255"/>
        <v>-</v>
      </c>
      <c r="P164" s="17"/>
      <c r="Q164" s="23"/>
      <c r="R164" s="19"/>
      <c r="S164" s="19"/>
      <c r="T164" s="20" t="s">
        <v>20</v>
      </c>
      <c r="U164" s="21"/>
      <c r="V164" s="22"/>
      <c r="W164" s="21"/>
      <c r="X164" s="22"/>
      <c r="Y164" s="22"/>
      <c r="Z164" s="22"/>
    </row>
    <row r="165" spans="1:26" ht="63.75" customHeight="1" thickTop="1" thickBot="1" x14ac:dyDescent="0.25">
      <c r="A165" s="87" t="s">
        <v>181</v>
      </c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9"/>
      <c r="V165" s="89"/>
      <c r="W165" s="89"/>
      <c r="X165" s="89"/>
      <c r="Y165" s="89"/>
      <c r="Z165" s="89"/>
    </row>
    <row r="166" spans="1:26" ht="75" customHeight="1" thickTop="1" thickBot="1" x14ac:dyDescent="0.25">
      <c r="A166" s="74" t="s">
        <v>182</v>
      </c>
      <c r="B166" s="7"/>
      <c r="C166" s="8"/>
      <c r="D166" s="9" t="s">
        <v>183</v>
      </c>
      <c r="E166" s="8" t="s">
        <v>245</v>
      </c>
      <c r="F166" s="10">
        <v>800</v>
      </c>
      <c r="G166" s="10">
        <v>500</v>
      </c>
      <c r="H166" s="11">
        <v>860</v>
      </c>
      <c r="I166" s="12">
        <v>2</v>
      </c>
      <c r="J166" s="13"/>
      <c r="K166" s="14"/>
      <c r="L166" s="15" t="str">
        <f t="shared" ref="L166:L169" si="261">IF((I166*J166)&lt;&gt;0,I166*J166,"-")</f>
        <v>-</v>
      </c>
      <c r="M166" s="15" t="str">
        <f t="shared" ref="M166:M169" si="262">IF((I166*K166)&lt;&gt;0,I166*K166,"-")</f>
        <v>-</v>
      </c>
      <c r="N166" s="14"/>
      <c r="O166" s="16" t="str">
        <f t="shared" ref="O166:O169" si="263">IF((I166*N166)&lt;&gt;0,I166*N166,"-")</f>
        <v>-</v>
      </c>
      <c r="P166" s="17"/>
      <c r="Q166" s="23"/>
      <c r="R166" s="19"/>
      <c r="S166" s="19"/>
      <c r="T166" s="20" t="s">
        <v>184</v>
      </c>
      <c r="U166" s="21"/>
      <c r="V166" s="22">
        <f t="shared" ref="V166:V168" si="264">U166*I166</f>
        <v>0</v>
      </c>
      <c r="W166" s="21"/>
      <c r="X166" s="22">
        <f t="shared" ref="X166:X168" si="265">(100-W166)*0.01*U166</f>
        <v>0</v>
      </c>
      <c r="Y166" s="22">
        <f>I166*X166</f>
        <v>0</v>
      </c>
      <c r="Z166" s="22">
        <f t="shared" ref="Z166:Z168" si="266">Y166*1.21</f>
        <v>0</v>
      </c>
    </row>
    <row r="167" spans="1:26" ht="47.25" customHeight="1" thickTop="1" thickBot="1" x14ac:dyDescent="0.25">
      <c r="A167" s="74" t="s">
        <v>185</v>
      </c>
      <c r="B167" s="7"/>
      <c r="C167" s="8"/>
      <c r="D167" s="9" t="s">
        <v>186</v>
      </c>
      <c r="E167" s="8" t="s">
        <v>245</v>
      </c>
      <c r="F167" s="10">
        <v>800</v>
      </c>
      <c r="G167" s="10">
        <v>500</v>
      </c>
      <c r="H167" s="11">
        <v>860</v>
      </c>
      <c r="I167" s="12">
        <v>4</v>
      </c>
      <c r="J167" s="13"/>
      <c r="K167" s="14"/>
      <c r="L167" s="15" t="str">
        <f t="shared" si="261"/>
        <v>-</v>
      </c>
      <c r="M167" s="15" t="str">
        <f t="shared" si="262"/>
        <v>-</v>
      </c>
      <c r="N167" s="14"/>
      <c r="O167" s="16" t="str">
        <f t="shared" si="263"/>
        <v>-</v>
      </c>
      <c r="P167" s="17"/>
      <c r="Q167" s="23"/>
      <c r="R167" s="19"/>
      <c r="S167" s="19"/>
      <c r="T167" s="20" t="s">
        <v>184</v>
      </c>
      <c r="U167" s="21"/>
      <c r="V167" s="22">
        <f t="shared" si="264"/>
        <v>0</v>
      </c>
      <c r="W167" s="21"/>
      <c r="X167" s="22">
        <f t="shared" si="265"/>
        <v>0</v>
      </c>
      <c r="Y167" s="22">
        <f>I167*X167</f>
        <v>0</v>
      </c>
      <c r="Z167" s="22">
        <f t="shared" si="266"/>
        <v>0</v>
      </c>
    </row>
    <row r="168" spans="1:26" ht="63.75" customHeight="1" thickTop="1" thickBot="1" x14ac:dyDescent="0.25">
      <c r="A168" s="74" t="s">
        <v>488</v>
      </c>
      <c r="B168" s="7" t="s">
        <v>255</v>
      </c>
      <c r="C168" s="8" t="s">
        <v>489</v>
      </c>
      <c r="D168" s="9" t="s">
        <v>490</v>
      </c>
      <c r="E168" s="8" t="s">
        <v>235</v>
      </c>
      <c r="F168" s="10">
        <v>860</v>
      </c>
      <c r="G168" s="10">
        <v>665</v>
      </c>
      <c r="H168" s="11">
        <v>900</v>
      </c>
      <c r="I168" s="12">
        <v>2</v>
      </c>
      <c r="J168" s="13">
        <v>1.4</v>
      </c>
      <c r="K168" s="14"/>
      <c r="L168" s="15">
        <f t="shared" si="261"/>
        <v>2.8</v>
      </c>
      <c r="M168" s="15" t="str">
        <f t="shared" si="262"/>
        <v>-</v>
      </c>
      <c r="N168" s="14"/>
      <c r="O168" s="16" t="str">
        <f t="shared" si="263"/>
        <v>-</v>
      </c>
      <c r="P168" s="17"/>
      <c r="Q168" s="23"/>
      <c r="R168" s="19"/>
      <c r="S168" s="19"/>
      <c r="T168" s="20" t="s">
        <v>491</v>
      </c>
      <c r="U168" s="21">
        <v>0</v>
      </c>
      <c r="V168" s="22">
        <f t="shared" si="264"/>
        <v>0</v>
      </c>
      <c r="W168" s="21"/>
      <c r="X168" s="22">
        <f t="shared" si="265"/>
        <v>0</v>
      </c>
      <c r="Y168" s="22">
        <f t="shared" ref="Y168" si="267">I168*X168</f>
        <v>0</v>
      </c>
      <c r="Z168" s="22">
        <f t="shared" si="266"/>
        <v>0</v>
      </c>
    </row>
    <row r="169" spans="1:26" ht="88.5" customHeight="1" thickTop="1" thickBot="1" x14ac:dyDescent="0.25">
      <c r="A169" s="74" t="s">
        <v>492</v>
      </c>
      <c r="B169" s="7"/>
      <c r="C169" s="8"/>
      <c r="D169" s="9" t="s">
        <v>20</v>
      </c>
      <c r="E169" s="8"/>
      <c r="F169" s="10"/>
      <c r="G169" s="10"/>
      <c r="H169" s="11"/>
      <c r="I169" s="12"/>
      <c r="J169" s="13"/>
      <c r="K169" s="14"/>
      <c r="L169" s="15" t="str">
        <f t="shared" si="261"/>
        <v>-</v>
      </c>
      <c r="M169" s="15" t="str">
        <f t="shared" si="262"/>
        <v>-</v>
      </c>
      <c r="N169" s="14"/>
      <c r="O169" s="16" t="str">
        <f t="shared" si="263"/>
        <v>-</v>
      </c>
      <c r="P169" s="17"/>
      <c r="Q169" s="23"/>
      <c r="R169" s="19"/>
      <c r="S169" s="19"/>
      <c r="T169" s="20" t="s">
        <v>20</v>
      </c>
      <c r="U169" s="21"/>
      <c r="V169" s="22"/>
      <c r="W169" s="21"/>
      <c r="X169" s="22"/>
      <c r="Y169" s="22"/>
      <c r="Z169" s="22"/>
    </row>
    <row r="170" spans="1:26" ht="51" customHeight="1" thickTop="1" thickBot="1" x14ac:dyDescent="0.25">
      <c r="A170" s="87" t="s">
        <v>187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9"/>
      <c r="V170" s="89"/>
      <c r="W170" s="89"/>
      <c r="X170" s="89"/>
      <c r="Y170" s="89"/>
      <c r="Z170" s="89"/>
    </row>
    <row r="171" spans="1:26" ht="61.5" customHeight="1" thickTop="1" thickBot="1" x14ac:dyDescent="0.25">
      <c r="A171" s="74" t="s">
        <v>188</v>
      </c>
      <c r="B171" s="7"/>
      <c r="C171" s="8"/>
      <c r="D171" s="9" t="s">
        <v>189</v>
      </c>
      <c r="E171" s="8" t="s">
        <v>245</v>
      </c>
      <c r="F171" s="10">
        <v>1000</v>
      </c>
      <c r="G171" s="10">
        <v>400</v>
      </c>
      <c r="H171" s="11">
        <v>2000</v>
      </c>
      <c r="I171" s="12">
        <v>7</v>
      </c>
      <c r="J171" s="13"/>
      <c r="K171" s="14"/>
      <c r="L171" s="15" t="str">
        <f t="shared" ref="L171:L185" si="268">IF((I171*J171)&lt;&gt;0,I171*J171,"-")</f>
        <v>-</v>
      </c>
      <c r="M171" s="15" t="str">
        <f t="shared" ref="M171:M185" si="269">IF((I171*K171)&lt;&gt;0,I171*K171,"-")</f>
        <v>-</v>
      </c>
      <c r="N171" s="14"/>
      <c r="O171" s="16" t="str">
        <f t="shared" ref="O171" si="270">IF((I171*N171)&lt;&gt;0,I171*N171,"-")</f>
        <v>-</v>
      </c>
      <c r="P171" s="17"/>
      <c r="Q171" s="23"/>
      <c r="R171" s="19"/>
      <c r="S171" s="19"/>
      <c r="T171" s="20" t="s">
        <v>184</v>
      </c>
      <c r="U171" s="21"/>
      <c r="V171" s="22">
        <f t="shared" ref="V171" si="271">U171*I171</f>
        <v>0</v>
      </c>
      <c r="W171" s="21"/>
      <c r="X171" s="22">
        <f t="shared" ref="X171" si="272">(100-W171)*0.01*U171</f>
        <v>0</v>
      </c>
      <c r="Y171" s="22">
        <f>I171*X171</f>
        <v>0</v>
      </c>
      <c r="Z171" s="22">
        <f t="shared" ref="Z171" si="273">Y171*1.21</f>
        <v>0</v>
      </c>
    </row>
    <row r="172" spans="1:26" ht="61.5" customHeight="1" thickTop="1" thickBot="1" x14ac:dyDescent="0.25">
      <c r="A172" s="74" t="s">
        <v>190</v>
      </c>
      <c r="B172" s="7"/>
      <c r="C172" s="8"/>
      <c r="D172" s="9" t="s">
        <v>189</v>
      </c>
      <c r="E172" s="8" t="s">
        <v>245</v>
      </c>
      <c r="F172" s="10">
        <v>1000</v>
      </c>
      <c r="G172" s="10">
        <v>600</v>
      </c>
      <c r="H172" s="11">
        <v>2000</v>
      </c>
      <c r="I172" s="12">
        <v>2</v>
      </c>
      <c r="J172" s="13"/>
      <c r="K172" s="14"/>
      <c r="L172" s="15" t="str">
        <f t="shared" ref="L172" si="274">IF((I172*J172)&lt;&gt;0,I172*J172,"-")</f>
        <v>-</v>
      </c>
      <c r="M172" s="15" t="str">
        <f t="shared" ref="M172" si="275">IF((I172*K172)&lt;&gt;0,I172*K172,"-")</f>
        <v>-</v>
      </c>
      <c r="N172" s="14"/>
      <c r="O172" s="16" t="str">
        <f t="shared" ref="O172" si="276">IF((I172*N172)&lt;&gt;0,I172*N172,"-")</f>
        <v>-</v>
      </c>
      <c r="P172" s="17"/>
      <c r="Q172" s="23"/>
      <c r="R172" s="19"/>
      <c r="S172" s="19"/>
      <c r="T172" s="20" t="s">
        <v>184</v>
      </c>
      <c r="U172" s="21"/>
      <c r="V172" s="22">
        <f t="shared" ref="V172" si="277">U172*I172</f>
        <v>0</v>
      </c>
      <c r="W172" s="21"/>
      <c r="X172" s="22">
        <f t="shared" ref="X172" si="278">(100-W172)*0.01*U172</f>
        <v>0</v>
      </c>
      <c r="Y172" s="22">
        <f>I172*X172</f>
        <v>0</v>
      </c>
      <c r="Z172" s="22">
        <f t="shared" ref="Z172" si="279">Y172*1.21</f>
        <v>0</v>
      </c>
    </row>
    <row r="173" spans="1:26" ht="38.25" customHeight="1" thickTop="1" thickBot="1" x14ac:dyDescent="0.25">
      <c r="A173" s="74" t="s">
        <v>191</v>
      </c>
      <c r="B173" s="7"/>
      <c r="C173" s="8"/>
      <c r="D173" s="9" t="s">
        <v>450</v>
      </c>
      <c r="E173" s="8" t="s">
        <v>245</v>
      </c>
      <c r="F173" s="10">
        <v>1000</v>
      </c>
      <c r="G173" s="10">
        <v>600</v>
      </c>
      <c r="H173" s="11">
        <v>900</v>
      </c>
      <c r="I173" s="12"/>
      <c r="J173" s="13"/>
      <c r="K173" s="14"/>
      <c r="L173" s="15" t="str">
        <f t="shared" ref="L173:L175" si="280">IF((I173*J173)&lt;&gt;0,I173*J173,"-")</f>
        <v>-</v>
      </c>
      <c r="M173" s="15" t="str">
        <f t="shared" ref="M173:M175" si="281">IF((I173*K173)&lt;&gt;0,I173*K173,"-")</f>
        <v>-</v>
      </c>
      <c r="N173" s="14"/>
      <c r="O173" s="16" t="str">
        <f t="shared" ref="O173:O175" si="282">IF((I173*N173)&lt;&gt;0,I173*N173,"-")</f>
        <v>-</v>
      </c>
      <c r="P173" s="17"/>
      <c r="Q173" s="23"/>
      <c r="R173" s="19"/>
      <c r="S173" s="19"/>
      <c r="T173" s="20" t="s">
        <v>184</v>
      </c>
      <c r="U173" s="21"/>
      <c r="V173" s="22">
        <f t="shared" ref="V173:V174" si="283">U173*I173</f>
        <v>0</v>
      </c>
      <c r="W173" s="21"/>
      <c r="X173" s="22">
        <f t="shared" ref="X173:X174" si="284">(100-W173)*0.01*U173</f>
        <v>0</v>
      </c>
      <c r="Y173" s="22">
        <f t="shared" ref="Y173" si="285">I173*X173</f>
        <v>0</v>
      </c>
      <c r="Z173" s="22">
        <f t="shared" ref="Z173:Z174" si="286">Y173*1.21</f>
        <v>0</v>
      </c>
    </row>
    <row r="174" spans="1:26" ht="106.5" customHeight="1" thickTop="1" thickBot="1" x14ac:dyDescent="0.25">
      <c r="A174" s="74" t="s">
        <v>192</v>
      </c>
      <c r="B174" s="7"/>
      <c r="C174" s="8" t="s">
        <v>319</v>
      </c>
      <c r="D174" s="9" t="s">
        <v>318</v>
      </c>
      <c r="E174" s="8" t="s">
        <v>320</v>
      </c>
      <c r="F174" s="10">
        <v>290</v>
      </c>
      <c r="G174" s="10">
        <v>250</v>
      </c>
      <c r="H174" s="11">
        <v>120</v>
      </c>
      <c r="I174" s="12">
        <v>1</v>
      </c>
      <c r="J174" s="13">
        <v>0.1</v>
      </c>
      <c r="K174" s="14"/>
      <c r="L174" s="15">
        <f t="shared" si="280"/>
        <v>0.1</v>
      </c>
      <c r="M174" s="15" t="str">
        <f t="shared" si="281"/>
        <v>-</v>
      </c>
      <c r="N174" s="14"/>
      <c r="O174" s="16" t="str">
        <f t="shared" si="282"/>
        <v>-</v>
      </c>
      <c r="P174" s="17"/>
      <c r="Q174" s="23"/>
      <c r="R174" s="19"/>
      <c r="S174" s="19"/>
      <c r="T174" s="20" t="s">
        <v>286</v>
      </c>
      <c r="U174" s="21">
        <v>0</v>
      </c>
      <c r="V174" s="22">
        <f t="shared" si="283"/>
        <v>0</v>
      </c>
      <c r="W174" s="21">
        <v>0</v>
      </c>
      <c r="X174" s="22">
        <f t="shared" si="284"/>
        <v>0</v>
      </c>
      <c r="Y174" s="22">
        <f>(I174*X174)</f>
        <v>0</v>
      </c>
      <c r="Z174" s="22">
        <f t="shared" si="286"/>
        <v>0</v>
      </c>
    </row>
    <row r="175" spans="1:26" ht="46.5" customHeight="1" thickTop="1" thickBot="1" x14ac:dyDescent="0.25">
      <c r="A175" s="74" t="s">
        <v>451</v>
      </c>
      <c r="B175" s="7"/>
      <c r="C175" s="8"/>
      <c r="D175" s="9" t="s">
        <v>20</v>
      </c>
      <c r="E175" s="8"/>
      <c r="F175" s="10"/>
      <c r="G175" s="10"/>
      <c r="H175" s="11"/>
      <c r="I175" s="12"/>
      <c r="J175" s="13"/>
      <c r="K175" s="14"/>
      <c r="L175" s="15" t="str">
        <f t="shared" si="280"/>
        <v>-</v>
      </c>
      <c r="M175" s="15" t="str">
        <f t="shared" si="281"/>
        <v>-</v>
      </c>
      <c r="N175" s="14"/>
      <c r="O175" s="16" t="str">
        <f t="shared" si="282"/>
        <v>-</v>
      </c>
      <c r="P175" s="17"/>
      <c r="Q175" s="23"/>
      <c r="R175" s="19"/>
      <c r="S175" s="19"/>
      <c r="T175" s="20" t="s">
        <v>20</v>
      </c>
      <c r="U175" s="21"/>
      <c r="V175" s="22"/>
      <c r="W175" s="21"/>
      <c r="X175" s="22"/>
      <c r="Y175" s="22"/>
      <c r="Z175" s="22"/>
    </row>
    <row r="176" spans="1:26" ht="48" customHeight="1" thickTop="1" thickBot="1" x14ac:dyDescent="0.25">
      <c r="A176" s="87" t="s">
        <v>457</v>
      </c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9"/>
      <c r="V176" s="89"/>
      <c r="W176" s="89"/>
      <c r="X176" s="89"/>
      <c r="Y176" s="89"/>
      <c r="Z176" s="89"/>
    </row>
    <row r="177" spans="1:26" ht="42" customHeight="1" thickTop="1" thickBot="1" x14ac:dyDescent="0.25">
      <c r="A177" s="74" t="s">
        <v>193</v>
      </c>
      <c r="B177" s="7"/>
      <c r="C177" s="8"/>
      <c r="D177" s="9" t="s">
        <v>62</v>
      </c>
      <c r="E177" s="8" t="s">
        <v>292</v>
      </c>
      <c r="F177" s="10"/>
      <c r="G177" s="10"/>
      <c r="H177" s="11"/>
      <c r="I177" s="12">
        <v>1</v>
      </c>
      <c r="J177" s="13"/>
      <c r="K177" s="14"/>
      <c r="L177" s="15" t="str">
        <f t="shared" ref="L177:L180" si="287">IF((I177*J177)&lt;&gt;0,I177*J177,"-")</f>
        <v>-</v>
      </c>
      <c r="M177" s="15" t="str">
        <f t="shared" ref="M177:M180" si="288">IF((I177*K177)&lt;&gt;0,I177*K177,"-")</f>
        <v>-</v>
      </c>
      <c r="N177" s="14"/>
      <c r="O177" s="16" t="str">
        <f t="shared" ref="O177:O180" si="289">IF((I177*N177)&lt;&gt;0,I177*N177,"-")</f>
        <v>-</v>
      </c>
      <c r="P177" s="17" t="s">
        <v>236</v>
      </c>
      <c r="Q177" s="18" t="s">
        <v>236</v>
      </c>
      <c r="R177" s="19"/>
      <c r="S177" s="19"/>
      <c r="T177" s="20" t="s">
        <v>24</v>
      </c>
      <c r="U177" s="21"/>
      <c r="V177" s="22"/>
      <c r="W177" s="21"/>
      <c r="X177" s="22"/>
      <c r="Y177" s="22"/>
      <c r="Z177" s="22"/>
    </row>
    <row r="178" spans="1:26" ht="65.25" customHeight="1" thickTop="1" thickBot="1" x14ac:dyDescent="0.25">
      <c r="A178" s="74" t="s">
        <v>452</v>
      </c>
      <c r="B178" s="7"/>
      <c r="C178" s="8"/>
      <c r="D178" s="9" t="s">
        <v>64</v>
      </c>
      <c r="E178" s="8" t="s">
        <v>244</v>
      </c>
      <c r="F178" s="10">
        <v>280</v>
      </c>
      <c r="G178" s="10">
        <v>500</v>
      </c>
      <c r="H178" s="11">
        <v>480</v>
      </c>
      <c r="I178" s="12">
        <v>1</v>
      </c>
      <c r="J178" s="13"/>
      <c r="K178" s="14"/>
      <c r="L178" s="15" t="str">
        <f t="shared" si="287"/>
        <v>-</v>
      </c>
      <c r="M178" s="15" t="str">
        <f t="shared" si="288"/>
        <v>-</v>
      </c>
      <c r="N178" s="14"/>
      <c r="O178" s="16" t="str">
        <f t="shared" si="289"/>
        <v>-</v>
      </c>
      <c r="P178" s="17"/>
      <c r="Q178" s="23"/>
      <c r="R178" s="19"/>
      <c r="S178" s="19"/>
      <c r="T178" s="20" t="s">
        <v>455</v>
      </c>
      <c r="U178" s="21">
        <v>0</v>
      </c>
      <c r="V178" s="22">
        <f t="shared" ref="V178:V180" si="290">U178*I178</f>
        <v>0</v>
      </c>
      <c r="W178" s="21">
        <v>0</v>
      </c>
      <c r="X178" s="22">
        <f t="shared" ref="X178:X180" si="291">(100-W178)*0.01*U178</f>
        <v>0</v>
      </c>
      <c r="Y178" s="22">
        <f t="shared" ref="Y178:Y180" si="292">I178*X178</f>
        <v>0</v>
      </c>
      <c r="Z178" s="22">
        <f t="shared" ref="Z178:Z179" si="293">Y178*1.21</f>
        <v>0</v>
      </c>
    </row>
    <row r="179" spans="1:26" ht="54.75" customHeight="1" thickTop="1" thickBot="1" x14ac:dyDescent="0.25">
      <c r="A179" s="74" t="s">
        <v>453</v>
      </c>
      <c r="B179" s="7"/>
      <c r="C179" s="8"/>
      <c r="D179" s="9" t="s">
        <v>67</v>
      </c>
      <c r="E179" s="8" t="s">
        <v>244</v>
      </c>
      <c r="F179" s="10"/>
      <c r="G179" s="10"/>
      <c r="H179" s="11"/>
      <c r="I179" s="12">
        <v>1</v>
      </c>
      <c r="J179" s="13"/>
      <c r="K179" s="14"/>
      <c r="L179" s="15" t="str">
        <f t="shared" si="287"/>
        <v>-</v>
      </c>
      <c r="M179" s="15" t="str">
        <f t="shared" si="288"/>
        <v>-</v>
      </c>
      <c r="N179" s="14"/>
      <c r="O179" s="16" t="str">
        <f t="shared" si="289"/>
        <v>-</v>
      </c>
      <c r="P179" s="17"/>
      <c r="Q179" s="18"/>
      <c r="R179" s="19"/>
      <c r="S179" s="19"/>
      <c r="T179" s="20" t="s">
        <v>286</v>
      </c>
      <c r="U179" s="21">
        <v>0</v>
      </c>
      <c r="V179" s="22">
        <f t="shared" si="290"/>
        <v>0</v>
      </c>
      <c r="W179" s="21">
        <v>0</v>
      </c>
      <c r="X179" s="22">
        <f t="shared" si="291"/>
        <v>0</v>
      </c>
      <c r="Y179" s="22">
        <f t="shared" si="292"/>
        <v>0</v>
      </c>
      <c r="Z179" s="22">
        <f t="shared" si="293"/>
        <v>0</v>
      </c>
    </row>
    <row r="180" spans="1:26" ht="45" customHeight="1" thickTop="1" thickBot="1" x14ac:dyDescent="0.25">
      <c r="A180" s="74" t="s">
        <v>194</v>
      </c>
      <c r="B180" s="7" t="s">
        <v>257</v>
      </c>
      <c r="C180" s="8"/>
      <c r="D180" s="9" t="s">
        <v>327</v>
      </c>
      <c r="E180" s="8" t="s">
        <v>292</v>
      </c>
      <c r="F180" s="10">
        <v>200</v>
      </c>
      <c r="G180" s="10">
        <v>200</v>
      </c>
      <c r="H180" s="11">
        <v>180</v>
      </c>
      <c r="I180" s="12">
        <v>1</v>
      </c>
      <c r="J180" s="13"/>
      <c r="K180" s="14"/>
      <c r="L180" s="15" t="str">
        <f t="shared" si="287"/>
        <v>-</v>
      </c>
      <c r="M180" s="15" t="str">
        <f t="shared" si="288"/>
        <v>-</v>
      </c>
      <c r="N180" s="14"/>
      <c r="O180" s="16" t="str">
        <f t="shared" si="289"/>
        <v>-</v>
      </c>
      <c r="P180" s="17"/>
      <c r="Q180" s="23"/>
      <c r="R180" s="19" t="s">
        <v>236</v>
      </c>
      <c r="S180" s="19"/>
      <c r="T180" s="20" t="s">
        <v>454</v>
      </c>
      <c r="U180" s="21"/>
      <c r="V180" s="22">
        <f t="shared" si="290"/>
        <v>0</v>
      </c>
      <c r="W180" s="21"/>
      <c r="X180" s="22">
        <f t="shared" si="291"/>
        <v>0</v>
      </c>
      <c r="Y180" s="22">
        <f t="shared" si="292"/>
        <v>0</v>
      </c>
      <c r="Z180" s="22">
        <f>Y180*1.21</f>
        <v>0</v>
      </c>
    </row>
    <row r="181" spans="1:26" ht="48" customHeight="1" thickTop="1" thickBot="1" x14ac:dyDescent="0.25">
      <c r="A181" s="87" t="s">
        <v>458</v>
      </c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9"/>
      <c r="V181" s="89"/>
      <c r="W181" s="89"/>
      <c r="X181" s="89"/>
      <c r="Y181" s="89"/>
      <c r="Z181" s="89"/>
    </row>
    <row r="182" spans="1:26" ht="93.75" customHeight="1" thickTop="1" thickBot="1" x14ac:dyDescent="0.25">
      <c r="A182" s="74" t="s">
        <v>195</v>
      </c>
      <c r="B182" s="7"/>
      <c r="C182" s="8"/>
      <c r="D182" s="9" t="s">
        <v>196</v>
      </c>
      <c r="E182" s="8" t="s">
        <v>245</v>
      </c>
      <c r="F182" s="10">
        <v>725</v>
      </c>
      <c r="G182" s="10">
        <v>710</v>
      </c>
      <c r="H182" s="11">
        <v>1516</v>
      </c>
      <c r="I182" s="12">
        <v>1</v>
      </c>
      <c r="J182" s="13">
        <v>0.13</v>
      </c>
      <c r="K182" s="14"/>
      <c r="L182" s="15">
        <f t="shared" si="268"/>
        <v>0.13</v>
      </c>
      <c r="M182" s="15" t="str">
        <f t="shared" si="269"/>
        <v>-</v>
      </c>
      <c r="N182" s="14"/>
      <c r="O182" s="16" t="str">
        <f t="shared" ref="O182:O185" si="294">IF((I182*N182)&lt;&gt;0,I182*N182,"-")</f>
        <v>-</v>
      </c>
      <c r="P182" s="17"/>
      <c r="Q182" s="23"/>
      <c r="R182" s="19"/>
      <c r="S182" s="19"/>
      <c r="T182" s="20" t="s">
        <v>184</v>
      </c>
      <c r="U182" s="21"/>
      <c r="V182" s="22"/>
      <c r="W182" s="21"/>
      <c r="X182" s="22"/>
      <c r="Y182" s="22"/>
      <c r="Z182" s="22"/>
    </row>
    <row r="183" spans="1:26" ht="45.75" customHeight="1" thickTop="1" thickBot="1" x14ac:dyDescent="0.25">
      <c r="A183" s="74" t="s">
        <v>197</v>
      </c>
      <c r="B183" s="7"/>
      <c r="C183" s="8"/>
      <c r="D183" s="9" t="s">
        <v>459</v>
      </c>
      <c r="E183" s="8"/>
      <c r="F183" s="10">
        <v>870</v>
      </c>
      <c r="G183" s="10">
        <v>750</v>
      </c>
      <c r="H183" s="11">
        <v>100</v>
      </c>
      <c r="I183" s="12">
        <v>1</v>
      </c>
      <c r="J183" s="13"/>
      <c r="K183" s="14"/>
      <c r="L183" s="15" t="str">
        <f t="shared" si="268"/>
        <v>-</v>
      </c>
      <c r="M183" s="15" t="str">
        <f t="shared" si="269"/>
        <v>-</v>
      </c>
      <c r="N183" s="14"/>
      <c r="O183" s="16" t="str">
        <f t="shared" si="294"/>
        <v>-</v>
      </c>
      <c r="P183" s="17"/>
      <c r="Q183" s="18"/>
      <c r="R183" s="19"/>
      <c r="S183" s="19"/>
      <c r="T183" s="20" t="s">
        <v>198</v>
      </c>
      <c r="U183" s="21"/>
      <c r="V183" s="22"/>
      <c r="W183" s="21"/>
      <c r="X183" s="22"/>
      <c r="Y183" s="22"/>
      <c r="Z183" s="22"/>
    </row>
    <row r="184" spans="1:26" ht="51.75" customHeight="1" thickTop="1" thickBot="1" x14ac:dyDescent="0.25">
      <c r="A184" s="75" t="s">
        <v>483</v>
      </c>
      <c r="B184" s="7" t="s">
        <v>234</v>
      </c>
      <c r="C184" s="8" t="s">
        <v>441</v>
      </c>
      <c r="D184" s="9" t="s">
        <v>485</v>
      </c>
      <c r="E184" s="8" t="s">
        <v>235</v>
      </c>
      <c r="F184" s="10">
        <v>2370</v>
      </c>
      <c r="G184" s="10">
        <v>620</v>
      </c>
      <c r="H184" s="11">
        <v>1800</v>
      </c>
      <c r="I184" s="12">
        <v>1</v>
      </c>
      <c r="J184" s="13"/>
      <c r="K184" s="14"/>
      <c r="L184" s="15" t="str">
        <f t="shared" si="268"/>
        <v>-</v>
      </c>
      <c r="M184" s="15" t="str">
        <f t="shared" si="269"/>
        <v>-</v>
      </c>
      <c r="N184" s="14"/>
      <c r="O184" s="16" t="str">
        <f t="shared" si="294"/>
        <v>-</v>
      </c>
      <c r="P184" s="17"/>
      <c r="Q184" s="23"/>
      <c r="R184" s="19"/>
      <c r="S184" s="19"/>
      <c r="T184" s="20" t="s">
        <v>286</v>
      </c>
      <c r="U184" s="21">
        <v>0</v>
      </c>
      <c r="V184" s="22">
        <f t="shared" ref="V184" si="295">U184*I184</f>
        <v>0</v>
      </c>
      <c r="W184" s="21">
        <v>0</v>
      </c>
      <c r="X184" s="22">
        <f t="shared" ref="X184" si="296">(100-W184)*0.01*U184</f>
        <v>0</v>
      </c>
      <c r="Y184" s="22">
        <f>I184*X184</f>
        <v>0</v>
      </c>
      <c r="Z184" s="22">
        <f t="shared" ref="Z184" si="297">Y184*1.21</f>
        <v>0</v>
      </c>
    </row>
    <row r="185" spans="1:26" ht="54" customHeight="1" thickTop="1" thickBot="1" x14ac:dyDescent="0.25">
      <c r="A185" s="74" t="s">
        <v>484</v>
      </c>
      <c r="B185" s="7"/>
      <c r="C185" s="8"/>
      <c r="D185" s="9" t="s">
        <v>20</v>
      </c>
      <c r="E185" s="8"/>
      <c r="F185" s="10"/>
      <c r="G185" s="10"/>
      <c r="H185" s="11"/>
      <c r="I185" s="12"/>
      <c r="J185" s="13"/>
      <c r="K185" s="14"/>
      <c r="L185" s="15" t="str">
        <f t="shared" si="268"/>
        <v>-</v>
      </c>
      <c r="M185" s="15" t="str">
        <f t="shared" si="269"/>
        <v>-</v>
      </c>
      <c r="N185" s="14"/>
      <c r="O185" s="16" t="str">
        <f t="shared" si="294"/>
        <v>-</v>
      </c>
      <c r="P185" s="17"/>
      <c r="Q185" s="23"/>
      <c r="R185" s="19"/>
      <c r="S185" s="19"/>
      <c r="T185" s="20" t="s">
        <v>20</v>
      </c>
      <c r="U185" s="21"/>
      <c r="V185" s="22"/>
      <c r="W185" s="21"/>
      <c r="X185" s="22"/>
      <c r="Y185" s="22"/>
      <c r="Z185" s="22"/>
    </row>
    <row r="186" spans="1:26" ht="41.25" customHeight="1" thickTop="1" thickBot="1" x14ac:dyDescent="0.25">
      <c r="A186" s="87" t="s">
        <v>460</v>
      </c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9"/>
      <c r="V186" s="89"/>
      <c r="W186" s="89"/>
      <c r="X186" s="89"/>
      <c r="Y186" s="89"/>
      <c r="Z186" s="89"/>
    </row>
    <row r="187" spans="1:26" ht="72" customHeight="1" thickTop="1" thickBot="1" x14ac:dyDescent="0.25">
      <c r="A187" s="74" t="s">
        <v>199</v>
      </c>
      <c r="B187" s="7" t="s">
        <v>234</v>
      </c>
      <c r="C187" s="8" t="s">
        <v>461</v>
      </c>
      <c r="D187" s="9" t="s">
        <v>462</v>
      </c>
      <c r="E187" s="8" t="s">
        <v>235</v>
      </c>
      <c r="F187" s="10">
        <v>1200</v>
      </c>
      <c r="G187" s="10">
        <v>700</v>
      </c>
      <c r="H187" s="11">
        <v>850</v>
      </c>
      <c r="I187" s="12">
        <v>1</v>
      </c>
      <c r="J187" s="13"/>
      <c r="K187" s="14"/>
      <c r="L187" s="15" t="str">
        <f t="shared" ref="L187:L189" si="298">IF((I187*J187)&lt;&gt;0,I187*J187,"-")</f>
        <v>-</v>
      </c>
      <c r="M187" s="15" t="str">
        <f t="shared" ref="M187:M189" si="299">IF((I187*K187)&lt;&gt;0,I187*K187,"-")</f>
        <v>-</v>
      </c>
      <c r="N187" s="14"/>
      <c r="O187" s="16" t="str">
        <f>IF((I187*N187)&lt;&gt;0,I187*N187,"-")</f>
        <v>-</v>
      </c>
      <c r="P187" s="17" t="s">
        <v>236</v>
      </c>
      <c r="Q187" s="18" t="s">
        <v>236</v>
      </c>
      <c r="R187" s="19" t="s">
        <v>236</v>
      </c>
      <c r="S187" s="19"/>
      <c r="T187" s="20" t="s">
        <v>286</v>
      </c>
      <c r="U187" s="21">
        <v>0</v>
      </c>
      <c r="V187" s="22">
        <f t="shared" ref="V187:V189" si="300">U187*I187</f>
        <v>0</v>
      </c>
      <c r="W187" s="21">
        <v>0</v>
      </c>
      <c r="X187" s="22">
        <f t="shared" ref="X187:X189" si="301">(100-W187)*0.01*U187</f>
        <v>0</v>
      </c>
      <c r="Y187" s="22">
        <f>(I187*X187)</f>
        <v>0</v>
      </c>
      <c r="Z187" s="22">
        <f t="shared" ref="Z187:Z189" si="302">Y187*1.21</f>
        <v>0</v>
      </c>
    </row>
    <row r="188" spans="1:26" ht="51" customHeight="1" thickTop="1" thickBot="1" x14ac:dyDescent="0.25">
      <c r="A188" s="74" t="s">
        <v>200</v>
      </c>
      <c r="B188" s="24"/>
      <c r="C188" s="8" t="s">
        <v>301</v>
      </c>
      <c r="D188" s="9" t="s">
        <v>300</v>
      </c>
      <c r="E188" s="8" t="s">
        <v>244</v>
      </c>
      <c r="F188" s="10">
        <v>400</v>
      </c>
      <c r="G188" s="10">
        <v>420</v>
      </c>
      <c r="H188" s="11">
        <v>600</v>
      </c>
      <c r="I188" s="12">
        <v>1</v>
      </c>
      <c r="J188" s="13"/>
      <c r="K188" s="14"/>
      <c r="L188" s="15" t="str">
        <f t="shared" si="298"/>
        <v>-</v>
      </c>
      <c r="M188" s="15" t="str">
        <f t="shared" si="299"/>
        <v>-</v>
      </c>
      <c r="N188" s="14"/>
      <c r="O188" s="16" t="str">
        <f t="shared" ref="O188:O189" si="303">IF((I188*N188)&lt;&gt;0,I188*N188,"-")</f>
        <v>-</v>
      </c>
      <c r="P188" s="17" t="s">
        <v>236</v>
      </c>
      <c r="Q188" s="18" t="s">
        <v>236</v>
      </c>
      <c r="R188" s="19"/>
      <c r="S188" s="19"/>
      <c r="T188" s="20" t="s">
        <v>463</v>
      </c>
      <c r="U188" s="21">
        <v>0</v>
      </c>
      <c r="V188" s="22">
        <f t="shared" si="300"/>
        <v>0</v>
      </c>
      <c r="W188" s="21">
        <v>0</v>
      </c>
      <c r="X188" s="22">
        <f t="shared" si="301"/>
        <v>0</v>
      </c>
      <c r="Y188" s="22">
        <f t="shared" ref="Y188:Y189" si="304">(I188*X188)</f>
        <v>0</v>
      </c>
      <c r="Z188" s="22">
        <f t="shared" si="302"/>
        <v>0</v>
      </c>
    </row>
    <row r="189" spans="1:26" ht="74.25" customHeight="1" thickTop="1" thickBot="1" x14ac:dyDescent="0.25">
      <c r="A189" s="74" t="s">
        <v>201</v>
      </c>
      <c r="B189" s="7" t="s">
        <v>255</v>
      </c>
      <c r="C189" s="8" t="s">
        <v>237</v>
      </c>
      <c r="D189" s="9" t="s">
        <v>466</v>
      </c>
      <c r="E189" s="8" t="s">
        <v>235</v>
      </c>
      <c r="F189" s="10">
        <v>890</v>
      </c>
      <c r="G189" s="10" t="s">
        <v>464</v>
      </c>
      <c r="H189" s="11">
        <v>900</v>
      </c>
      <c r="I189" s="12">
        <v>1</v>
      </c>
      <c r="J189" s="13"/>
      <c r="K189" s="14"/>
      <c r="L189" s="15" t="str">
        <f t="shared" si="298"/>
        <v>-</v>
      </c>
      <c r="M189" s="15" t="str">
        <f t="shared" si="299"/>
        <v>-</v>
      </c>
      <c r="N189" s="14"/>
      <c r="O189" s="16" t="str">
        <f t="shared" si="303"/>
        <v>-</v>
      </c>
      <c r="P189" s="17"/>
      <c r="Q189" s="23"/>
      <c r="R189" s="19"/>
      <c r="S189" s="19"/>
      <c r="T189" s="20" t="s">
        <v>286</v>
      </c>
      <c r="U189" s="21">
        <v>0</v>
      </c>
      <c r="V189" s="22">
        <f t="shared" si="300"/>
        <v>0</v>
      </c>
      <c r="W189" s="21">
        <v>0</v>
      </c>
      <c r="X189" s="22">
        <f t="shared" si="301"/>
        <v>0</v>
      </c>
      <c r="Y189" s="22">
        <f t="shared" si="304"/>
        <v>0</v>
      </c>
      <c r="Z189" s="22">
        <f t="shared" si="302"/>
        <v>0</v>
      </c>
    </row>
    <row r="190" spans="1:26" ht="66.75" customHeight="1" thickTop="1" thickBot="1" x14ac:dyDescent="0.25">
      <c r="A190" s="74" t="s">
        <v>465</v>
      </c>
      <c r="B190" s="7" t="s">
        <v>255</v>
      </c>
      <c r="C190" s="8" t="s">
        <v>467</v>
      </c>
      <c r="D190" s="9" t="s">
        <v>468</v>
      </c>
      <c r="E190" s="8" t="s">
        <v>235</v>
      </c>
      <c r="F190" s="10">
        <v>700</v>
      </c>
      <c r="G190" s="10">
        <v>40</v>
      </c>
      <c r="H190" s="11">
        <v>1800</v>
      </c>
      <c r="I190" s="12">
        <v>1</v>
      </c>
      <c r="J190" s="13"/>
      <c r="K190" s="14"/>
      <c r="L190" s="15" t="str">
        <f t="shared" ref="L190:L192" si="305">IF((I190*J190)&lt;&gt;0,I190*J190,"-")</f>
        <v>-</v>
      </c>
      <c r="M190" s="15" t="str">
        <f t="shared" ref="M190:M192" si="306">IF((I190*K190)&lt;&gt;0,I190*K190,"-")</f>
        <v>-</v>
      </c>
      <c r="N190" s="14"/>
      <c r="O190" s="16" t="str">
        <f t="shared" ref="O190:O192" si="307">IF((I190*N190)&lt;&gt;0,I190*N190,"-")</f>
        <v>-</v>
      </c>
      <c r="P190" s="17"/>
      <c r="Q190" s="23"/>
      <c r="R190" s="19"/>
      <c r="S190" s="19"/>
      <c r="T190" s="20" t="s">
        <v>286</v>
      </c>
      <c r="U190" s="21">
        <v>0</v>
      </c>
      <c r="V190" s="22">
        <f t="shared" ref="V190:V192" si="308">U190*I190</f>
        <v>0</v>
      </c>
      <c r="W190" s="21">
        <v>0</v>
      </c>
      <c r="X190" s="22">
        <f t="shared" ref="X190:X192" si="309">(100-W190)*0.01*U190</f>
        <v>0</v>
      </c>
      <c r="Y190" s="22">
        <f t="shared" ref="Y190" si="310">(I190*X190)</f>
        <v>0</v>
      </c>
      <c r="Z190" s="22">
        <f t="shared" ref="Z190" si="311">Y190*1.21</f>
        <v>0</v>
      </c>
    </row>
    <row r="191" spans="1:26" ht="46.5" customHeight="1" thickTop="1" thickBot="1" x14ac:dyDescent="0.25">
      <c r="A191" s="74" t="s">
        <v>202</v>
      </c>
      <c r="B191" s="7" t="s">
        <v>257</v>
      </c>
      <c r="C191" s="8"/>
      <c r="D191" s="9" t="s">
        <v>327</v>
      </c>
      <c r="E191" s="8" t="s">
        <v>292</v>
      </c>
      <c r="F191" s="10">
        <v>200</v>
      </c>
      <c r="G191" s="10">
        <v>200</v>
      </c>
      <c r="H191" s="11">
        <v>180</v>
      </c>
      <c r="I191" s="12">
        <v>1</v>
      </c>
      <c r="J191" s="13"/>
      <c r="K191" s="14"/>
      <c r="L191" s="15" t="str">
        <f t="shared" si="305"/>
        <v>-</v>
      </c>
      <c r="M191" s="15" t="str">
        <f t="shared" si="306"/>
        <v>-</v>
      </c>
      <c r="N191" s="14"/>
      <c r="O191" s="16" t="str">
        <f t="shared" si="307"/>
        <v>-</v>
      </c>
      <c r="P191" s="17"/>
      <c r="Q191" s="23"/>
      <c r="R191" s="19" t="s">
        <v>236</v>
      </c>
      <c r="S191" s="19"/>
      <c r="T191" s="20" t="s">
        <v>454</v>
      </c>
      <c r="U191" s="21"/>
      <c r="V191" s="22"/>
      <c r="W191" s="21"/>
      <c r="X191" s="22"/>
      <c r="Y191" s="22"/>
      <c r="Z191" s="22"/>
    </row>
    <row r="192" spans="1:26" ht="66" customHeight="1" thickTop="1" thickBot="1" x14ac:dyDescent="0.25">
      <c r="A192" s="75" t="s">
        <v>203</v>
      </c>
      <c r="B192" s="7" t="s">
        <v>234</v>
      </c>
      <c r="C192" s="8" t="s">
        <v>290</v>
      </c>
      <c r="D192" s="9" t="s">
        <v>289</v>
      </c>
      <c r="E192" s="8" t="s">
        <v>235</v>
      </c>
      <c r="F192" s="10">
        <v>1100</v>
      </c>
      <c r="G192" s="10">
        <v>600</v>
      </c>
      <c r="H192" s="11">
        <v>1800</v>
      </c>
      <c r="I192" s="12">
        <v>1</v>
      </c>
      <c r="J192" s="13"/>
      <c r="K192" s="14"/>
      <c r="L192" s="15" t="str">
        <f t="shared" si="305"/>
        <v>-</v>
      </c>
      <c r="M192" s="15" t="str">
        <f t="shared" si="306"/>
        <v>-</v>
      </c>
      <c r="N192" s="14"/>
      <c r="O192" s="16" t="str">
        <f t="shared" si="307"/>
        <v>-</v>
      </c>
      <c r="P192" s="17"/>
      <c r="Q192" s="23"/>
      <c r="R192" s="19"/>
      <c r="S192" s="19"/>
      <c r="T192" s="20" t="s">
        <v>286</v>
      </c>
      <c r="U192" s="21">
        <v>0</v>
      </c>
      <c r="V192" s="22">
        <f t="shared" si="308"/>
        <v>0</v>
      </c>
      <c r="W192" s="21">
        <v>0</v>
      </c>
      <c r="X192" s="22">
        <f t="shared" si="309"/>
        <v>0</v>
      </c>
      <c r="Y192" s="22">
        <f>I192*X192</f>
        <v>0</v>
      </c>
      <c r="Z192" s="22">
        <f t="shared" ref="Z192" si="312">Y192*1.21</f>
        <v>0</v>
      </c>
    </row>
    <row r="193" spans="1:26" ht="40.5" customHeight="1" thickTop="1" thickBot="1" x14ac:dyDescent="0.25">
      <c r="A193" s="87" t="s">
        <v>31</v>
      </c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9"/>
      <c r="V193" s="89"/>
      <c r="W193" s="89"/>
      <c r="X193" s="89"/>
      <c r="Y193" s="89"/>
      <c r="Z193" s="89"/>
    </row>
    <row r="194" spans="1:26" ht="42.75" customHeight="1" thickTop="1" thickBot="1" x14ac:dyDescent="0.25">
      <c r="A194" s="76" t="s">
        <v>264</v>
      </c>
      <c r="B194" s="7"/>
      <c r="C194" s="8" t="s">
        <v>265</v>
      </c>
      <c r="D194" s="9" t="s">
        <v>469</v>
      </c>
      <c r="E194" s="8"/>
      <c r="F194" s="10"/>
      <c r="G194" s="10"/>
      <c r="H194" s="11"/>
      <c r="I194" s="12">
        <v>1</v>
      </c>
      <c r="J194" s="13"/>
      <c r="K194" s="14"/>
      <c r="L194" s="15" t="str">
        <f t="shared" ref="L194:L196" si="313">IF((I194*J194)&lt;&gt;0,I194*J194,"-")</f>
        <v>-</v>
      </c>
      <c r="M194" s="15" t="str">
        <f t="shared" ref="M194:M196" si="314">IF((I194*K194)&lt;&gt;0,I194*K194,"-")</f>
        <v>-</v>
      </c>
      <c r="N194" s="14"/>
      <c r="O194" s="16" t="str">
        <f t="shared" ref="O194:O195" si="315">IF((I194*N194)&lt;&gt;0,I194*N194,"-")</f>
        <v>-</v>
      </c>
      <c r="P194" s="17"/>
      <c r="Q194" s="23"/>
      <c r="R194" s="19"/>
      <c r="S194" s="19"/>
      <c r="T194" s="20" t="s">
        <v>286</v>
      </c>
      <c r="U194" s="21">
        <v>0</v>
      </c>
      <c r="V194" s="22">
        <f t="shared" ref="V194:V199" si="316">U194*I194</f>
        <v>0</v>
      </c>
      <c r="W194" s="21"/>
      <c r="X194" s="22">
        <f>(100-W194)*0.01*U194</f>
        <v>0</v>
      </c>
      <c r="Y194" s="22">
        <f>(I194*X194)</f>
        <v>0</v>
      </c>
      <c r="Z194" s="22">
        <f>Y194*1.21</f>
        <v>0</v>
      </c>
    </row>
    <row r="195" spans="1:26" ht="91.5" customHeight="1" thickTop="1" thickBot="1" x14ac:dyDescent="0.25">
      <c r="A195" s="76" t="s">
        <v>266</v>
      </c>
      <c r="B195" s="7"/>
      <c r="C195" s="8" t="s">
        <v>267</v>
      </c>
      <c r="D195" s="9" t="s">
        <v>470</v>
      </c>
      <c r="E195" s="8"/>
      <c r="F195" s="10"/>
      <c r="G195" s="10"/>
      <c r="H195" s="11"/>
      <c r="I195" s="12">
        <v>1</v>
      </c>
      <c r="J195" s="13"/>
      <c r="K195" s="14"/>
      <c r="L195" s="15" t="str">
        <f t="shared" si="313"/>
        <v>-</v>
      </c>
      <c r="M195" s="15" t="str">
        <f t="shared" si="314"/>
        <v>-</v>
      </c>
      <c r="N195" s="14"/>
      <c r="O195" s="16" t="str">
        <f t="shared" si="315"/>
        <v>-</v>
      </c>
      <c r="P195" s="17"/>
      <c r="Q195" s="23"/>
      <c r="R195" s="19"/>
      <c r="S195" s="19"/>
      <c r="T195" s="20" t="s">
        <v>286</v>
      </c>
      <c r="U195" s="21">
        <v>0</v>
      </c>
      <c r="V195" s="22">
        <f t="shared" si="316"/>
        <v>0</v>
      </c>
      <c r="W195" s="21"/>
      <c r="X195" s="22">
        <f>(100-W195)*0.01*U195</f>
        <v>0</v>
      </c>
      <c r="Y195" s="22">
        <f>(I195*X195)</f>
        <v>0</v>
      </c>
      <c r="Z195" s="22">
        <f>Y195*1.21</f>
        <v>0</v>
      </c>
    </row>
    <row r="196" spans="1:26" ht="59.25" customHeight="1" thickTop="1" thickBot="1" x14ac:dyDescent="0.25">
      <c r="A196" s="77" t="s">
        <v>472</v>
      </c>
      <c r="B196" s="7" t="s">
        <v>268</v>
      </c>
      <c r="C196" s="8" t="s">
        <v>269</v>
      </c>
      <c r="D196" s="9" t="s">
        <v>471</v>
      </c>
      <c r="E196" s="8"/>
      <c r="F196" s="25"/>
      <c r="G196" s="25"/>
      <c r="H196" s="25"/>
      <c r="I196" s="25">
        <v>1</v>
      </c>
      <c r="J196" s="26"/>
      <c r="K196" s="27"/>
      <c r="L196" s="28" t="str">
        <f t="shared" si="313"/>
        <v>-</v>
      </c>
      <c r="M196" s="28" t="str">
        <f t="shared" si="314"/>
        <v>-</v>
      </c>
      <c r="N196" s="27"/>
      <c r="O196" s="29" t="str">
        <f>IF((I196*N196)&lt;&gt;0,I196*N196,"-")</f>
        <v>-</v>
      </c>
      <c r="P196" s="30"/>
      <c r="Q196" s="31"/>
      <c r="R196" s="32"/>
      <c r="S196" s="33"/>
      <c r="T196" s="20" t="s">
        <v>286</v>
      </c>
      <c r="U196" s="34">
        <v>0</v>
      </c>
      <c r="V196" s="35">
        <f t="shared" si="316"/>
        <v>0</v>
      </c>
      <c r="W196" s="34"/>
      <c r="X196" s="35">
        <f>V196*(100-W196)*0.01</f>
        <v>0</v>
      </c>
      <c r="Y196" s="35">
        <f>V196*1.21</f>
        <v>0</v>
      </c>
      <c r="Z196" s="35">
        <f>X196*1.21</f>
        <v>0</v>
      </c>
    </row>
    <row r="197" spans="1:26" ht="78.75" customHeight="1" thickTop="1" thickBot="1" x14ac:dyDescent="0.25">
      <c r="A197" s="77" t="s">
        <v>473</v>
      </c>
      <c r="B197" s="7" t="s">
        <v>474</v>
      </c>
      <c r="C197" s="8" t="s">
        <v>269</v>
      </c>
      <c r="D197" s="9" t="s">
        <v>471</v>
      </c>
      <c r="E197" s="8"/>
      <c r="F197" s="25"/>
      <c r="G197" s="25"/>
      <c r="H197" s="25"/>
      <c r="I197" s="25">
        <v>1</v>
      </c>
      <c r="J197" s="26"/>
      <c r="K197" s="27"/>
      <c r="L197" s="28" t="str">
        <f t="shared" ref="L197" si="317">IF((I197*J197)&lt;&gt;0,I197*J197,"-")</f>
        <v>-</v>
      </c>
      <c r="M197" s="28" t="str">
        <f t="shared" ref="M197" si="318">IF((I197*K197)&lt;&gt;0,I197*K197,"-")</f>
        <v>-</v>
      </c>
      <c r="N197" s="27"/>
      <c r="O197" s="29" t="str">
        <f>IF((I197*N197)&lt;&gt;0,I197*N197,"-")</f>
        <v>-</v>
      </c>
      <c r="P197" s="30"/>
      <c r="Q197" s="31"/>
      <c r="R197" s="32"/>
      <c r="S197" s="33"/>
      <c r="T197" s="20" t="s">
        <v>286</v>
      </c>
      <c r="U197" s="34">
        <v>0</v>
      </c>
      <c r="V197" s="35">
        <f t="shared" si="316"/>
        <v>0</v>
      </c>
      <c r="W197" s="34"/>
      <c r="X197" s="35">
        <f>V197*(100-W197)*0.01</f>
        <v>0</v>
      </c>
      <c r="Y197" s="35">
        <f>V197*1.21</f>
        <v>0</v>
      </c>
      <c r="Z197" s="35">
        <f>X197*1.21</f>
        <v>0</v>
      </c>
    </row>
    <row r="198" spans="1:26" ht="34.5" customHeight="1" thickTop="1" thickBot="1" x14ac:dyDescent="0.25">
      <c r="A198" s="77" t="s">
        <v>478</v>
      </c>
      <c r="B198" s="7" t="s">
        <v>479</v>
      </c>
      <c r="C198" s="8" t="s">
        <v>478</v>
      </c>
      <c r="D198" s="9" t="s">
        <v>480</v>
      </c>
      <c r="E198" s="8"/>
      <c r="F198" s="25"/>
      <c r="G198" s="25"/>
      <c r="H198" s="25"/>
      <c r="I198" s="25">
        <v>1</v>
      </c>
      <c r="J198" s="26"/>
      <c r="K198" s="27"/>
      <c r="L198" s="28" t="str">
        <f t="shared" ref="L198" si="319">IF((I198*J198)&lt;&gt;0,I198*J198,"-")</f>
        <v>-</v>
      </c>
      <c r="M198" s="28" t="str">
        <f t="shared" ref="M198" si="320">IF((I198*K198)&lt;&gt;0,I198*K198,"-")</f>
        <v>-</v>
      </c>
      <c r="N198" s="27"/>
      <c r="O198" s="29" t="str">
        <f>IF((I198*N198)&lt;&gt;0,I198*N198,"-")</f>
        <v>-</v>
      </c>
      <c r="P198" s="30"/>
      <c r="Q198" s="31"/>
      <c r="R198" s="32"/>
      <c r="S198" s="33"/>
      <c r="T198" s="20" t="s">
        <v>286</v>
      </c>
      <c r="U198" s="34">
        <v>0</v>
      </c>
      <c r="V198" s="35">
        <f t="shared" si="316"/>
        <v>0</v>
      </c>
      <c r="W198" s="34"/>
      <c r="X198" s="35">
        <f>V198*(100-W198)*0.01</f>
        <v>0</v>
      </c>
      <c r="Y198" s="35">
        <f>V198*1.21</f>
        <v>0</v>
      </c>
      <c r="Z198" s="35">
        <f>X198*1.21</f>
        <v>0</v>
      </c>
    </row>
    <row r="199" spans="1:26" ht="49.5" customHeight="1" thickTop="1" thickBot="1" x14ac:dyDescent="0.25">
      <c r="A199" s="77" t="s">
        <v>475</v>
      </c>
      <c r="B199" s="7" t="s">
        <v>476</v>
      </c>
      <c r="C199" s="8" t="s">
        <v>475</v>
      </c>
      <c r="D199" s="9" t="s">
        <v>477</v>
      </c>
      <c r="E199" s="8"/>
      <c r="F199" s="25"/>
      <c r="G199" s="25"/>
      <c r="H199" s="25"/>
      <c r="I199" s="25">
        <v>1</v>
      </c>
      <c r="J199" s="26"/>
      <c r="K199" s="27"/>
      <c r="L199" s="28" t="str">
        <f t="shared" ref="L199" si="321">IF((I199*J199)&lt;&gt;0,I199*J199,"-")</f>
        <v>-</v>
      </c>
      <c r="M199" s="28" t="str">
        <f t="shared" ref="M199" si="322">IF((I199*K199)&lt;&gt;0,I199*K199,"-")</f>
        <v>-</v>
      </c>
      <c r="N199" s="27"/>
      <c r="O199" s="29" t="str">
        <f>IF((I199*N199)&lt;&gt;0,I199*N199,"-")</f>
        <v>-</v>
      </c>
      <c r="P199" s="30"/>
      <c r="Q199" s="31"/>
      <c r="R199" s="32"/>
      <c r="S199" s="33"/>
      <c r="T199" s="20" t="s">
        <v>286</v>
      </c>
      <c r="U199" s="34">
        <v>0</v>
      </c>
      <c r="V199" s="35">
        <f t="shared" si="316"/>
        <v>0</v>
      </c>
      <c r="W199" s="34"/>
      <c r="X199" s="35">
        <f>V199*(100-W199)*0.01</f>
        <v>0</v>
      </c>
      <c r="Y199" s="35">
        <f>V199*1.21</f>
        <v>0</v>
      </c>
      <c r="Z199" s="35">
        <f>X199*1.21</f>
        <v>0</v>
      </c>
    </row>
    <row r="200" spans="1:26" ht="16.5" customHeight="1" thickTop="1" x14ac:dyDescent="0.2">
      <c r="A200" s="111" t="s">
        <v>275</v>
      </c>
      <c r="B200" s="112"/>
      <c r="C200" s="112"/>
      <c r="D200" s="112"/>
      <c r="E200" s="112"/>
      <c r="F200" s="36"/>
      <c r="G200" s="37"/>
      <c r="H200" s="38"/>
      <c r="I200" s="39"/>
      <c r="J200" s="115" t="s">
        <v>276</v>
      </c>
      <c r="K200" s="116"/>
      <c r="L200" s="117"/>
      <c r="M200" s="40" t="s">
        <v>277</v>
      </c>
      <c r="N200" s="97">
        <f>SUM(L6:L199,)</f>
        <v>17.459999999999997</v>
      </c>
      <c r="O200" s="98"/>
      <c r="P200" s="99"/>
      <c r="Q200" s="41"/>
      <c r="R200" s="42"/>
      <c r="S200" s="42"/>
      <c r="T200" s="121"/>
      <c r="U200" s="43"/>
      <c r="V200" s="44"/>
      <c r="W200" s="43"/>
      <c r="X200" s="92"/>
      <c r="Y200" s="44"/>
      <c r="Z200" s="92"/>
    </row>
    <row r="201" spans="1:26" ht="15.75" customHeight="1" x14ac:dyDescent="0.2">
      <c r="A201" s="113"/>
      <c r="B201" s="114"/>
      <c r="C201" s="114"/>
      <c r="D201" s="114"/>
      <c r="E201" s="114"/>
      <c r="F201" s="94" t="s">
        <v>278</v>
      </c>
      <c r="G201" s="95"/>
      <c r="H201" s="95"/>
      <c r="I201" s="96"/>
      <c r="J201" s="118"/>
      <c r="K201" s="119"/>
      <c r="L201" s="120"/>
      <c r="M201" s="45" t="s">
        <v>279</v>
      </c>
      <c r="N201" s="97">
        <f>SUM(M6:M199,)</f>
        <v>66.45</v>
      </c>
      <c r="O201" s="98"/>
      <c r="P201" s="99"/>
      <c r="Q201" s="46"/>
      <c r="R201" s="47"/>
      <c r="S201" s="47"/>
      <c r="T201" s="122"/>
      <c r="U201" s="43"/>
      <c r="V201" s="43"/>
      <c r="W201" s="43"/>
      <c r="X201" s="93"/>
      <c r="Y201" s="43"/>
      <c r="Z201" s="93"/>
    </row>
    <row r="202" spans="1:26" ht="15.75" x14ac:dyDescent="0.2">
      <c r="A202" s="113"/>
      <c r="B202" s="114"/>
      <c r="C202" s="114"/>
      <c r="D202" s="114"/>
      <c r="E202" s="114"/>
      <c r="F202" s="48"/>
      <c r="G202" s="49"/>
      <c r="H202" s="50"/>
      <c r="I202" s="51"/>
      <c r="J202" s="100" t="s">
        <v>280</v>
      </c>
      <c r="K202" s="101"/>
      <c r="L202" s="101"/>
      <c r="M202" s="52"/>
      <c r="N202" s="97">
        <f>SUM(O6:O199)</f>
        <v>53</v>
      </c>
      <c r="O202" s="98"/>
      <c r="P202" s="99"/>
      <c r="Q202" s="46"/>
      <c r="R202" s="47"/>
      <c r="S202" s="47"/>
      <c r="T202" s="47"/>
      <c r="U202" s="43"/>
      <c r="V202" s="43"/>
      <c r="W202" s="43"/>
      <c r="X202" s="93"/>
      <c r="Y202" s="43"/>
      <c r="Z202" s="93"/>
    </row>
    <row r="203" spans="1:26" ht="15.75" x14ac:dyDescent="0.2">
      <c r="A203" s="113"/>
      <c r="B203" s="114"/>
      <c r="C203" s="114"/>
      <c r="D203" s="114"/>
      <c r="E203" s="114"/>
      <c r="F203" s="53"/>
      <c r="G203" s="53"/>
      <c r="H203" s="54"/>
      <c r="I203" s="54"/>
      <c r="J203" s="46"/>
      <c r="K203" s="46"/>
      <c r="L203" s="55"/>
      <c r="M203" s="55"/>
      <c r="N203" s="55"/>
      <c r="O203" s="55"/>
      <c r="P203" s="55"/>
      <c r="Q203" s="46"/>
      <c r="R203" s="47"/>
      <c r="S203" s="47"/>
      <c r="T203" s="47"/>
      <c r="U203" s="43"/>
      <c r="V203" s="43"/>
      <c r="W203" s="43"/>
      <c r="X203" s="93"/>
      <c r="Y203" s="43"/>
      <c r="Z203" s="93"/>
    </row>
    <row r="204" spans="1:26" ht="15.75" x14ac:dyDescent="0.2">
      <c r="A204" s="113"/>
      <c r="B204" s="114"/>
      <c r="C204" s="114"/>
      <c r="D204" s="114"/>
      <c r="E204" s="114"/>
      <c r="F204" s="53"/>
      <c r="G204" s="53"/>
      <c r="H204" s="54"/>
      <c r="I204" s="54"/>
      <c r="J204" s="125" t="s">
        <v>281</v>
      </c>
      <c r="K204" s="125"/>
      <c r="L204" s="125"/>
      <c r="M204" s="126"/>
      <c r="N204" s="108">
        <v>0.65</v>
      </c>
      <c r="O204" s="109"/>
      <c r="P204" s="110"/>
      <c r="Q204" s="46"/>
      <c r="R204" s="47"/>
      <c r="S204" s="47"/>
      <c r="T204" s="47"/>
      <c r="U204" s="43"/>
      <c r="V204" s="43"/>
      <c r="W204" s="43"/>
      <c r="X204" s="93"/>
      <c r="Y204" s="43"/>
      <c r="Z204" s="93"/>
    </row>
    <row r="205" spans="1:26" x14ac:dyDescent="0.2">
      <c r="A205" s="78"/>
      <c r="B205" s="56"/>
      <c r="C205" s="57"/>
      <c r="D205" s="58"/>
      <c r="E205" s="80"/>
      <c r="F205" s="59"/>
      <c r="G205" s="59"/>
      <c r="H205" s="60"/>
      <c r="I205" s="60"/>
      <c r="J205" s="60"/>
      <c r="K205" s="60"/>
      <c r="L205" s="60"/>
      <c r="M205" s="60"/>
      <c r="N205" s="60"/>
      <c r="O205" s="60"/>
      <c r="P205" s="1"/>
      <c r="Q205" s="1"/>
      <c r="R205" s="1"/>
      <c r="S205" s="1"/>
      <c r="T205" s="61"/>
      <c r="U205" s="62"/>
      <c r="V205" s="62"/>
      <c r="W205" s="62"/>
      <c r="X205" s="62"/>
      <c r="Y205" s="62"/>
      <c r="Z205" s="62"/>
    </row>
    <row r="206" spans="1:26" x14ac:dyDescent="0.2">
      <c r="A206" s="78"/>
      <c r="B206" s="63"/>
      <c r="C206" s="64"/>
      <c r="D206" s="65"/>
      <c r="E206" s="81"/>
      <c r="F206" s="66"/>
      <c r="G206" s="66"/>
      <c r="H206" s="67"/>
      <c r="I206" s="67"/>
      <c r="J206" s="67"/>
      <c r="K206" s="67"/>
      <c r="L206" s="67"/>
      <c r="M206" s="67"/>
      <c r="N206" s="67"/>
      <c r="O206" s="67"/>
      <c r="P206" s="68"/>
      <c r="Q206" s="68"/>
      <c r="R206" s="68"/>
      <c r="S206" s="68"/>
      <c r="T206" s="69"/>
      <c r="U206" s="70"/>
      <c r="V206" s="70"/>
      <c r="W206" s="70"/>
      <c r="X206" s="70"/>
      <c r="Y206" s="70"/>
      <c r="Z206" s="70"/>
    </row>
    <row r="207" spans="1:26" ht="15.75" thickBot="1" x14ac:dyDescent="0.25">
      <c r="A207" s="78"/>
      <c r="B207" s="63"/>
      <c r="C207" s="64"/>
      <c r="D207" s="65"/>
      <c r="E207" s="81"/>
      <c r="F207" s="66"/>
      <c r="G207" s="66"/>
      <c r="H207" s="67"/>
      <c r="I207" s="67"/>
      <c r="J207" s="67"/>
      <c r="K207" s="67"/>
      <c r="L207" s="67"/>
      <c r="M207" s="67"/>
      <c r="N207" s="67"/>
      <c r="O207" s="67"/>
      <c r="P207" s="68"/>
      <c r="Q207" s="68"/>
      <c r="R207" s="68"/>
      <c r="S207" s="68"/>
      <c r="T207" s="69"/>
      <c r="U207" s="70"/>
      <c r="V207" s="70"/>
      <c r="W207" s="70"/>
      <c r="X207" s="70"/>
      <c r="Y207" s="70"/>
      <c r="Z207" s="70"/>
    </row>
    <row r="208" spans="1:26" ht="76.5" customHeight="1" thickTop="1" thickBot="1" x14ac:dyDescent="0.25">
      <c r="A208" s="79"/>
      <c r="B208" s="102" t="s">
        <v>486</v>
      </c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4"/>
      <c r="Q208" s="105" t="s">
        <v>282</v>
      </c>
      <c r="R208" s="106"/>
      <c r="S208" s="106"/>
      <c r="T208" s="107"/>
      <c r="U208" s="62"/>
      <c r="V208" s="62"/>
      <c r="W208" s="62"/>
      <c r="X208" s="71">
        <f>SUM(X6:X199)</f>
        <v>0</v>
      </c>
      <c r="Y208" s="62"/>
      <c r="Z208" s="62"/>
    </row>
    <row r="209" spans="1:26" ht="16.5" thickTop="1" thickBot="1" x14ac:dyDescent="0.25">
      <c r="A209" s="78"/>
      <c r="B209" s="56"/>
      <c r="C209" s="57"/>
      <c r="D209" s="58"/>
      <c r="E209" s="80"/>
      <c r="F209" s="59"/>
      <c r="G209" s="59"/>
      <c r="H209" s="60"/>
      <c r="I209" s="60"/>
      <c r="J209" s="60"/>
      <c r="K209" s="60"/>
      <c r="L209" s="60"/>
      <c r="M209" s="60"/>
      <c r="N209" s="60"/>
      <c r="O209" s="60"/>
      <c r="P209" s="1"/>
      <c r="Q209" s="1"/>
      <c r="R209" s="1"/>
      <c r="S209" s="1"/>
      <c r="T209" s="61"/>
      <c r="U209" s="62"/>
      <c r="V209" s="62"/>
      <c r="W209" s="62"/>
      <c r="X209" s="62"/>
      <c r="Y209" s="62"/>
      <c r="Z209" s="62"/>
    </row>
    <row r="210" spans="1:26" ht="75" customHeight="1" thickTop="1" thickBot="1" x14ac:dyDescent="0.25">
      <c r="A210" s="78"/>
      <c r="B210" s="83" t="s">
        <v>482</v>
      </c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68"/>
      <c r="Q210" s="84" t="s">
        <v>283</v>
      </c>
      <c r="R210" s="85"/>
      <c r="S210" s="85"/>
      <c r="T210" s="86"/>
      <c r="U210" s="70"/>
      <c r="V210" s="70"/>
      <c r="W210" s="70"/>
      <c r="X210" s="70"/>
      <c r="Y210" s="70"/>
      <c r="Z210" s="72">
        <f>SUM(Z6:Z199)</f>
        <v>0</v>
      </c>
    </row>
    <row r="211" spans="1:26" ht="15.75" thickTop="1" x14ac:dyDescent="0.2"/>
  </sheetData>
  <autoFilter ref="B1:Z204">
    <filterColumn colId="4" showButton="0"/>
    <filterColumn colId="5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</autoFilter>
  <mergeCells count="49">
    <mergeCell ref="A3:Z3"/>
    <mergeCell ref="T1:T2"/>
    <mergeCell ref="U1:U2"/>
    <mergeCell ref="A1:A2"/>
    <mergeCell ref="B1:B2"/>
    <mergeCell ref="C1:C2"/>
    <mergeCell ref="F1:H1"/>
    <mergeCell ref="I1:I2"/>
    <mergeCell ref="J1:M1"/>
    <mergeCell ref="N1:O1"/>
    <mergeCell ref="P1:S1"/>
    <mergeCell ref="V1:V2"/>
    <mergeCell ref="J204:M204"/>
    <mergeCell ref="X1:X2"/>
    <mergeCell ref="Y1:Y2"/>
    <mergeCell ref="Z1:Z2"/>
    <mergeCell ref="X200:X204"/>
    <mergeCell ref="A165:Z165"/>
    <mergeCell ref="A176:Z176"/>
    <mergeCell ref="A181:Z181"/>
    <mergeCell ref="A186:Z186"/>
    <mergeCell ref="A170:Z170"/>
    <mergeCell ref="W1:W2"/>
    <mergeCell ref="A193:Z193"/>
    <mergeCell ref="A4:Z4"/>
    <mergeCell ref="D1:D2"/>
    <mergeCell ref="E1:E2"/>
    <mergeCell ref="Q208:T208"/>
    <mergeCell ref="N204:P204"/>
    <mergeCell ref="A200:E204"/>
    <mergeCell ref="J200:L201"/>
    <mergeCell ref="N200:P200"/>
    <mergeCell ref="T200:T201"/>
    <mergeCell ref="B210:O210"/>
    <mergeCell ref="Q210:T210"/>
    <mergeCell ref="A5:Z5"/>
    <mergeCell ref="A13:Z13"/>
    <mergeCell ref="A82:Z82"/>
    <mergeCell ref="A148:Z148"/>
    <mergeCell ref="A27:Z27"/>
    <mergeCell ref="A53:Z53"/>
    <mergeCell ref="A56:Z56"/>
    <mergeCell ref="A86:Z86"/>
    <mergeCell ref="Z200:Z204"/>
    <mergeCell ref="F201:I201"/>
    <mergeCell ref="N201:P201"/>
    <mergeCell ref="J202:L202"/>
    <mergeCell ref="N202:P202"/>
    <mergeCell ref="B208:P208"/>
  </mergeCells>
  <pageMargins left="0.70866141732283472" right="0.70866141732283472" top="0.78740157480314965" bottom="0.78740157480314965" header="0.31496062992125984" footer="0.31496062992125984"/>
  <pageSetup paperSize="8" scale="41" fitToHeight="8" orientation="landscape" r:id="rId1"/>
  <headerFooter>
    <oddHeader>&amp;L&amp;F</oddHeader>
    <oddFooter>&amp;L&amp;A&amp;C&amp;P/&amp;N&amp;RVypracoval:
Berger Tomáš Ing.,
+420 608 038 289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GASTROTECHNOLOGIE</vt:lpstr>
      <vt:lpstr>GASTROTECHNOLOGIE!Oblast_tisku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Tomas</dc:creator>
  <cp:lastModifiedBy>Tomáš Berger</cp:lastModifiedBy>
  <cp:lastPrinted>2017-08-10T02:59:41Z</cp:lastPrinted>
  <dcterms:created xsi:type="dcterms:W3CDTF">2016-12-07T06:30:00Z</dcterms:created>
  <dcterms:modified xsi:type="dcterms:W3CDTF">2017-09-04T07:20:39Z</dcterms:modified>
</cp:coreProperties>
</file>