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23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Rekapitulace!$A$1:$I$31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14" i="2"/>
  <c r="I14"/>
  <c r="H14"/>
  <c r="G14"/>
  <c r="E14"/>
  <c r="C75" i="3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0"/>
  <c r="BD70"/>
  <c r="BC70"/>
  <c r="BA70"/>
  <c r="G70"/>
  <c r="BB70" s="1"/>
  <c r="B8" i="2"/>
  <c r="C23" i="3"/>
  <c r="G20"/>
  <c r="G23" s="1"/>
  <c r="E8" i="2" s="1"/>
  <c r="D21" i="1"/>
  <c r="D20"/>
  <c r="D19"/>
  <c r="D18"/>
  <c r="D17"/>
  <c r="D16"/>
  <c r="D15"/>
  <c r="BE90" i="3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16" i="2"/>
  <c r="A16"/>
  <c r="C91" i="3"/>
  <c r="BE79"/>
  <c r="BC79"/>
  <c r="BB79"/>
  <c r="BA79"/>
  <c r="G79"/>
  <c r="BD79" s="1"/>
  <c r="BE78"/>
  <c r="BC78"/>
  <c r="BB78"/>
  <c r="BA78"/>
  <c r="G78"/>
  <c r="BD78" s="1"/>
  <c r="BE77"/>
  <c r="BC77"/>
  <c r="BB77"/>
  <c r="BA77"/>
  <c r="G77"/>
  <c r="BD77" s="1"/>
  <c r="B15" i="2"/>
  <c r="A15"/>
  <c r="C80" i="3"/>
  <c r="BE67"/>
  <c r="BD67"/>
  <c r="BC67"/>
  <c r="BA67"/>
  <c r="G67"/>
  <c r="BB67" s="1"/>
  <c r="BE60"/>
  <c r="BD60"/>
  <c r="BC60"/>
  <c r="BA60"/>
  <c r="G60"/>
  <c r="BB60" s="1"/>
  <c r="B13" i="2"/>
  <c r="A13"/>
  <c r="C68" i="3"/>
  <c r="BE57"/>
  <c r="BD57"/>
  <c r="BC57"/>
  <c r="BA57"/>
  <c r="G57"/>
  <c r="BB57" s="1"/>
  <c r="BE55"/>
  <c r="BD55"/>
  <c r="BC55"/>
  <c r="BA55"/>
  <c r="G55"/>
  <c r="BB55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49"/>
  <c r="BD49"/>
  <c r="BC49"/>
  <c r="BA49"/>
  <c r="G49"/>
  <c r="BB49" s="1"/>
  <c r="B12" i="2"/>
  <c r="A12"/>
  <c r="C58" i="3"/>
  <c r="BE46"/>
  <c r="BE47" s="1"/>
  <c r="I11" i="2" s="1"/>
  <c r="BD46" i="3"/>
  <c r="BD47" s="1"/>
  <c r="H11" i="2" s="1"/>
  <c r="BC46" i="3"/>
  <c r="BC47" s="1"/>
  <c r="G11" i="2" s="1"/>
  <c r="BB46" i="3"/>
  <c r="BB47" s="1"/>
  <c r="F11" i="2" s="1"/>
  <c r="G46" i="3"/>
  <c r="BA46" s="1"/>
  <c r="BA47" s="1"/>
  <c r="E11" i="2" s="1"/>
  <c r="B11"/>
  <c r="A11"/>
  <c r="C47" i="3"/>
  <c r="BE42"/>
  <c r="BD42"/>
  <c r="BC42"/>
  <c r="BB42"/>
  <c r="G42"/>
  <c r="BA42" s="1"/>
  <c r="BE40"/>
  <c r="BD40"/>
  <c r="BC40"/>
  <c r="BB40"/>
  <c r="G40"/>
  <c r="BA40" s="1"/>
  <c r="BE38"/>
  <c r="BD38"/>
  <c r="BC38"/>
  <c r="BB38"/>
  <c r="G38"/>
  <c r="BA38" s="1"/>
  <c r="BE36"/>
  <c r="BD36"/>
  <c r="BC36"/>
  <c r="BB36"/>
  <c r="G36"/>
  <c r="BA36" s="1"/>
  <c r="BE33"/>
  <c r="BD33"/>
  <c r="BC33"/>
  <c r="BB33"/>
  <c r="G33"/>
  <c r="BA33" s="1"/>
  <c r="BE30"/>
  <c r="BD30"/>
  <c r="BC30"/>
  <c r="BB30"/>
  <c r="G30"/>
  <c r="BA30" s="1"/>
  <c r="B10" i="2"/>
  <c r="A10"/>
  <c r="C44" i="3"/>
  <c r="BE27"/>
  <c r="I8" i="2" s="1"/>
  <c r="BD27" i="3"/>
  <c r="H8" i="2" s="1"/>
  <c r="BC27" i="3"/>
  <c r="G8" i="2" s="1"/>
  <c r="BB27" i="3"/>
  <c r="F8" i="2" s="1"/>
  <c r="G27" i="3"/>
  <c r="BA27" s="1"/>
  <c r="BE26"/>
  <c r="BD26"/>
  <c r="BC26"/>
  <c r="BB26"/>
  <c r="G26"/>
  <c r="BA26" s="1"/>
  <c r="BE25"/>
  <c r="BD25"/>
  <c r="BC25"/>
  <c r="BB25"/>
  <c r="G25"/>
  <c r="BA25" s="1"/>
  <c r="B9" i="2"/>
  <c r="A9"/>
  <c r="C28" i="3"/>
  <c r="BE15"/>
  <c r="BD15"/>
  <c r="BC15"/>
  <c r="BB15"/>
  <c r="G15"/>
  <c r="BA15" s="1"/>
  <c r="BE13"/>
  <c r="BD13"/>
  <c r="BC13"/>
  <c r="BB13"/>
  <c r="G13"/>
  <c r="BA13" s="1"/>
  <c r="BE11"/>
  <c r="BD11"/>
  <c r="BC11"/>
  <c r="BB11"/>
  <c r="G11"/>
  <c r="BA11" s="1"/>
  <c r="BE8"/>
  <c r="BD8"/>
  <c r="BC8"/>
  <c r="BB8"/>
  <c r="G8"/>
  <c r="BA8" s="1"/>
  <c r="B7" i="2"/>
  <c r="A7"/>
  <c r="C18" i="3"/>
  <c r="C4"/>
  <c r="F3"/>
  <c r="C3"/>
  <c r="C2" i="2"/>
  <c r="C1"/>
  <c r="C33" i="1"/>
  <c r="F33" s="1"/>
  <c r="C31"/>
  <c r="C9"/>
  <c r="G7"/>
  <c r="D2"/>
  <c r="C2"/>
  <c r="G75" i="3" l="1"/>
  <c r="F14" i="2" s="1"/>
  <c r="BC80" i="3"/>
  <c r="G15" i="2" s="1"/>
  <c r="BC58" i="3"/>
  <c r="G12" i="2" s="1"/>
  <c r="BA58" i="3"/>
  <c r="E12" i="2" s="1"/>
  <c r="BE58" i="3"/>
  <c r="I12" i="2" s="1"/>
  <c r="BE68" i="3"/>
  <c r="I13" i="2" s="1"/>
  <c r="BA80" i="3"/>
  <c r="E15" i="2" s="1"/>
  <c r="BC91" i="3"/>
  <c r="G16" i="2" s="1"/>
  <c r="BC28" i="3"/>
  <c r="G9" i="2" s="1"/>
  <c r="BE28" i="3"/>
  <c r="I9" i="2" s="1"/>
  <c r="BB91" i="3"/>
  <c r="F16" i="2" s="1"/>
  <c r="G91" i="3"/>
  <c r="BD91"/>
  <c r="H16" i="2" s="1"/>
  <c r="BD68" i="3"/>
  <c r="H13" i="2" s="1"/>
  <c r="BC18" i="3"/>
  <c r="G7" i="2" s="1"/>
  <c r="BA68" i="3"/>
  <c r="E13" i="2" s="1"/>
  <c r="BE44" i="3"/>
  <c r="I10" i="2" s="1"/>
  <c r="BB28" i="3"/>
  <c r="F9" i="2" s="1"/>
  <c r="BD58" i="3"/>
  <c r="H12" i="2" s="1"/>
  <c r="BC68" i="3"/>
  <c r="G13" i="2" s="1"/>
  <c r="BB44" i="3"/>
  <c r="F10" i="2" s="1"/>
  <c r="BC44" i="3"/>
  <c r="G10" i="2" s="1"/>
  <c r="BD80" i="3"/>
  <c r="H15" i="2" s="1"/>
  <c r="BE80" i="3"/>
  <c r="I15" i="2" s="1"/>
  <c r="BA18" i="3"/>
  <c r="E7" i="2" s="1"/>
  <c r="BE18" i="3"/>
  <c r="I7" i="2" s="1"/>
  <c r="BD18" i="3"/>
  <c r="H7" i="2" s="1"/>
  <c r="BB18" i="3"/>
  <c r="F7" i="2" s="1"/>
  <c r="BD28" i="3"/>
  <c r="H9" i="2" s="1"/>
  <c r="BD44" i="3"/>
  <c r="H10" i="2" s="1"/>
  <c r="BB80" i="3"/>
  <c r="F15" i="2" s="1"/>
  <c r="BA91" i="3"/>
  <c r="E16" i="2" s="1"/>
  <c r="BE91" i="3"/>
  <c r="I16" i="2" s="1"/>
  <c r="BA28" i="3"/>
  <c r="E9" i="2" s="1"/>
  <c r="BA44" i="3"/>
  <c r="E10" i="2" s="1"/>
  <c r="BB58" i="3"/>
  <c r="F12" i="2" s="1"/>
  <c r="BB68" i="3"/>
  <c r="F13" i="2" s="1"/>
  <c r="G18" i="3"/>
  <c r="G28"/>
  <c r="G44"/>
  <c r="G47"/>
  <c r="G58"/>
  <c r="G68"/>
  <c r="G80"/>
  <c r="G17" i="2" l="1"/>
  <c r="C18" i="1" s="1"/>
  <c r="I17" i="2"/>
  <c r="C21" i="1" s="1"/>
  <c r="E17" i="2"/>
  <c r="C15" i="1" s="1"/>
  <c r="H17" i="2"/>
  <c r="C17" i="1" s="1"/>
  <c r="F17" i="2"/>
  <c r="C16" i="1" s="1"/>
  <c r="G24" i="2" l="1"/>
  <c r="I24" s="1"/>
  <c r="G17" i="1" s="1"/>
  <c r="G23" i="2"/>
  <c r="I23" s="1"/>
  <c r="G16" i="1" s="1"/>
  <c r="G28" i="2"/>
  <c r="I28" s="1"/>
  <c r="G21" i="1" s="1"/>
  <c r="G27" i="2"/>
  <c r="I27" s="1"/>
  <c r="G20" i="1" s="1"/>
  <c r="G22" i="2"/>
  <c r="I22" s="1"/>
  <c r="G15" i="1" s="1"/>
  <c r="G26" i="2"/>
  <c r="I26" s="1"/>
  <c r="G19" i="1" s="1"/>
  <c r="G25" i="2"/>
  <c r="I25" s="1"/>
  <c r="G18" i="1" s="1"/>
  <c r="G29" i="2"/>
  <c r="I29" s="1"/>
  <c r="C19" i="1"/>
  <c r="C22" s="1"/>
  <c r="H30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<sst xmlns="http://schemas.openxmlformats.org/spreadsheetml/2006/main" count="320" uniqueCount="222">
  <si>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</si>
  <si>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</si>
  <si>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</si>
  <si>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</si>
  <si>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</si>
  <si>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</si>
  <si>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</si>
  <si>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</si>
  <si>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</si>
  <si>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</si>
  <si>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</si>
  <si>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</si>
  <si>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</si>
  <si>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</si>
  <si>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</si>
  <si>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</si>
  <si>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</si>
  <si>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</si>
  <si>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</si>
  <si>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</si>
  <si>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</si>
  <si>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</si>
  <si>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</si>
  <si>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</si>
  <si>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</si>
  <si>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</si>
  <si>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</si>
  <si>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</si>
  <si>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</si>
  <si>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</si>
  <si>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</si>
  <si>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</si>
  <si>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</si>
  <si>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</si>
  <si>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</si>
  <si>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</si>
  <si>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</si>
  <si>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</si>
  <si>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</si>
  <si>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 xml:space="preserve">Datum :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</si>
  <si>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</si>
  <si>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</si>
  <si>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</si>
  <si>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</si>
  <si>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</si>
  <si>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</si>
  <si>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</si>
  <si>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</si>
  <si>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</si>
  <si>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</si>
  <si>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</si>
  <si>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</si>
  <si>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</si>
  <si>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</si>
  <si>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</si>
  <si>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</si>
  <si>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</si>
  <si>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</si>
  <si>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</si>
  <si>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</si>
  <si>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</si>
  <si>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</si>
  <si>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</si>
  <si>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</si>
  <si>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</si>
  <si>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</si>
  <si>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</si>
  <si>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</si>
  <si>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</si>
  <si>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</si>
  <si>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</si>
  <si>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</si>
  <si>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</si>
  <si>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</si>
  <si>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</si>
  <si>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RProj1716</t>
  </si>
  <si>
    <t>01</t>
  </si>
  <si>
    <t>3</t>
  </si>
  <si>
    <t>Svislé a kompletní konstrukce</t>
  </si>
  <si>
    <t>317941121RT3</t>
  </si>
  <si>
    <t>Osazení ocelových válcovaných nosníků do č.12 včetně dodávky profilu I č.12</t>
  </si>
  <si>
    <t>t</t>
  </si>
  <si>
    <t>1NP:</t>
  </si>
  <si>
    <t>1,3*2*0,0111</t>
  </si>
  <si>
    <t>340238222U00</t>
  </si>
  <si>
    <t xml:space="preserve">Zazdívka -1m2 příčky PTH P+D 11,5cm </t>
  </si>
  <si>
    <t>m2</t>
  </si>
  <si>
    <t>0,6*1,0</t>
  </si>
  <si>
    <t>342248112R00</t>
  </si>
  <si>
    <t xml:space="preserve">Příčky POROTHERM 11,5 P+D na MVC 5, tl. 115 mm </t>
  </si>
  <si>
    <t>3,74*2,2</t>
  </si>
  <si>
    <t>346244381R00</t>
  </si>
  <si>
    <t xml:space="preserve">Plentování ocelových nosníků výšky do 20 cm </t>
  </si>
  <si>
    <t>2*1,3*0,12*2</t>
  </si>
  <si>
    <t>1PP:</t>
  </si>
  <si>
    <t>95</t>
  </si>
  <si>
    <t>Dokončovací konstrukce na pozemních stavbách</t>
  </si>
  <si>
    <t>952901111R00</t>
  </si>
  <si>
    <t xml:space="preserve">Vyčištění budov o výšce podlaží do 4 m </t>
  </si>
  <si>
    <t>950 02</t>
  </si>
  <si>
    <t xml:space="preserve">Zakrytí podlah geotextilií - montáž, demontáž </t>
  </si>
  <si>
    <t>950 03</t>
  </si>
  <si>
    <t xml:space="preserve">Zakrytí podlah deskami OSB - montáž, demontáž </t>
  </si>
  <si>
    <t>97</t>
  </si>
  <si>
    <t>Prorážení otvorů</t>
  </si>
  <si>
    <t>970251250R00</t>
  </si>
  <si>
    <t xml:space="preserve">Řezání železobetonu hl. řezu 250 mm </t>
  </si>
  <si>
    <t>m</t>
  </si>
  <si>
    <t>rozřezání pro otvor ve stropě:</t>
  </si>
  <si>
    <t>2*1,0+4*0,6</t>
  </si>
  <si>
    <t>970251300R00</t>
  </si>
  <si>
    <t xml:space="preserve">Řezání železobetonu hl. řezu 300 mm </t>
  </si>
  <si>
    <t>seříznutí rohu:</t>
  </si>
  <si>
    <t>2,2+2*0,2</t>
  </si>
  <si>
    <t>971033531R00</t>
  </si>
  <si>
    <t xml:space="preserve">Vybourání otv. zeď cihel. pl.1 m2, tl.15 cm, MVC </t>
  </si>
  <si>
    <t>0,6*0,9</t>
  </si>
  <si>
    <t>m3</t>
  </si>
  <si>
    <t>972054491R00</t>
  </si>
  <si>
    <t xml:space="preserve">Vybourání otv. stropy ŽB pl. 1 m2, tl. nad 8 cm </t>
  </si>
  <si>
    <t>0,6*1,0*0,4</t>
  </si>
  <si>
    <t>978021191R00</t>
  </si>
  <si>
    <t xml:space="preserve">Otlučení cementových omítek vnitřních stěn do 100% </t>
  </si>
  <si>
    <t>10</t>
  </si>
  <si>
    <t>978059531R00</t>
  </si>
  <si>
    <t xml:space="preserve">Odsekání vnitřních obkladů stěn nad 2 m2 </t>
  </si>
  <si>
    <t>99</t>
  </si>
  <si>
    <t>Staveništní přesun hmot</t>
  </si>
  <si>
    <t>999281111R00</t>
  </si>
  <si>
    <t xml:space="preserve">Přesun hmot pro opravy a údržbu do výšky 25 m </t>
  </si>
  <si>
    <t>771</t>
  </si>
  <si>
    <t>Podlahy z dlaždic a obklady</t>
  </si>
  <si>
    <t>771101210R00</t>
  </si>
  <si>
    <t xml:space="preserve">Penetrace podkladu pod dlažby </t>
  </si>
  <si>
    <t>8,59+12,0*0,1</t>
  </si>
  <si>
    <t>771445014R00</t>
  </si>
  <si>
    <t>Obklad soklíků hutných, rovných,tmel,v.do 100 mm vč.úpravy podkladu a spárování</t>
  </si>
  <si>
    <t>771575109R00</t>
  </si>
  <si>
    <t>Montáž podlah keram.,hladké, tmel vč.úpravy podkladu a spárování</t>
  </si>
  <si>
    <t>597642030</t>
  </si>
  <si>
    <t xml:space="preserve">Dlažba dodávka </t>
  </si>
  <si>
    <t>8,59*1,1</t>
  </si>
  <si>
    <t>59764241</t>
  </si>
  <si>
    <t xml:space="preserve">Dlažba - sokl - dodávka </t>
  </si>
  <si>
    <t>12*1,2</t>
  </si>
  <si>
    <t>998771203R00</t>
  </si>
  <si>
    <t xml:space="preserve">Přesun hmot pro podlahy z dlaždic, výšky do 24 m </t>
  </si>
  <si>
    <t>781</t>
  </si>
  <si>
    <t>Obklady keramické</t>
  </si>
  <si>
    <t>781 00</t>
  </si>
  <si>
    <t xml:space="preserve">Oprava a doplnění obkladů vč.dodávky obkladu </t>
  </si>
  <si>
    <t>2NP:</t>
  </si>
  <si>
    <t>3NP:</t>
  </si>
  <si>
    <t>998781203R00</t>
  </si>
  <si>
    <t xml:space="preserve">Přesun hmot pro obklady keramické, výšky do 24 m </t>
  </si>
  <si>
    <t>M33</t>
  </si>
  <si>
    <t>Montáže dopravních zařízení a vah-výtahy</t>
  </si>
  <si>
    <t>330 00</t>
  </si>
  <si>
    <t xml:space="preserve">Demontáž jídelního výtahu vč.strojovny </t>
  </si>
  <si>
    <t>kpl</t>
  </si>
  <si>
    <t>330 01</t>
  </si>
  <si>
    <t xml:space="preserve">D+M jídelního výtahu nerez.kabina a 4 stanice </t>
  </si>
  <si>
    <t>330 P</t>
  </si>
  <si>
    <t xml:space="preserve">Stavební přípomoci 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</si>
  <si>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</si>
  <si>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</si>
  <si>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</si>
  <si>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</si>
  <si>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</si>
  <si>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</si>
  <si>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</si>
  <si>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</si>
  <si>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</si>
  <si>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</si>
  <si>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</si>
  <si>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</si>
  <si>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</si>
  <si>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</si>
  <si>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</si>
  <si>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</si>
  <si>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</si>
  <si>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</si>
  <si>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</si>
  <si>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</si>
  <si>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</si>
  <si>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</si>
  <si>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</si>
  <si>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</si>
  <si>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</si>
  <si>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</si>
  <si>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</si>
  <si>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</si>
  <si>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</si>
  <si>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MČ Praha 14 Bratří Venclíků 1073, Praha 9</t>
  </si>
  <si>
    <t>R-Projekt 07 Praha s.r.o. Ke Strašnické 8/1795,P10</t>
  </si>
  <si>
    <t>Veškeré použité názvy výrobků nebo výrobce slouží jako orientační (referenční) standard. Zhotoviteli je umožně  no použití jiných adekvátních typů výrobků. V případě použitých materiálů a zařízení je nutno volit zařízení, která mají servis v České republice. Používat lze pouze výrobky stejné, nebo kvalitativně lepší než jsou uvedeny ve výkazu výměr nebo v PD. Před dodávkou budou dodavatelem všechna zařízení vyvzorkována alespoň katalogovým listem a odsouhlasena investorem nebo technickým dozorem investora, o vzorkování bude proveden zápis ve stavebním deníku. Bez písemného odsouhlasení nebudou zařízení instalována. Dodávka se předpokládá včetně souvisejícího doplňkového materiálu tak, aby celé zařízení bylo funkční a splňovalo všechny předpisy, které se na ně vztahují. Materiály, které jsou stanovenými výrobkami ve smyslu nařízení vlády č. 163/2002 Sb., musí mít doloženy zhotovitelem stavby doklad o tom, že bylo k těmto výrobkům vydáno prohlášení o shodě výrobcem či dodavatelem. Součástí ceny je oplocení staveniště a zajištění BOZP pro zhotovitele i uživatele stavby.</t>
  </si>
  <si>
    <t>0,95*2,2+0,95*1,4</t>
  </si>
  <si>
    <t>Výměna a prodloužení jídelního výtahu MŠ Zelenečská</t>
  </si>
  <si>
    <t>Výměna a prodloužení jídelního výtahu</t>
  </si>
  <si>
    <t>61</t>
  </si>
  <si>
    <t>Upravy povrchů vnitřní</t>
  </si>
  <si>
    <t>612421637R00</t>
  </si>
  <si>
    <t xml:space="preserve">Omítka vnitřní zdiva, MVC, štuková </t>
  </si>
  <si>
    <t>1NP a 1PP:</t>
  </si>
  <si>
    <t>3,42*2</t>
  </si>
  <si>
    <t>784</t>
  </si>
  <si>
    <t>Malby</t>
  </si>
  <si>
    <t>784191101R00</t>
  </si>
  <si>
    <t xml:space="preserve">Penetrace podkladu univerzální 1x </t>
  </si>
  <si>
    <t>na omítky stávající:</t>
  </si>
  <si>
    <t>784195412R00</t>
  </si>
  <si>
    <t xml:space="preserve">Malba tekutá, 2 x na omítky </t>
  </si>
  <si>
    <t>784402801R00</t>
  </si>
  <si>
    <t xml:space="preserve">Odstranění malby oškrábáním v místnosti H do 3,8 m </t>
  </si>
  <si>
    <t>784403801R00</t>
  </si>
  <si>
    <t xml:space="preserve">Odstranění maleb omytím v místnosti H do 3,8 m </t>
  </si>
  <si>
    <t>12*2*(0,95+0,62)+12*1+0,95*0,62</t>
  </si>
  <si>
    <t>(8,59+0,59)*1,1</t>
  </si>
  <si>
    <t>8,59+0,59+12,0*0,1</t>
  </si>
  <si>
    <t>30</t>
  </si>
  <si>
    <t>Soupis prací a výkaz výměr</t>
  </si>
  <si>
    <t>SOUPIS PRACÍ A 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</si>
</sst>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0" fillId="0" borderId="0" xfId="1" applyFill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221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Výměna a prodloužení jídelního výtahu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76</v>
      </c>
      <c r="B5" s="18"/>
      <c r="C5" s="19" t="s">
        <v>197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75</v>
      </c>
      <c r="B7" s="25"/>
      <c r="C7" s="26" t="s">
        <v>197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6" t="s">
        <v>194</v>
      </c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 t="str">
        <f>Projektant</f>
        <v>R-Projekt 07 Praha s.r.o. Ke Strašnické 8/1795,P10</v>
      </c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 t="s">
        <v>193</v>
      </c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06" t="s">
        <v>192</v>
      </c>
      <c r="D11" s="206"/>
      <c r="E11" s="206"/>
      <c r="F11" s="39" t="s">
        <v>16</v>
      </c>
      <c r="G11" s="40" t="s">
        <v>75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Rekapitulace!A22</f>
        <v>Ztížené výrobní podmínky</v>
      </c>
      <c r="E15" s="58"/>
      <c r="F15" s="59"/>
      <c r="G15" s="56">
        <f>Rekapitulace!I22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Rekapitulace!A23</f>
        <v>Oborová přirážka</v>
      </c>
      <c r="E16" s="60"/>
      <c r="F16" s="61"/>
      <c r="G16" s="56">
        <f>Rekapitulace!I23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Rekapitulace!A24</f>
        <v>Přesun stavebních kapacit</v>
      </c>
      <c r="E17" s="60"/>
      <c r="F17" s="61"/>
      <c r="G17" s="56">
        <f>Rekapitulace!I24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Rekapitulace!A25</f>
        <v>Mimostaveništní doprava</v>
      </c>
      <c r="E18" s="60"/>
      <c r="F18" s="61"/>
      <c r="G18" s="56">
        <f>Rekapitulace!I25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Rekapitulace!A26</f>
        <v>Zařízení staveniště</v>
      </c>
      <c r="E19" s="60"/>
      <c r="F19" s="61"/>
      <c r="G19" s="56">
        <f>Rekapitulace!I26</f>
        <v>0</v>
      </c>
    </row>
    <row r="20" spans="1:7" ht="15.95" customHeight="1">
      <c r="A20" s="64"/>
      <c r="B20" s="55"/>
      <c r="C20" s="56"/>
      <c r="D20" s="9" t="str">
        <f>Rekapitulace!A27</f>
        <v>Provoz investora</v>
      </c>
      <c r="E20" s="60"/>
      <c r="F20" s="61"/>
      <c r="G20" s="56">
        <f>Rekapitulace!I27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Rekapitulace!A28</f>
        <v>Kompletační činnost (IČD)</v>
      </c>
      <c r="E21" s="60"/>
      <c r="F21" s="61"/>
      <c r="G21" s="56">
        <f>Rekapitulace!I28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0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0</v>
      </c>
      <c r="G31" s="212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 t="s">
        <v>195</v>
      </c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13.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15"/>
      <c r="C46" s="215"/>
      <c r="D46" s="215"/>
      <c r="E46" s="215"/>
      <c r="F46" s="215"/>
      <c r="G46" s="215"/>
    </row>
    <row r="47" spans="1:8">
      <c r="B47" s="215"/>
      <c r="C47" s="215"/>
      <c r="D47" s="215"/>
      <c r="E47" s="215"/>
      <c r="F47" s="215"/>
      <c r="G47" s="215"/>
    </row>
    <row r="48" spans="1:8">
      <c r="B48" s="215"/>
      <c r="C48" s="215"/>
      <c r="D48" s="215"/>
      <c r="E48" s="215"/>
      <c r="F48" s="215"/>
      <c r="G48" s="215"/>
    </row>
    <row r="49" spans="2:7">
      <c r="B49" s="215"/>
      <c r="C49" s="215"/>
      <c r="D49" s="215"/>
      <c r="E49" s="215"/>
      <c r="F49" s="215"/>
      <c r="G49" s="215"/>
    </row>
    <row r="50" spans="2:7">
      <c r="B50" s="215"/>
      <c r="C50" s="215"/>
      <c r="D50" s="215"/>
      <c r="E50" s="215"/>
      <c r="F50" s="215"/>
      <c r="G50" s="215"/>
    </row>
    <row r="51" spans="2:7">
      <c r="B51" s="215"/>
      <c r="C51" s="215"/>
      <c r="D51" s="215"/>
      <c r="E51" s="215"/>
      <c r="F51" s="215"/>
      <c r="G51" s="215"/>
    </row>
    <row r="52" spans="2:7">
      <c r="B52" s="215"/>
      <c r="C52" s="215"/>
      <c r="D52" s="215"/>
      <c r="E52" s="215"/>
      <c r="F52" s="215"/>
      <c r="G52" s="215"/>
    </row>
    <row r="53" spans="2:7">
      <c r="B53" s="215"/>
      <c r="C53" s="215"/>
      <c r="D53" s="215"/>
      <c r="E53" s="215"/>
      <c r="F53" s="215"/>
      <c r="G53" s="215"/>
    </row>
    <row r="54" spans="2:7">
      <c r="B54" s="215"/>
      <c r="C54" s="215"/>
      <c r="D54" s="215"/>
      <c r="E54" s="215"/>
      <c r="F54" s="215"/>
      <c r="G54" s="215"/>
    </row>
    <row r="55" spans="2:7">
      <c r="B55" s="215"/>
      <c r="C55" s="215"/>
      <c r="D55" s="215"/>
      <c r="E55" s="215"/>
      <c r="F55" s="215"/>
      <c r="G55" s="21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activeCell="H30" sqref="H30:I3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6" t="s">
        <v>49</v>
      </c>
      <c r="B1" s="217"/>
      <c r="C1" s="97" t="str">
        <f>CONCATENATE(cislostavby," ",nazevstavby)</f>
        <v>RProj1716 Výměna a prodloužení jídelního výtahu MŠ Zelenečská</v>
      </c>
      <c r="D1" s="98"/>
      <c r="E1" s="99"/>
      <c r="F1" s="98"/>
      <c r="G1" s="100" t="s">
        <v>50</v>
      </c>
      <c r="H1" s="101" t="s">
        <v>76</v>
      </c>
      <c r="I1" s="102"/>
    </row>
    <row r="2" spans="1:9" ht="13.5" thickBot="1">
      <c r="A2" s="218" t="s">
        <v>51</v>
      </c>
      <c r="B2" s="219"/>
      <c r="C2" s="103" t="str">
        <f>CONCATENATE(cisloobjektu," ",nazevobjektu)</f>
        <v>01 Výměna a prodloužení jídelního výtahu MŠ Zelenečská</v>
      </c>
      <c r="D2" s="104"/>
      <c r="E2" s="105"/>
      <c r="F2" s="104"/>
      <c r="G2" s="220" t="s">
        <v>198</v>
      </c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30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Položky!BA18</f>
        <v>0</v>
      </c>
      <c r="F7" s="202">
        <f>Položky!BB18</f>
        <v>0</v>
      </c>
      <c r="G7" s="202">
        <f>Položky!BC18</f>
        <v>0</v>
      </c>
      <c r="H7" s="202">
        <f>Položky!BD18</f>
        <v>0</v>
      </c>
      <c r="I7" s="203">
        <f>Položky!BE18</f>
        <v>0</v>
      </c>
    </row>
    <row r="8" spans="1:9" s="35" customFormat="1">
      <c r="A8" s="200" t="s">
        <v>199</v>
      </c>
      <c r="B8" s="115" t="str">
        <f>Položky!C19</f>
        <v>Upravy povrchů vnitřní</v>
      </c>
      <c r="C8" s="66"/>
      <c r="D8" s="116"/>
      <c r="E8" s="201">
        <f>Položky!G23</f>
        <v>0</v>
      </c>
      <c r="F8" s="202">
        <f>Položky!BB27</f>
        <v>0</v>
      </c>
      <c r="G8" s="202">
        <f>Položky!BC27</f>
        <v>0</v>
      </c>
      <c r="H8" s="202">
        <f>Položky!BD27</f>
        <v>0</v>
      </c>
      <c r="I8" s="203">
        <f>Položky!BE27</f>
        <v>0</v>
      </c>
    </row>
    <row r="9" spans="1:9" s="35" customFormat="1">
      <c r="A9" s="200" t="str">
        <f>Položky!B24</f>
        <v>95</v>
      </c>
      <c r="B9" s="115" t="str">
        <f>Položky!C24</f>
        <v>Dokončovací konstrukce na pozemních stavbách</v>
      </c>
      <c r="C9" s="66"/>
      <c r="D9" s="116"/>
      <c r="E9" s="201">
        <f>Položky!BA28</f>
        <v>0</v>
      </c>
      <c r="F9" s="202">
        <f>Položky!BB28</f>
        <v>0</v>
      </c>
      <c r="G9" s="202">
        <f>Položky!BC28</f>
        <v>0</v>
      </c>
      <c r="H9" s="202">
        <f>Položky!BD28</f>
        <v>0</v>
      </c>
      <c r="I9" s="203">
        <f>Položky!BE28</f>
        <v>0</v>
      </c>
    </row>
    <row r="10" spans="1:9" s="35" customFormat="1">
      <c r="A10" s="200" t="str">
        <f>Položky!B29</f>
        <v>97</v>
      </c>
      <c r="B10" s="115" t="str">
        <f>Položky!C29</f>
        <v>Prorážení otvorů</v>
      </c>
      <c r="C10" s="66"/>
      <c r="D10" s="116"/>
      <c r="E10" s="201">
        <f>Položky!BA44</f>
        <v>0</v>
      </c>
      <c r="F10" s="202">
        <f>Položky!BB44</f>
        <v>0</v>
      </c>
      <c r="G10" s="202">
        <f>Položky!BC44</f>
        <v>0</v>
      </c>
      <c r="H10" s="202">
        <f>Položky!BD44</f>
        <v>0</v>
      </c>
      <c r="I10" s="203">
        <f>Položky!BE44</f>
        <v>0</v>
      </c>
    </row>
    <row r="11" spans="1:9" s="35" customFormat="1">
      <c r="A11" s="200" t="str">
        <f>Položky!B45</f>
        <v>99</v>
      </c>
      <c r="B11" s="115" t="str">
        <f>Položky!C45</f>
        <v>Staveništní přesun hmot</v>
      </c>
      <c r="C11" s="66"/>
      <c r="D11" s="116"/>
      <c r="E11" s="201">
        <f>Položky!BA47</f>
        <v>0</v>
      </c>
      <c r="F11" s="202">
        <f>Položky!BB47</f>
        <v>0</v>
      </c>
      <c r="G11" s="202">
        <f>Položky!BC47</f>
        <v>0</v>
      </c>
      <c r="H11" s="202">
        <f>Položky!BD47</f>
        <v>0</v>
      </c>
      <c r="I11" s="203">
        <f>Položky!BE47</f>
        <v>0</v>
      </c>
    </row>
    <row r="12" spans="1:9" s="35" customFormat="1">
      <c r="A12" s="200" t="str">
        <f>Položky!B48</f>
        <v>771</v>
      </c>
      <c r="B12" s="115" t="str">
        <f>Položky!C48</f>
        <v>Podlahy z dlaždic a obklady</v>
      </c>
      <c r="C12" s="66"/>
      <c r="D12" s="116"/>
      <c r="E12" s="201">
        <f>Položky!BA58</f>
        <v>0</v>
      </c>
      <c r="F12" s="202">
        <f>Položky!BB58</f>
        <v>0</v>
      </c>
      <c r="G12" s="202">
        <f>Položky!BC58</f>
        <v>0</v>
      </c>
      <c r="H12" s="202">
        <f>Položky!BD58</f>
        <v>0</v>
      </c>
      <c r="I12" s="203">
        <f>Položky!BE58</f>
        <v>0</v>
      </c>
    </row>
    <row r="13" spans="1:9" s="35" customFormat="1">
      <c r="A13" s="200" t="str">
        <f>Položky!B59</f>
        <v>781</v>
      </c>
      <c r="B13" s="115" t="str">
        <f>Položky!C59</f>
        <v>Obklady keramické</v>
      </c>
      <c r="C13" s="66"/>
      <c r="D13" s="116"/>
      <c r="E13" s="201">
        <f>Položky!BA68</f>
        <v>0</v>
      </c>
      <c r="F13" s="202">
        <f>Položky!BB68</f>
        <v>0</v>
      </c>
      <c r="G13" s="202">
        <f>Položky!BC68</f>
        <v>0</v>
      </c>
      <c r="H13" s="202">
        <f>Položky!BD68</f>
        <v>0</v>
      </c>
      <c r="I13" s="203">
        <f>Položky!BE68</f>
        <v>0</v>
      </c>
    </row>
    <row r="14" spans="1:9" s="35" customFormat="1">
      <c r="A14" s="200" t="s">
        <v>205</v>
      </c>
      <c r="B14" s="115" t="str">
        <f>Položky!C69</f>
        <v>Malby</v>
      </c>
      <c r="C14" s="66"/>
      <c r="D14" s="116"/>
      <c r="E14" s="201">
        <f>Položky!BA69</f>
        <v>0</v>
      </c>
      <c r="F14" s="202">
        <f>Položky!G75</f>
        <v>0</v>
      </c>
      <c r="G14" s="202">
        <f>Položky!BC69</f>
        <v>0</v>
      </c>
      <c r="H14" s="202">
        <f>Položky!BD69</f>
        <v>0</v>
      </c>
      <c r="I14" s="203">
        <f>Položky!BE69</f>
        <v>0</v>
      </c>
    </row>
    <row r="15" spans="1:9" s="35" customFormat="1">
      <c r="A15" s="200" t="str">
        <f>Položky!B76</f>
        <v>M33</v>
      </c>
      <c r="B15" s="115" t="str">
        <f>Položky!C76</f>
        <v>Montáže dopravních zařízení a vah-výtahy</v>
      </c>
      <c r="C15" s="66"/>
      <c r="D15" s="116"/>
      <c r="E15" s="201">
        <f>Položky!BA80</f>
        <v>0</v>
      </c>
      <c r="F15" s="202">
        <f>Položky!BB80</f>
        <v>0</v>
      </c>
      <c r="G15" s="202">
        <f>Položky!BC80</f>
        <v>0</v>
      </c>
      <c r="H15" s="202">
        <f>Položky!BD80</f>
        <v>0</v>
      </c>
      <c r="I15" s="203">
        <f>Položky!BE80</f>
        <v>0</v>
      </c>
    </row>
    <row r="16" spans="1:9" s="35" customFormat="1" ht="13.5" thickBot="1">
      <c r="A16" s="200" t="str">
        <f>Položky!B81</f>
        <v>D96</v>
      </c>
      <c r="B16" s="115" t="str">
        <f>Položky!C81</f>
        <v>Přesuny suti a vybouraných hmot</v>
      </c>
      <c r="C16" s="66"/>
      <c r="D16" s="116"/>
      <c r="E16" s="201">
        <f>Položky!BA91</f>
        <v>0</v>
      </c>
      <c r="F16" s="202">
        <f>Položky!BB91</f>
        <v>0</v>
      </c>
      <c r="G16" s="202">
        <f>Položky!BC91</f>
        <v>0</v>
      </c>
      <c r="H16" s="202">
        <f>Položky!BD91</f>
        <v>0</v>
      </c>
      <c r="I16" s="203">
        <f>Položky!BE91</f>
        <v>0</v>
      </c>
    </row>
    <row r="17" spans="1:57" s="123" customFormat="1" ht="13.5" thickBot="1">
      <c r="A17" s="117"/>
      <c r="B17" s="118" t="s">
        <v>58</v>
      </c>
      <c r="C17" s="118"/>
      <c r="D17" s="119"/>
      <c r="E17" s="120">
        <f>SUM(E7:E16)</f>
        <v>0</v>
      </c>
      <c r="F17" s="121">
        <f>SUM(F7:F16)</f>
        <v>0</v>
      </c>
      <c r="G17" s="121">
        <f>SUM(G7:G16)</f>
        <v>0</v>
      </c>
      <c r="H17" s="121">
        <f>SUM(H7:H16)</f>
        <v>0</v>
      </c>
      <c r="I17" s="122">
        <f>SUM(I7:I16)</f>
        <v>0</v>
      </c>
    </row>
    <row r="18" spans="1:57">
      <c r="A18" s="66"/>
      <c r="B18" s="66"/>
      <c r="C18" s="66"/>
      <c r="D18" s="66"/>
      <c r="E18" s="66"/>
      <c r="F18" s="66"/>
      <c r="G18" s="66"/>
      <c r="H18" s="66"/>
      <c r="I18" s="66"/>
    </row>
    <row r="19" spans="1:57" ht="19.5" customHeight="1">
      <c r="A19" s="107" t="s">
        <v>59</v>
      </c>
      <c r="B19" s="107"/>
      <c r="C19" s="107"/>
      <c r="D19" s="107"/>
      <c r="E19" s="107"/>
      <c r="F19" s="107"/>
      <c r="G19" s="124"/>
      <c r="H19" s="107"/>
      <c r="I19" s="107"/>
      <c r="BA19" s="41"/>
      <c r="BB19" s="41"/>
      <c r="BC19" s="41"/>
      <c r="BD19" s="41"/>
      <c r="BE19" s="41"/>
    </row>
    <row r="20" spans="1:57" ht="13.5" thickBot="1">
      <c r="A20" s="77"/>
      <c r="B20" s="77"/>
      <c r="C20" s="77"/>
      <c r="D20" s="77"/>
      <c r="E20" s="77"/>
      <c r="F20" s="77"/>
      <c r="G20" s="77"/>
      <c r="H20" s="77"/>
      <c r="I20" s="77"/>
    </row>
    <row r="21" spans="1:57">
      <c r="A21" s="71" t="s">
        <v>60</v>
      </c>
      <c r="B21" s="72"/>
      <c r="C21" s="72"/>
      <c r="D21" s="125"/>
      <c r="E21" s="126" t="s">
        <v>61</v>
      </c>
      <c r="F21" s="127" t="s">
        <v>62</v>
      </c>
      <c r="G21" s="128" t="s">
        <v>63</v>
      </c>
      <c r="H21" s="129"/>
      <c r="I21" s="130" t="s">
        <v>61</v>
      </c>
    </row>
    <row r="22" spans="1:57">
      <c r="A22" s="64" t="s">
        <v>184</v>
      </c>
      <c r="B22" s="55"/>
      <c r="C22" s="55"/>
      <c r="D22" s="131"/>
      <c r="E22" s="132">
        <v>0</v>
      </c>
      <c r="F22" s="133">
        <v>0</v>
      </c>
      <c r="G22" s="134">
        <f t="shared" ref="G22:G29" si="0">CHOOSE(BA22+1,HSV+PSV,HSV+PSV+Mont,HSV+PSV+Dodavka+Mont,HSV,PSV,Mont,Dodavka,Mont+Dodavka,0)</f>
        <v>0</v>
      </c>
      <c r="H22" s="135"/>
      <c r="I22" s="136">
        <f t="shared" ref="I22:I29" si="1">E22+F22*G22/100</f>
        <v>0</v>
      </c>
      <c r="BA22">
        <v>2</v>
      </c>
    </row>
    <row r="23" spans="1:57">
      <c r="A23" s="64" t="s">
        <v>185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7">
      <c r="A24" s="64" t="s">
        <v>186</v>
      </c>
      <c r="B24" s="55"/>
      <c r="C24" s="55"/>
      <c r="D24" s="131"/>
      <c r="E24" s="132">
        <v>0</v>
      </c>
      <c r="F24" s="133">
        <v>0</v>
      </c>
      <c r="G24" s="134">
        <f t="shared" si="0"/>
        <v>0</v>
      </c>
      <c r="H24" s="135"/>
      <c r="I24" s="136">
        <f t="shared" si="1"/>
        <v>0</v>
      </c>
      <c r="BA24">
        <v>2</v>
      </c>
    </row>
    <row r="25" spans="1:57">
      <c r="A25" s="64" t="s">
        <v>187</v>
      </c>
      <c r="B25" s="55"/>
      <c r="C25" s="55"/>
      <c r="D25" s="131"/>
      <c r="E25" s="132">
        <v>0</v>
      </c>
      <c r="F25" s="133">
        <v>0</v>
      </c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7">
      <c r="A26" s="64" t="s">
        <v>188</v>
      </c>
      <c r="B26" s="55"/>
      <c r="C26" s="55"/>
      <c r="D26" s="131"/>
      <c r="E26" s="132">
        <v>0</v>
      </c>
      <c r="F26" s="133">
        <v>3</v>
      </c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7">
      <c r="A27" s="64" t="s">
        <v>189</v>
      </c>
      <c r="B27" s="55"/>
      <c r="C27" s="55"/>
      <c r="D27" s="131"/>
      <c r="E27" s="132">
        <v>0</v>
      </c>
      <c r="F27" s="133">
        <v>0</v>
      </c>
      <c r="G27" s="134">
        <f t="shared" si="0"/>
        <v>0</v>
      </c>
      <c r="H27" s="135"/>
      <c r="I27" s="136">
        <f t="shared" si="1"/>
        <v>0</v>
      </c>
      <c r="BA27">
        <v>2</v>
      </c>
    </row>
    <row r="28" spans="1:57">
      <c r="A28" s="64" t="s">
        <v>190</v>
      </c>
      <c r="B28" s="55"/>
      <c r="C28" s="55"/>
      <c r="D28" s="131"/>
      <c r="E28" s="132">
        <v>0</v>
      </c>
      <c r="F28" s="133">
        <v>2</v>
      </c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>
      <c r="A29" s="64" t="s">
        <v>191</v>
      </c>
      <c r="B29" s="55"/>
      <c r="C29" s="55"/>
      <c r="D29" s="131"/>
      <c r="E29" s="132">
        <v>0</v>
      </c>
      <c r="F29" s="133">
        <v>0</v>
      </c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57" ht="13.5" thickBot="1">
      <c r="A30" s="137"/>
      <c r="B30" s="138" t="s">
        <v>64</v>
      </c>
      <c r="C30" s="139"/>
      <c r="D30" s="140"/>
      <c r="E30" s="141"/>
      <c r="F30" s="142"/>
      <c r="G30" s="142"/>
      <c r="H30" s="223">
        <f>SUM(I22:I29)</f>
        <v>0</v>
      </c>
      <c r="I30" s="224"/>
    </row>
    <row r="32" spans="1:57">
      <c r="B32" s="123"/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4"/>
  <sheetViews>
    <sheetView showGridLines="0" showZeros="0" tabSelected="1" topLeftCell="A19" zoomScaleNormal="100" workbookViewId="0">
      <selection activeCell="C94" sqref="C94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7" t="s">
        <v>220</v>
      </c>
      <c r="B1" s="227"/>
      <c r="C1" s="227"/>
      <c r="D1" s="227"/>
      <c r="E1" s="227"/>
      <c r="F1" s="227"/>
      <c r="G1" s="227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49</v>
      </c>
      <c r="B3" s="217"/>
      <c r="C3" s="97" t="str">
        <f>CONCATENATE(cislostavby," ",nazevstavby)</f>
        <v>RProj1716 Výměna a prodloužení jídelního výtahu MŠ Zelenečská</v>
      </c>
      <c r="D3" s="151"/>
      <c r="E3" s="152" t="s">
        <v>65</v>
      </c>
      <c r="F3" s="153" t="str">
        <f>Rekapitulace!H1</f>
        <v>01</v>
      </c>
      <c r="G3" s="154"/>
    </row>
    <row r="4" spans="1:104" ht="13.5" thickBot="1">
      <c r="A4" s="228" t="s">
        <v>51</v>
      </c>
      <c r="B4" s="219"/>
      <c r="C4" s="103" t="str">
        <f>CONCATENATE(cisloobjektu," ",nazevobjektu)</f>
        <v>01 Výměna a prodloužení jídelního výtahu MŠ Zelenečská</v>
      </c>
      <c r="D4" s="155"/>
      <c r="E4" s="229" t="s">
        <v>197</v>
      </c>
      <c r="F4" s="230"/>
      <c r="G4" s="231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66</v>
      </c>
      <c r="B6" s="160" t="s">
        <v>67</v>
      </c>
      <c r="C6" s="160" t="s">
        <v>68</v>
      </c>
      <c r="D6" s="160" t="s">
        <v>69</v>
      </c>
      <c r="E6" s="161" t="s">
        <v>70</v>
      </c>
      <c r="F6" s="160" t="s">
        <v>71</v>
      </c>
      <c r="G6" s="162" t="s">
        <v>72</v>
      </c>
    </row>
    <row r="7" spans="1:104">
      <c r="A7" s="163" t="s">
        <v>73</v>
      </c>
      <c r="B7" s="164" t="s">
        <v>77</v>
      </c>
      <c r="C7" s="165" t="s">
        <v>78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79</v>
      </c>
      <c r="C8" s="173" t="s">
        <v>80</v>
      </c>
      <c r="D8" s="174" t="s">
        <v>81</v>
      </c>
      <c r="E8" s="175">
        <v>2.8899999999999999E-2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1.09954</v>
      </c>
    </row>
    <row r="9" spans="1:104">
      <c r="A9" s="178"/>
      <c r="B9" s="180"/>
      <c r="C9" s="225" t="s">
        <v>94</v>
      </c>
      <c r="D9" s="226"/>
      <c r="E9" s="181">
        <v>0</v>
      </c>
      <c r="F9" s="182"/>
      <c r="G9" s="183"/>
      <c r="M9" s="179" t="s">
        <v>82</v>
      </c>
      <c r="O9" s="170"/>
    </row>
    <row r="10" spans="1:104">
      <c r="A10" s="178"/>
      <c r="B10" s="180"/>
      <c r="C10" s="225" t="s">
        <v>83</v>
      </c>
      <c r="D10" s="226"/>
      <c r="E10" s="181">
        <v>2.8899999999999999E-2</v>
      </c>
      <c r="F10" s="182"/>
      <c r="G10" s="183"/>
      <c r="M10" s="179" t="s">
        <v>83</v>
      </c>
      <c r="O10" s="170"/>
    </row>
    <row r="11" spans="1:104">
      <c r="A11" s="171">
        <v>2</v>
      </c>
      <c r="B11" s="172" t="s">
        <v>84</v>
      </c>
      <c r="C11" s="173" t="s">
        <v>85</v>
      </c>
      <c r="D11" s="174" t="s">
        <v>86</v>
      </c>
      <c r="E11" s="175">
        <v>0.6</v>
      </c>
      <c r="F11" s="175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0.11669</v>
      </c>
    </row>
    <row r="12" spans="1:104">
      <c r="A12" s="178"/>
      <c r="B12" s="180"/>
      <c r="C12" s="225" t="s">
        <v>87</v>
      </c>
      <c r="D12" s="226"/>
      <c r="E12" s="181">
        <v>0.6</v>
      </c>
      <c r="F12" s="182"/>
      <c r="G12" s="183"/>
      <c r="M12" s="179" t="s">
        <v>87</v>
      </c>
      <c r="O12" s="170"/>
    </row>
    <row r="13" spans="1:104">
      <c r="A13" s="171">
        <v>3</v>
      </c>
      <c r="B13" s="172" t="s">
        <v>88</v>
      </c>
      <c r="C13" s="173" t="s">
        <v>89</v>
      </c>
      <c r="D13" s="174" t="s">
        <v>86</v>
      </c>
      <c r="E13" s="175">
        <v>3.42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0.11666</v>
      </c>
    </row>
    <row r="14" spans="1:104">
      <c r="A14" s="178"/>
      <c r="B14" s="180"/>
      <c r="C14" s="225" t="s">
        <v>196</v>
      </c>
      <c r="D14" s="226"/>
      <c r="E14" s="181">
        <v>3.42</v>
      </c>
      <c r="F14" s="182"/>
      <c r="G14" s="183"/>
      <c r="M14" s="179" t="s">
        <v>90</v>
      </c>
      <c r="O14" s="170"/>
    </row>
    <row r="15" spans="1:104">
      <c r="A15" s="171">
        <v>4</v>
      </c>
      <c r="B15" s="172" t="s">
        <v>91</v>
      </c>
      <c r="C15" s="173" t="s">
        <v>92</v>
      </c>
      <c r="D15" s="174" t="s">
        <v>86</v>
      </c>
      <c r="E15" s="175">
        <v>0.624</v>
      </c>
      <c r="F15" s="175"/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0.18323999999999999</v>
      </c>
    </row>
    <row r="16" spans="1:104">
      <c r="A16" s="178"/>
      <c r="B16" s="180"/>
      <c r="C16" s="225" t="s">
        <v>94</v>
      </c>
      <c r="D16" s="226"/>
      <c r="E16" s="181">
        <v>0</v>
      </c>
      <c r="F16" s="182"/>
      <c r="G16" s="183"/>
      <c r="M16" s="179" t="s">
        <v>82</v>
      </c>
      <c r="O16" s="170"/>
    </row>
    <row r="17" spans="1:104">
      <c r="A17" s="178"/>
      <c r="B17" s="180"/>
      <c r="C17" s="225" t="s">
        <v>93</v>
      </c>
      <c r="D17" s="226"/>
      <c r="E17" s="181">
        <v>0.624</v>
      </c>
      <c r="F17" s="182"/>
      <c r="G17" s="183"/>
      <c r="M17" s="179" t="s">
        <v>93</v>
      </c>
      <c r="O17" s="170"/>
    </row>
    <row r="18" spans="1:104">
      <c r="A18" s="184"/>
      <c r="B18" s="185" t="s">
        <v>74</v>
      </c>
      <c r="C18" s="186" t="str">
        <f>CONCATENATE(B7," ",C7)</f>
        <v>3 Svislé a kompletní konstrukce</v>
      </c>
      <c r="D18" s="187"/>
      <c r="E18" s="188"/>
      <c r="F18" s="189"/>
      <c r="G18" s="190">
        <f>SUM(G7:G17)</f>
        <v>0</v>
      </c>
      <c r="O18" s="170">
        <v>4</v>
      </c>
      <c r="BA18" s="191">
        <f>SUM(BA7:BA17)</f>
        <v>0</v>
      </c>
      <c r="BB18" s="191">
        <f>SUM(BB7:BB17)</f>
        <v>0</v>
      </c>
      <c r="BC18" s="191">
        <f>SUM(BC7:BC17)</f>
        <v>0</v>
      </c>
      <c r="BD18" s="191">
        <f>SUM(BD7:BD17)</f>
        <v>0</v>
      </c>
      <c r="BE18" s="191">
        <f>SUM(BE7:BE17)</f>
        <v>0</v>
      </c>
    </row>
    <row r="19" spans="1:104">
      <c r="A19" s="163" t="s">
        <v>73</v>
      </c>
      <c r="B19" s="164" t="s">
        <v>199</v>
      </c>
      <c r="C19" s="165" t="s">
        <v>200</v>
      </c>
      <c r="D19" s="166"/>
      <c r="E19" s="167"/>
      <c r="F19" s="167"/>
      <c r="G19" s="168"/>
      <c r="H19" s="169"/>
      <c r="O19" s="170"/>
      <c r="BA19" s="191"/>
      <c r="BB19" s="191"/>
      <c r="BC19" s="191"/>
      <c r="BD19" s="191"/>
      <c r="BE19" s="191"/>
    </row>
    <row r="20" spans="1:104">
      <c r="A20" s="171">
        <v>5</v>
      </c>
      <c r="B20" s="172" t="s">
        <v>201</v>
      </c>
      <c r="C20" s="173" t="s">
        <v>202</v>
      </c>
      <c r="D20" s="174" t="s">
        <v>86</v>
      </c>
      <c r="E20" s="175">
        <v>6.84</v>
      </c>
      <c r="F20" s="175"/>
      <c r="G20" s="176">
        <f>E20*F20</f>
        <v>0</v>
      </c>
      <c r="H20" s="204"/>
      <c r="O20" s="170"/>
      <c r="BA20" s="191"/>
      <c r="BB20" s="191"/>
      <c r="BC20" s="191"/>
      <c r="BD20" s="191"/>
      <c r="BE20" s="191"/>
    </row>
    <row r="21" spans="1:104">
      <c r="A21" s="178"/>
      <c r="B21" s="180"/>
      <c r="C21" s="225" t="s">
        <v>203</v>
      </c>
      <c r="D21" s="226"/>
      <c r="E21" s="181">
        <v>0</v>
      </c>
      <c r="F21" s="182"/>
      <c r="G21" s="183"/>
      <c r="H21" s="204"/>
      <c r="O21" s="170"/>
      <c r="BA21" s="191"/>
      <c r="BB21" s="191"/>
      <c r="BC21" s="191"/>
      <c r="BD21" s="191"/>
      <c r="BE21" s="191"/>
    </row>
    <row r="22" spans="1:104">
      <c r="A22" s="178"/>
      <c r="B22" s="180"/>
      <c r="C22" s="225" t="s">
        <v>204</v>
      </c>
      <c r="D22" s="226"/>
      <c r="E22" s="181">
        <v>6.84</v>
      </c>
      <c r="F22" s="182"/>
      <c r="G22" s="183"/>
      <c r="H22" s="204"/>
      <c r="O22" s="170"/>
      <c r="BA22" s="191"/>
      <c r="BB22" s="191"/>
      <c r="BC22" s="191"/>
      <c r="BD22" s="191"/>
      <c r="BE22" s="191"/>
    </row>
    <row r="23" spans="1:104">
      <c r="A23" s="184"/>
      <c r="B23" s="185" t="s">
        <v>74</v>
      </c>
      <c r="C23" s="186" t="str">
        <f>CONCATENATE(B19," ",C19)</f>
        <v>61 Upravy povrchů vnitřní</v>
      </c>
      <c r="D23" s="187"/>
      <c r="E23" s="188"/>
      <c r="F23" s="189"/>
      <c r="G23" s="190">
        <f>SUM(G20:G22)</f>
        <v>0</v>
      </c>
      <c r="O23" s="170"/>
      <c r="BA23" s="191"/>
      <c r="BB23" s="191"/>
      <c r="BC23" s="191"/>
      <c r="BD23" s="191"/>
      <c r="BE23" s="191"/>
    </row>
    <row r="24" spans="1:104">
      <c r="A24" s="163" t="s">
        <v>73</v>
      </c>
      <c r="B24" s="164" t="s">
        <v>95</v>
      </c>
      <c r="C24" s="165" t="s">
        <v>96</v>
      </c>
      <c r="D24" s="166"/>
      <c r="E24" s="167"/>
      <c r="F24" s="167"/>
      <c r="G24" s="168"/>
      <c r="H24" s="169"/>
      <c r="I24" s="169"/>
      <c r="O24" s="170">
        <v>1</v>
      </c>
    </row>
    <row r="25" spans="1:104">
      <c r="A25" s="171">
        <v>6</v>
      </c>
      <c r="B25" s="172" t="s">
        <v>97</v>
      </c>
      <c r="C25" s="173" t="s">
        <v>98</v>
      </c>
      <c r="D25" s="174" t="s">
        <v>86</v>
      </c>
      <c r="E25" s="175">
        <v>80</v>
      </c>
      <c r="F25" s="175"/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4.0000000000000003E-5</v>
      </c>
    </row>
    <row r="26" spans="1:104">
      <c r="A26" s="171">
        <v>7</v>
      </c>
      <c r="B26" s="172" t="s">
        <v>99</v>
      </c>
      <c r="C26" s="173" t="s">
        <v>100</v>
      </c>
      <c r="D26" s="174" t="s">
        <v>86</v>
      </c>
      <c r="E26" s="175">
        <v>80</v>
      </c>
      <c r="F26" s="175"/>
      <c r="G26" s="176">
        <f>E26*F26</f>
        <v>0</v>
      </c>
      <c r="O26" s="170">
        <v>2</v>
      </c>
      <c r="AA26" s="146">
        <v>12</v>
      </c>
      <c r="AB26" s="146">
        <v>0</v>
      </c>
      <c r="AC26" s="146">
        <v>118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12</v>
      </c>
      <c r="CB26" s="177">
        <v>0</v>
      </c>
      <c r="CZ26" s="146">
        <v>0</v>
      </c>
    </row>
    <row r="27" spans="1:104">
      <c r="A27" s="171">
        <v>8</v>
      </c>
      <c r="B27" s="172" t="s">
        <v>101</v>
      </c>
      <c r="C27" s="173" t="s">
        <v>102</v>
      </c>
      <c r="D27" s="174" t="s">
        <v>86</v>
      </c>
      <c r="E27" s="175">
        <v>80</v>
      </c>
      <c r="F27" s="175"/>
      <c r="G27" s="176">
        <f>E27*F27</f>
        <v>0</v>
      </c>
      <c r="O27" s="170">
        <v>2</v>
      </c>
      <c r="AA27" s="146">
        <v>12</v>
      </c>
      <c r="AB27" s="146">
        <v>0</v>
      </c>
      <c r="AC27" s="146">
        <v>119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12</v>
      </c>
      <c r="CB27" s="177">
        <v>0</v>
      </c>
      <c r="CZ27" s="146">
        <v>0</v>
      </c>
    </row>
    <row r="28" spans="1:104">
      <c r="A28" s="184"/>
      <c r="B28" s="185" t="s">
        <v>74</v>
      </c>
      <c r="C28" s="186" t="str">
        <f>CONCATENATE(B24," ",C24)</f>
        <v>95 Dokončovací konstrukce na pozemních stavbách</v>
      </c>
      <c r="D28" s="187"/>
      <c r="E28" s="188"/>
      <c r="F28" s="189"/>
      <c r="G28" s="190">
        <f>SUM(G24:G27)</f>
        <v>0</v>
      </c>
      <c r="O28" s="170">
        <v>4</v>
      </c>
      <c r="BA28" s="191">
        <f>SUM(BA24:BA27)</f>
        <v>0</v>
      </c>
      <c r="BB28" s="191">
        <f>SUM(BB24:BB27)</f>
        <v>0</v>
      </c>
      <c r="BC28" s="191">
        <f>SUM(BC24:BC27)</f>
        <v>0</v>
      </c>
      <c r="BD28" s="191">
        <f>SUM(BD24:BD27)</f>
        <v>0</v>
      </c>
      <c r="BE28" s="191">
        <f>SUM(BE24:BE27)</f>
        <v>0</v>
      </c>
    </row>
    <row r="29" spans="1:104">
      <c r="A29" s="163" t="s">
        <v>73</v>
      </c>
      <c r="B29" s="164" t="s">
        <v>103</v>
      </c>
      <c r="C29" s="165" t="s">
        <v>104</v>
      </c>
      <c r="D29" s="166"/>
      <c r="E29" s="167"/>
      <c r="F29" s="167"/>
      <c r="G29" s="168"/>
      <c r="H29" s="169"/>
      <c r="I29" s="169"/>
      <c r="O29" s="170">
        <v>1</v>
      </c>
    </row>
    <row r="30" spans="1:104">
      <c r="A30" s="171">
        <v>9</v>
      </c>
      <c r="B30" s="172" t="s">
        <v>105</v>
      </c>
      <c r="C30" s="173" t="s">
        <v>106</v>
      </c>
      <c r="D30" s="174" t="s">
        <v>107</v>
      </c>
      <c r="E30" s="175">
        <v>4.4000000000000004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>
      <c r="A31" s="178"/>
      <c r="B31" s="180"/>
      <c r="C31" s="225" t="s">
        <v>108</v>
      </c>
      <c r="D31" s="226"/>
      <c r="E31" s="181">
        <v>0</v>
      </c>
      <c r="F31" s="182"/>
      <c r="G31" s="183"/>
      <c r="M31" s="179" t="s">
        <v>108</v>
      </c>
      <c r="O31" s="170"/>
    </row>
    <row r="32" spans="1:104">
      <c r="A32" s="178"/>
      <c r="B32" s="180"/>
      <c r="C32" s="225" t="s">
        <v>109</v>
      </c>
      <c r="D32" s="226"/>
      <c r="E32" s="181">
        <v>4.4000000000000004</v>
      </c>
      <c r="F32" s="182"/>
      <c r="G32" s="183"/>
      <c r="M32" s="179" t="s">
        <v>109</v>
      </c>
      <c r="O32" s="170"/>
    </row>
    <row r="33" spans="1:104">
      <c r="A33" s="171">
        <v>10</v>
      </c>
      <c r="B33" s="172" t="s">
        <v>110</v>
      </c>
      <c r="C33" s="173" t="s">
        <v>111</v>
      </c>
      <c r="D33" s="174" t="s">
        <v>107</v>
      </c>
      <c r="E33" s="175">
        <v>2.6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>
      <c r="A34" s="178"/>
      <c r="B34" s="180"/>
      <c r="C34" s="225" t="s">
        <v>112</v>
      </c>
      <c r="D34" s="226"/>
      <c r="E34" s="181">
        <v>0</v>
      </c>
      <c r="F34" s="182"/>
      <c r="G34" s="183"/>
      <c r="M34" s="179" t="s">
        <v>112</v>
      </c>
      <c r="O34" s="170"/>
    </row>
    <row r="35" spans="1:104">
      <c r="A35" s="178"/>
      <c r="B35" s="180"/>
      <c r="C35" s="225" t="s">
        <v>113</v>
      </c>
      <c r="D35" s="226"/>
      <c r="E35" s="181">
        <v>2.6</v>
      </c>
      <c r="F35" s="182"/>
      <c r="G35" s="183"/>
      <c r="M35" s="179" t="s">
        <v>113</v>
      </c>
      <c r="O35" s="170"/>
    </row>
    <row r="36" spans="1:104">
      <c r="A36" s="171">
        <v>11</v>
      </c>
      <c r="B36" s="172" t="s">
        <v>114</v>
      </c>
      <c r="C36" s="173" t="s">
        <v>115</v>
      </c>
      <c r="D36" s="174" t="s">
        <v>86</v>
      </c>
      <c r="E36" s="175">
        <v>0.54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1.65E-3</v>
      </c>
    </row>
    <row r="37" spans="1:104">
      <c r="A37" s="178"/>
      <c r="B37" s="180"/>
      <c r="C37" s="225" t="s">
        <v>116</v>
      </c>
      <c r="D37" s="226"/>
      <c r="E37" s="181">
        <v>0.54</v>
      </c>
      <c r="F37" s="182"/>
      <c r="G37" s="183"/>
      <c r="M37" s="179" t="s">
        <v>116</v>
      </c>
      <c r="O37" s="170"/>
    </row>
    <row r="38" spans="1:104">
      <c r="A38" s="171">
        <v>13</v>
      </c>
      <c r="B38" s="172" t="s">
        <v>118</v>
      </c>
      <c r="C38" s="173" t="s">
        <v>119</v>
      </c>
      <c r="D38" s="174" t="s">
        <v>117</v>
      </c>
      <c r="E38" s="175">
        <v>0.24</v>
      </c>
      <c r="F38" s="175"/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>
      <c r="A39" s="178"/>
      <c r="B39" s="180"/>
      <c r="C39" s="225" t="s">
        <v>120</v>
      </c>
      <c r="D39" s="226"/>
      <c r="E39" s="181">
        <v>0.24</v>
      </c>
      <c r="F39" s="182"/>
      <c r="G39" s="183"/>
      <c r="M39" s="179" t="s">
        <v>120</v>
      </c>
      <c r="O39" s="170"/>
    </row>
    <row r="40" spans="1:104">
      <c r="A40" s="171">
        <v>14</v>
      </c>
      <c r="B40" s="172" t="s">
        <v>121</v>
      </c>
      <c r="C40" s="173" t="s">
        <v>122</v>
      </c>
      <c r="D40" s="174" t="s">
        <v>86</v>
      </c>
      <c r="E40" s="175">
        <v>30</v>
      </c>
      <c r="F40" s="175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>
      <c r="A41" s="178"/>
      <c r="B41" s="180"/>
      <c r="C41" s="225" t="s">
        <v>219</v>
      </c>
      <c r="D41" s="226"/>
      <c r="E41" s="181">
        <v>30</v>
      </c>
      <c r="F41" s="182"/>
      <c r="G41" s="183"/>
      <c r="M41" s="179">
        <v>10</v>
      </c>
      <c r="O41" s="170"/>
    </row>
    <row r="42" spans="1:104">
      <c r="A42" s="171">
        <v>15</v>
      </c>
      <c r="B42" s="172" t="s">
        <v>124</v>
      </c>
      <c r="C42" s="173" t="s">
        <v>125</v>
      </c>
      <c r="D42" s="174" t="s">
        <v>86</v>
      </c>
      <c r="E42" s="175">
        <v>30</v>
      </c>
      <c r="F42" s="175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>
      <c r="A43" s="178"/>
      <c r="B43" s="180"/>
      <c r="C43" s="225" t="s">
        <v>219</v>
      </c>
      <c r="D43" s="226"/>
      <c r="E43" s="181">
        <v>30</v>
      </c>
      <c r="F43" s="182"/>
      <c r="G43" s="183"/>
      <c r="M43" s="179">
        <v>10</v>
      </c>
      <c r="O43" s="170"/>
    </row>
    <row r="44" spans="1:104">
      <c r="A44" s="184"/>
      <c r="B44" s="185" t="s">
        <v>74</v>
      </c>
      <c r="C44" s="186" t="str">
        <f>CONCATENATE(B29," ",C29)</f>
        <v>97 Prorážení otvorů</v>
      </c>
      <c r="D44" s="187"/>
      <c r="E44" s="188"/>
      <c r="F44" s="189"/>
      <c r="G44" s="190">
        <f>SUM(G29:G43)</f>
        <v>0</v>
      </c>
      <c r="O44" s="170">
        <v>4</v>
      </c>
      <c r="BA44" s="191">
        <f>SUM(BA29:BA43)</f>
        <v>0</v>
      </c>
      <c r="BB44" s="191">
        <f>SUM(BB29:BB43)</f>
        <v>0</v>
      </c>
      <c r="BC44" s="191">
        <f>SUM(BC29:BC43)</f>
        <v>0</v>
      </c>
      <c r="BD44" s="191">
        <f>SUM(BD29:BD43)</f>
        <v>0</v>
      </c>
      <c r="BE44" s="191">
        <f>SUM(BE29:BE43)</f>
        <v>0</v>
      </c>
    </row>
    <row r="45" spans="1:104">
      <c r="A45" s="163" t="s">
        <v>73</v>
      </c>
      <c r="B45" s="164" t="s">
        <v>126</v>
      </c>
      <c r="C45" s="165" t="s">
        <v>127</v>
      </c>
      <c r="D45" s="166"/>
      <c r="E45" s="167"/>
      <c r="F45" s="167"/>
      <c r="G45" s="168"/>
      <c r="H45" s="169"/>
      <c r="I45" s="169"/>
      <c r="O45" s="170">
        <v>1</v>
      </c>
    </row>
    <row r="46" spans="1:104">
      <c r="A46" s="171">
        <v>16</v>
      </c>
      <c r="B46" s="172" t="s">
        <v>128</v>
      </c>
      <c r="C46" s="173" t="s">
        <v>129</v>
      </c>
      <c r="D46" s="174" t="s">
        <v>81</v>
      </c>
      <c r="E46" s="175">
        <v>1.2088547460000001</v>
      </c>
      <c r="F46" s="175"/>
      <c r="G46" s="176">
        <f>E46*F46</f>
        <v>0</v>
      </c>
      <c r="O46" s="170">
        <v>2</v>
      </c>
      <c r="AA46" s="146">
        <v>7</v>
      </c>
      <c r="AB46" s="146">
        <v>1</v>
      </c>
      <c r="AC46" s="146">
        <v>2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7</v>
      </c>
      <c r="CB46" s="177">
        <v>1</v>
      </c>
      <c r="CZ46" s="146">
        <v>0</v>
      </c>
    </row>
    <row r="47" spans="1:104">
      <c r="A47" s="184"/>
      <c r="B47" s="185" t="s">
        <v>74</v>
      </c>
      <c r="C47" s="186" t="str">
        <f>CONCATENATE(B45," ",C45)</f>
        <v>99 Staveništní přesun hmot</v>
      </c>
      <c r="D47" s="187"/>
      <c r="E47" s="188"/>
      <c r="F47" s="189"/>
      <c r="G47" s="190">
        <f>SUM(G45:G46)</f>
        <v>0</v>
      </c>
      <c r="O47" s="170">
        <v>4</v>
      </c>
      <c r="BA47" s="191">
        <f>SUM(BA45:BA46)</f>
        <v>0</v>
      </c>
      <c r="BB47" s="191">
        <f>SUM(BB45:BB46)</f>
        <v>0</v>
      </c>
      <c r="BC47" s="191">
        <f>SUM(BC45:BC46)</f>
        <v>0</v>
      </c>
      <c r="BD47" s="191">
        <f>SUM(BD45:BD46)</f>
        <v>0</v>
      </c>
      <c r="BE47" s="191">
        <f>SUM(BE45:BE46)</f>
        <v>0</v>
      </c>
    </row>
    <row r="48" spans="1:104">
      <c r="A48" s="163" t="s">
        <v>73</v>
      </c>
      <c r="B48" s="164" t="s">
        <v>130</v>
      </c>
      <c r="C48" s="165" t="s">
        <v>131</v>
      </c>
      <c r="D48" s="166"/>
      <c r="E48" s="167"/>
      <c r="F48" s="167"/>
      <c r="G48" s="168"/>
      <c r="H48" s="169"/>
      <c r="I48" s="169"/>
      <c r="O48" s="170">
        <v>1</v>
      </c>
    </row>
    <row r="49" spans="1:104">
      <c r="A49" s="171">
        <v>17</v>
      </c>
      <c r="B49" s="172" t="s">
        <v>132</v>
      </c>
      <c r="C49" s="173" t="s">
        <v>133</v>
      </c>
      <c r="D49" s="174" t="s">
        <v>86</v>
      </c>
      <c r="E49" s="175">
        <v>10.38</v>
      </c>
      <c r="F49" s="175"/>
      <c r="G49" s="176">
        <f>E49*F49</f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7</v>
      </c>
      <c r="CZ49" s="146">
        <v>2.1000000000000001E-4</v>
      </c>
    </row>
    <row r="50" spans="1:104">
      <c r="A50" s="178"/>
      <c r="B50" s="180"/>
      <c r="C50" s="225" t="s">
        <v>218</v>
      </c>
      <c r="D50" s="226"/>
      <c r="E50" s="181">
        <v>10.38</v>
      </c>
      <c r="F50" s="182"/>
      <c r="G50" s="183"/>
      <c r="M50" s="179" t="s">
        <v>134</v>
      </c>
      <c r="O50" s="170"/>
    </row>
    <row r="51" spans="1:104" ht="22.5">
      <c r="A51" s="171">
        <v>18</v>
      </c>
      <c r="B51" s="172" t="s">
        <v>135</v>
      </c>
      <c r="C51" s="173" t="s">
        <v>136</v>
      </c>
      <c r="D51" s="174" t="s">
        <v>107</v>
      </c>
      <c r="E51" s="175">
        <v>12</v>
      </c>
      <c r="F51" s="175"/>
      <c r="G51" s="176">
        <f>E51*F51</f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7</v>
      </c>
      <c r="CZ51" s="146">
        <v>3.2000000000000003E-4</v>
      </c>
    </row>
    <row r="52" spans="1:104" ht="22.5">
      <c r="A52" s="171">
        <v>19</v>
      </c>
      <c r="B52" s="172" t="s">
        <v>137</v>
      </c>
      <c r="C52" s="173" t="s">
        <v>138</v>
      </c>
      <c r="D52" s="174" t="s">
        <v>86</v>
      </c>
      <c r="E52" s="175">
        <v>9.1999999999999993</v>
      </c>
      <c r="F52" s="175"/>
      <c r="G52" s="176">
        <f>E52*F52</f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7</v>
      </c>
      <c r="CZ52" s="146">
        <v>4.7499999999999999E-3</v>
      </c>
    </row>
    <row r="53" spans="1:104">
      <c r="A53" s="171">
        <v>20</v>
      </c>
      <c r="B53" s="172" t="s">
        <v>139</v>
      </c>
      <c r="C53" s="173" t="s">
        <v>140</v>
      </c>
      <c r="D53" s="174" t="s">
        <v>86</v>
      </c>
      <c r="E53" s="175">
        <v>10</v>
      </c>
      <c r="F53" s="175"/>
      <c r="G53" s="176">
        <f>E53*F53</f>
        <v>0</v>
      </c>
      <c r="O53" s="170">
        <v>2</v>
      </c>
      <c r="AA53" s="146">
        <v>12</v>
      </c>
      <c r="AB53" s="146">
        <v>0</v>
      </c>
      <c r="AC53" s="146">
        <v>11</v>
      </c>
      <c r="AZ53" s="146">
        <v>2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12</v>
      </c>
      <c r="CB53" s="177">
        <v>0</v>
      </c>
      <c r="CZ53" s="146">
        <v>1.9199999999999998E-2</v>
      </c>
    </row>
    <row r="54" spans="1:104">
      <c r="A54" s="178"/>
      <c r="B54" s="180"/>
      <c r="C54" s="225" t="s">
        <v>217</v>
      </c>
      <c r="D54" s="226"/>
      <c r="E54" s="181">
        <v>10</v>
      </c>
      <c r="F54" s="182"/>
      <c r="G54" s="183"/>
      <c r="M54" s="179" t="s">
        <v>141</v>
      </c>
      <c r="O54" s="170"/>
    </row>
    <row r="55" spans="1:104">
      <c r="A55" s="171">
        <v>21</v>
      </c>
      <c r="B55" s="172" t="s">
        <v>142</v>
      </c>
      <c r="C55" s="173" t="s">
        <v>143</v>
      </c>
      <c r="D55" s="174" t="s">
        <v>107</v>
      </c>
      <c r="E55" s="175">
        <v>14.4</v>
      </c>
      <c r="F55" s="175"/>
      <c r="G55" s="176">
        <f>E55*F55</f>
        <v>0</v>
      </c>
      <c r="O55" s="170">
        <v>2</v>
      </c>
      <c r="AA55" s="146">
        <v>12</v>
      </c>
      <c r="AB55" s="146">
        <v>0</v>
      </c>
      <c r="AC55" s="146">
        <v>12</v>
      </c>
      <c r="AZ55" s="146">
        <v>2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12</v>
      </c>
      <c r="CB55" s="177">
        <v>0</v>
      </c>
      <c r="CZ55" s="146">
        <v>4.4999999999999999E-4</v>
      </c>
    </row>
    <row r="56" spans="1:104">
      <c r="A56" s="178"/>
      <c r="B56" s="180"/>
      <c r="C56" s="225" t="s">
        <v>144</v>
      </c>
      <c r="D56" s="226"/>
      <c r="E56" s="181">
        <v>14.4</v>
      </c>
      <c r="F56" s="182"/>
      <c r="G56" s="183"/>
      <c r="M56" s="179" t="s">
        <v>144</v>
      </c>
      <c r="O56" s="170"/>
    </row>
    <row r="57" spans="1:104">
      <c r="A57" s="171">
        <v>22</v>
      </c>
      <c r="B57" s="172" t="s">
        <v>145</v>
      </c>
      <c r="C57" s="173" t="s">
        <v>146</v>
      </c>
      <c r="D57" s="174" t="s">
        <v>62</v>
      </c>
      <c r="E57" s="175">
        <v>121.84787</v>
      </c>
      <c r="F57" s="175"/>
      <c r="G57" s="176">
        <f>E57*F57</f>
        <v>0</v>
      </c>
      <c r="O57" s="170">
        <v>2</v>
      </c>
      <c r="AA57" s="146">
        <v>7</v>
      </c>
      <c r="AB57" s="146">
        <v>1002</v>
      </c>
      <c r="AC57" s="146">
        <v>5</v>
      </c>
      <c r="AZ57" s="146">
        <v>2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7</v>
      </c>
      <c r="CB57" s="177">
        <v>1002</v>
      </c>
      <c r="CZ57" s="146">
        <v>0</v>
      </c>
    </row>
    <row r="58" spans="1:104">
      <c r="A58" s="184"/>
      <c r="B58" s="185" t="s">
        <v>74</v>
      </c>
      <c r="C58" s="186" t="str">
        <f>CONCATENATE(B48," ",C48)</f>
        <v>771 Podlahy z dlaždic a obklady</v>
      </c>
      <c r="D58" s="187"/>
      <c r="E58" s="188"/>
      <c r="F58" s="189"/>
      <c r="G58" s="190">
        <f>SUM(G48:G57)</f>
        <v>0</v>
      </c>
      <c r="O58" s="170">
        <v>4</v>
      </c>
      <c r="BA58" s="191">
        <f>SUM(BA48:BA57)</f>
        <v>0</v>
      </c>
      <c r="BB58" s="191">
        <f>SUM(BB48:BB57)</f>
        <v>0</v>
      </c>
      <c r="BC58" s="191">
        <f>SUM(BC48:BC57)</f>
        <v>0</v>
      </c>
      <c r="BD58" s="191">
        <f>SUM(BD48:BD57)</f>
        <v>0</v>
      </c>
      <c r="BE58" s="191">
        <f>SUM(BE48:BE57)</f>
        <v>0</v>
      </c>
    </row>
    <row r="59" spans="1:104">
      <c r="A59" s="163" t="s">
        <v>73</v>
      </c>
      <c r="B59" s="164" t="s">
        <v>147</v>
      </c>
      <c r="C59" s="165" t="s">
        <v>148</v>
      </c>
      <c r="D59" s="166"/>
      <c r="E59" s="167"/>
      <c r="F59" s="167"/>
      <c r="G59" s="168"/>
      <c r="H59" s="169"/>
      <c r="I59" s="169"/>
      <c r="O59" s="170">
        <v>1</v>
      </c>
    </row>
    <row r="60" spans="1:104">
      <c r="A60" s="171">
        <v>23</v>
      </c>
      <c r="B60" s="172" t="s">
        <v>149</v>
      </c>
      <c r="C60" s="173" t="s">
        <v>150</v>
      </c>
      <c r="D60" s="174" t="s">
        <v>86</v>
      </c>
      <c r="E60" s="175">
        <v>30</v>
      </c>
      <c r="F60" s="175"/>
      <c r="G60" s="176">
        <f>E60*F60</f>
        <v>0</v>
      </c>
      <c r="O60" s="170">
        <v>2</v>
      </c>
      <c r="AA60" s="146">
        <v>12</v>
      </c>
      <c r="AB60" s="146">
        <v>0</v>
      </c>
      <c r="AC60" s="146">
        <v>14</v>
      </c>
      <c r="AZ60" s="146">
        <v>2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12</v>
      </c>
      <c r="CB60" s="177">
        <v>0</v>
      </c>
      <c r="CZ60" s="146">
        <v>0</v>
      </c>
    </row>
    <row r="61" spans="1:104">
      <c r="A61" s="178"/>
      <c r="B61" s="180"/>
      <c r="C61" s="225" t="s">
        <v>82</v>
      </c>
      <c r="D61" s="226"/>
      <c r="E61" s="181">
        <v>0</v>
      </c>
      <c r="F61" s="182"/>
      <c r="G61" s="183"/>
      <c r="M61" s="179" t="s">
        <v>82</v>
      </c>
      <c r="O61" s="170"/>
    </row>
    <row r="62" spans="1:104">
      <c r="A62" s="178"/>
      <c r="B62" s="180"/>
      <c r="C62" s="225" t="s">
        <v>123</v>
      </c>
      <c r="D62" s="226"/>
      <c r="E62" s="181">
        <v>10</v>
      </c>
      <c r="F62" s="182"/>
      <c r="G62" s="183"/>
      <c r="M62" s="179">
        <v>10</v>
      </c>
      <c r="O62" s="170"/>
    </row>
    <row r="63" spans="1:104">
      <c r="A63" s="178"/>
      <c r="B63" s="180"/>
      <c r="C63" s="225" t="s">
        <v>151</v>
      </c>
      <c r="D63" s="226"/>
      <c r="E63" s="181">
        <v>0</v>
      </c>
      <c r="F63" s="182"/>
      <c r="G63" s="183"/>
      <c r="M63" s="179" t="s">
        <v>151</v>
      </c>
      <c r="O63" s="170"/>
    </row>
    <row r="64" spans="1:104">
      <c r="A64" s="178"/>
      <c r="B64" s="180"/>
      <c r="C64" s="225" t="s">
        <v>123</v>
      </c>
      <c r="D64" s="226"/>
      <c r="E64" s="181">
        <v>10</v>
      </c>
      <c r="F64" s="182"/>
      <c r="G64" s="183"/>
      <c r="M64" s="179">
        <v>10</v>
      </c>
      <c r="O64" s="170"/>
    </row>
    <row r="65" spans="1:104">
      <c r="A65" s="178"/>
      <c r="B65" s="180"/>
      <c r="C65" s="225" t="s">
        <v>152</v>
      </c>
      <c r="D65" s="226"/>
      <c r="E65" s="181">
        <v>0</v>
      </c>
      <c r="F65" s="182"/>
      <c r="G65" s="183"/>
      <c r="M65" s="179" t="s">
        <v>152</v>
      </c>
      <c r="O65" s="170"/>
    </row>
    <row r="66" spans="1:104">
      <c r="A66" s="178"/>
      <c r="B66" s="180"/>
      <c r="C66" s="225" t="s">
        <v>123</v>
      </c>
      <c r="D66" s="226"/>
      <c r="E66" s="181">
        <v>10</v>
      </c>
      <c r="F66" s="182"/>
      <c r="G66" s="183"/>
      <c r="M66" s="179">
        <v>10</v>
      </c>
      <c r="O66" s="170"/>
    </row>
    <row r="67" spans="1:104">
      <c r="A67" s="171">
        <v>24</v>
      </c>
      <c r="B67" s="172" t="s">
        <v>153</v>
      </c>
      <c r="C67" s="173" t="s">
        <v>154</v>
      </c>
      <c r="D67" s="174" t="s">
        <v>62</v>
      </c>
      <c r="E67" s="175">
        <v>255</v>
      </c>
      <c r="F67" s="175"/>
      <c r="G67" s="176">
        <f>E67*F67</f>
        <v>0</v>
      </c>
      <c r="O67" s="170">
        <v>2</v>
      </c>
      <c r="AA67" s="146">
        <v>7</v>
      </c>
      <c r="AB67" s="146">
        <v>1002</v>
      </c>
      <c r="AC67" s="146">
        <v>5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7</v>
      </c>
      <c r="CB67" s="177">
        <v>1002</v>
      </c>
      <c r="CZ67" s="146">
        <v>0</v>
      </c>
    </row>
    <row r="68" spans="1:104">
      <c r="A68" s="184"/>
      <c r="B68" s="185" t="s">
        <v>74</v>
      </c>
      <c r="C68" s="186" t="str">
        <f>CONCATENATE(B59," ",C59)</f>
        <v>781 Obklady keramické</v>
      </c>
      <c r="D68" s="187"/>
      <c r="E68" s="188"/>
      <c r="F68" s="189"/>
      <c r="G68" s="190">
        <f>SUM(G59:G67)</f>
        <v>0</v>
      </c>
      <c r="O68" s="170">
        <v>4</v>
      </c>
      <c r="BA68" s="191">
        <f>SUM(BA59:BA67)</f>
        <v>0</v>
      </c>
      <c r="BB68" s="191">
        <f>SUM(BB59:BB67)</f>
        <v>0</v>
      </c>
      <c r="BC68" s="191">
        <f>SUM(BC59:BC67)</f>
        <v>0</v>
      </c>
      <c r="BD68" s="191">
        <f>SUM(BD59:BD67)</f>
        <v>0</v>
      </c>
      <c r="BE68" s="191">
        <f>SUM(BE59:BE67)</f>
        <v>0</v>
      </c>
    </row>
    <row r="69" spans="1:104">
      <c r="A69" s="163" t="s">
        <v>73</v>
      </c>
      <c r="B69" s="164" t="s">
        <v>205</v>
      </c>
      <c r="C69" s="165" t="s">
        <v>206</v>
      </c>
      <c r="D69" s="166"/>
      <c r="E69" s="167"/>
      <c r="F69" s="167"/>
      <c r="G69" s="168"/>
      <c r="H69" s="169"/>
      <c r="I69" s="169"/>
      <c r="O69" s="170">
        <v>1</v>
      </c>
    </row>
    <row r="70" spans="1:104">
      <c r="A70" s="171">
        <v>25</v>
      </c>
      <c r="B70" s="172" t="s">
        <v>207</v>
      </c>
      <c r="C70" s="173" t="s">
        <v>208</v>
      </c>
      <c r="D70" s="174" t="s">
        <v>86</v>
      </c>
      <c r="E70" s="175">
        <v>50.3</v>
      </c>
      <c r="F70" s="175"/>
      <c r="G70" s="176">
        <f>E70*F70</f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7</v>
      </c>
      <c r="CZ70" s="146">
        <v>6.9999999999999994E-5</v>
      </c>
    </row>
    <row r="71" spans="1:104">
      <c r="A71" s="178"/>
      <c r="B71" s="180"/>
      <c r="C71" s="225" t="s">
        <v>216</v>
      </c>
      <c r="D71" s="226"/>
      <c r="E71" s="181">
        <v>0</v>
      </c>
      <c r="F71" s="182"/>
      <c r="G71" s="183"/>
      <c r="M71" s="179" t="s">
        <v>209</v>
      </c>
      <c r="O71" s="170"/>
    </row>
    <row r="72" spans="1:104">
      <c r="A72" s="171">
        <v>26</v>
      </c>
      <c r="B72" s="172" t="s">
        <v>210</v>
      </c>
      <c r="C72" s="173" t="s">
        <v>211</v>
      </c>
      <c r="D72" s="174" t="s">
        <v>86</v>
      </c>
      <c r="E72" s="175">
        <v>50.3</v>
      </c>
      <c r="F72" s="175"/>
      <c r="G72" s="176">
        <f>E72*F72</f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</v>
      </c>
      <c r="CB72" s="177">
        <v>7</v>
      </c>
      <c r="CZ72" s="146">
        <v>2.9E-4</v>
      </c>
    </row>
    <row r="73" spans="1:104">
      <c r="A73" s="171">
        <v>27</v>
      </c>
      <c r="B73" s="172" t="s">
        <v>212</v>
      </c>
      <c r="C73" s="173" t="s">
        <v>213</v>
      </c>
      <c r="D73" s="174" t="s">
        <v>86</v>
      </c>
      <c r="E73" s="175">
        <v>43.6</v>
      </c>
      <c r="F73" s="175"/>
      <c r="G73" s="176">
        <f>E73*F73</f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7</v>
      </c>
      <c r="CZ73" s="146">
        <v>0</v>
      </c>
    </row>
    <row r="74" spans="1:104">
      <c r="A74" s="171">
        <v>28</v>
      </c>
      <c r="B74" s="172" t="s">
        <v>214</v>
      </c>
      <c r="C74" s="173" t="s">
        <v>215</v>
      </c>
      <c r="D74" s="174" t="s">
        <v>86</v>
      </c>
      <c r="E74" s="175">
        <v>43.6</v>
      </c>
      <c r="F74" s="175"/>
      <c r="G74" s="176">
        <f>E74*F74</f>
        <v>0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7</v>
      </c>
      <c r="CZ74" s="146">
        <v>0</v>
      </c>
    </row>
    <row r="75" spans="1:104">
      <c r="A75" s="184"/>
      <c r="B75" s="185" t="s">
        <v>74</v>
      </c>
      <c r="C75" s="186" t="str">
        <f>CONCATENATE(B69," ",C69)</f>
        <v>784 Malby</v>
      </c>
      <c r="D75" s="187"/>
      <c r="E75" s="188"/>
      <c r="F75" s="189"/>
      <c r="G75" s="190">
        <f>SUM(G70:G74)</f>
        <v>0</v>
      </c>
      <c r="O75" s="170"/>
      <c r="CA75" s="177"/>
      <c r="CB75" s="177"/>
    </row>
    <row r="76" spans="1:104">
      <c r="A76" s="163" t="s">
        <v>73</v>
      </c>
      <c r="B76" s="164" t="s">
        <v>155</v>
      </c>
      <c r="C76" s="165" t="s">
        <v>156</v>
      </c>
      <c r="D76" s="166"/>
      <c r="E76" s="167"/>
      <c r="F76" s="167"/>
      <c r="G76" s="168"/>
      <c r="H76" s="169"/>
      <c r="I76" s="169"/>
      <c r="O76" s="170">
        <v>1</v>
      </c>
    </row>
    <row r="77" spans="1:104">
      <c r="A77" s="171">
        <v>29</v>
      </c>
      <c r="B77" s="172" t="s">
        <v>157</v>
      </c>
      <c r="C77" s="173" t="s">
        <v>158</v>
      </c>
      <c r="D77" s="174" t="s">
        <v>159</v>
      </c>
      <c r="E77" s="175">
        <v>1</v>
      </c>
      <c r="F77" s="175"/>
      <c r="G77" s="176">
        <f>E77*F77</f>
        <v>0</v>
      </c>
      <c r="O77" s="170">
        <v>2</v>
      </c>
      <c r="AA77" s="146">
        <v>12</v>
      </c>
      <c r="AB77" s="146">
        <v>0</v>
      </c>
      <c r="AC77" s="146">
        <v>21</v>
      </c>
      <c r="AZ77" s="146">
        <v>4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12</v>
      </c>
      <c r="CB77" s="177">
        <v>0</v>
      </c>
      <c r="CZ77" s="146">
        <v>0</v>
      </c>
    </row>
    <row r="78" spans="1:104">
      <c r="A78" s="171">
        <v>30</v>
      </c>
      <c r="B78" s="172" t="s">
        <v>160</v>
      </c>
      <c r="C78" s="173" t="s">
        <v>161</v>
      </c>
      <c r="D78" s="174" t="s">
        <v>159</v>
      </c>
      <c r="E78" s="175">
        <v>1</v>
      </c>
      <c r="F78" s="175"/>
      <c r="G78" s="176">
        <f>E78*F78</f>
        <v>0</v>
      </c>
      <c r="O78" s="170">
        <v>2</v>
      </c>
      <c r="AA78" s="146">
        <v>12</v>
      </c>
      <c r="AB78" s="146">
        <v>0</v>
      </c>
      <c r="AC78" s="146">
        <v>22</v>
      </c>
      <c r="AZ78" s="146">
        <v>4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12</v>
      </c>
      <c r="CB78" s="177">
        <v>0</v>
      </c>
      <c r="CZ78" s="146">
        <v>0</v>
      </c>
    </row>
    <row r="79" spans="1:104">
      <c r="A79" s="171">
        <v>31</v>
      </c>
      <c r="B79" s="172" t="s">
        <v>162</v>
      </c>
      <c r="C79" s="173" t="s">
        <v>163</v>
      </c>
      <c r="D79" s="174" t="s">
        <v>62</v>
      </c>
      <c r="E79" s="175">
        <v>5</v>
      </c>
      <c r="F79" s="175"/>
      <c r="G79" s="176">
        <f>E79*F79</f>
        <v>0</v>
      </c>
      <c r="O79" s="170">
        <v>2</v>
      </c>
      <c r="AA79" s="146">
        <v>12</v>
      </c>
      <c r="AB79" s="146">
        <v>0</v>
      </c>
      <c r="AC79" s="146">
        <v>23</v>
      </c>
      <c r="AZ79" s="146">
        <v>4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12</v>
      </c>
      <c r="CB79" s="177">
        <v>0</v>
      </c>
      <c r="CZ79" s="146">
        <v>0</v>
      </c>
    </row>
    <row r="80" spans="1:104">
      <c r="A80" s="184"/>
      <c r="B80" s="185" t="s">
        <v>74</v>
      </c>
      <c r="C80" s="186" t="str">
        <f>CONCATENATE(B76," ",C76)</f>
        <v>M33 Montáže dopravních zařízení a vah-výtahy</v>
      </c>
      <c r="D80" s="187"/>
      <c r="E80" s="188"/>
      <c r="F80" s="189"/>
      <c r="G80" s="190">
        <f>SUM(G76:G79)</f>
        <v>0</v>
      </c>
      <c r="O80" s="170">
        <v>4</v>
      </c>
      <c r="BA80" s="191">
        <f>SUM(BA76:BA79)</f>
        <v>0</v>
      </c>
      <c r="BB80" s="191">
        <f>SUM(BB76:BB79)</f>
        <v>0</v>
      </c>
      <c r="BC80" s="191">
        <f>SUM(BC76:BC79)</f>
        <v>0</v>
      </c>
      <c r="BD80" s="191">
        <f>SUM(BD76:BD79)</f>
        <v>0</v>
      </c>
      <c r="BE80" s="191">
        <f>SUM(BE76:BE79)</f>
        <v>0</v>
      </c>
    </row>
    <row r="81" spans="1:104">
      <c r="A81" s="163" t="s">
        <v>73</v>
      </c>
      <c r="B81" s="164" t="s">
        <v>164</v>
      </c>
      <c r="C81" s="165" t="s">
        <v>165</v>
      </c>
      <c r="D81" s="166"/>
      <c r="E81" s="167"/>
      <c r="F81" s="167"/>
      <c r="G81" s="168"/>
      <c r="H81" s="169"/>
      <c r="I81" s="169"/>
      <c r="O81" s="170">
        <v>1</v>
      </c>
    </row>
    <row r="82" spans="1:104">
      <c r="A82" s="171">
        <v>32</v>
      </c>
      <c r="B82" s="172" t="s">
        <v>166</v>
      </c>
      <c r="C82" s="173" t="s">
        <v>167</v>
      </c>
      <c r="D82" s="174" t="s">
        <v>81</v>
      </c>
      <c r="E82" s="175">
        <v>2.9870199999999998</v>
      </c>
      <c r="F82" s="175"/>
      <c r="G82" s="176">
        <f t="shared" ref="G82:G90" si="0">E82*F82</f>
        <v>0</v>
      </c>
      <c r="O82" s="170">
        <v>2</v>
      </c>
      <c r="AA82" s="146">
        <v>8</v>
      </c>
      <c r="AB82" s="146">
        <v>0</v>
      </c>
      <c r="AC82" s="146">
        <v>3</v>
      </c>
      <c r="AZ82" s="146">
        <v>1</v>
      </c>
      <c r="BA82" s="146">
        <f t="shared" ref="BA82:BA90" si="1">IF(AZ82=1,G82,0)</f>
        <v>0</v>
      </c>
      <c r="BB82" s="146">
        <f t="shared" ref="BB82:BB90" si="2">IF(AZ82=2,G82,0)</f>
        <v>0</v>
      </c>
      <c r="BC82" s="146">
        <f t="shared" ref="BC82:BC90" si="3">IF(AZ82=3,G82,0)</f>
        <v>0</v>
      </c>
      <c r="BD82" s="146">
        <f t="shared" ref="BD82:BD90" si="4">IF(AZ82=4,G82,0)</f>
        <v>0</v>
      </c>
      <c r="BE82" s="146">
        <f t="shared" ref="BE82:BE90" si="5">IF(AZ82=5,G82,0)</f>
        <v>0</v>
      </c>
      <c r="CA82" s="177">
        <v>8</v>
      </c>
      <c r="CB82" s="177">
        <v>0</v>
      </c>
      <c r="CZ82" s="146">
        <v>0</v>
      </c>
    </row>
    <row r="83" spans="1:104">
      <c r="A83" s="171">
        <v>33</v>
      </c>
      <c r="B83" s="172" t="s">
        <v>168</v>
      </c>
      <c r="C83" s="173" t="s">
        <v>169</v>
      </c>
      <c r="D83" s="174" t="s">
        <v>81</v>
      </c>
      <c r="E83" s="175">
        <v>2.9870199999999998</v>
      </c>
      <c r="F83" s="175"/>
      <c r="G83" s="176">
        <f t="shared" si="0"/>
        <v>0</v>
      </c>
      <c r="O83" s="170">
        <v>2</v>
      </c>
      <c r="AA83" s="146">
        <v>8</v>
      </c>
      <c r="AB83" s="146">
        <v>0</v>
      </c>
      <c r="AC83" s="146">
        <v>3</v>
      </c>
      <c r="AZ83" s="146">
        <v>1</v>
      </c>
      <c r="BA83" s="146">
        <f t="shared" si="1"/>
        <v>0</v>
      </c>
      <c r="BB83" s="146">
        <f t="shared" si="2"/>
        <v>0</v>
      </c>
      <c r="BC83" s="146">
        <f t="shared" si="3"/>
        <v>0</v>
      </c>
      <c r="BD83" s="146">
        <f t="shared" si="4"/>
        <v>0</v>
      </c>
      <c r="BE83" s="146">
        <f t="shared" si="5"/>
        <v>0</v>
      </c>
      <c r="CA83" s="177">
        <v>8</v>
      </c>
      <c r="CB83" s="177">
        <v>0</v>
      </c>
      <c r="CZ83" s="146">
        <v>0</v>
      </c>
    </row>
    <row r="84" spans="1:104">
      <c r="A84" s="171">
        <v>34</v>
      </c>
      <c r="B84" s="172" t="s">
        <v>170</v>
      </c>
      <c r="C84" s="173" t="s">
        <v>171</v>
      </c>
      <c r="D84" s="174" t="s">
        <v>81</v>
      </c>
      <c r="E84" s="175">
        <v>2.9870199999999998</v>
      </c>
      <c r="F84" s="175"/>
      <c r="G84" s="176">
        <f t="shared" si="0"/>
        <v>0</v>
      </c>
      <c r="O84" s="170">
        <v>2</v>
      </c>
      <c r="AA84" s="146">
        <v>8</v>
      </c>
      <c r="AB84" s="146">
        <v>0</v>
      </c>
      <c r="AC84" s="146">
        <v>3</v>
      </c>
      <c r="AZ84" s="146">
        <v>1</v>
      </c>
      <c r="BA84" s="146">
        <f t="shared" si="1"/>
        <v>0</v>
      </c>
      <c r="BB84" s="146">
        <f t="shared" si="2"/>
        <v>0</v>
      </c>
      <c r="BC84" s="146">
        <f t="shared" si="3"/>
        <v>0</v>
      </c>
      <c r="BD84" s="146">
        <f t="shared" si="4"/>
        <v>0</v>
      </c>
      <c r="BE84" s="146">
        <f t="shared" si="5"/>
        <v>0</v>
      </c>
      <c r="CA84" s="177">
        <v>8</v>
      </c>
      <c r="CB84" s="177">
        <v>0</v>
      </c>
      <c r="CZ84" s="146">
        <v>0</v>
      </c>
    </row>
    <row r="85" spans="1:104">
      <c r="A85" s="171">
        <v>35</v>
      </c>
      <c r="B85" s="172" t="s">
        <v>172</v>
      </c>
      <c r="C85" s="173" t="s">
        <v>173</v>
      </c>
      <c r="D85" s="174" t="s">
        <v>81</v>
      </c>
      <c r="E85" s="175">
        <v>56.75338</v>
      </c>
      <c r="F85" s="175"/>
      <c r="G85" s="176">
        <f t="shared" si="0"/>
        <v>0</v>
      </c>
      <c r="O85" s="170">
        <v>2</v>
      </c>
      <c r="AA85" s="146">
        <v>8</v>
      </c>
      <c r="AB85" s="146">
        <v>0</v>
      </c>
      <c r="AC85" s="146">
        <v>3</v>
      </c>
      <c r="AZ85" s="146">
        <v>1</v>
      </c>
      <c r="BA85" s="146">
        <f t="shared" si="1"/>
        <v>0</v>
      </c>
      <c r="BB85" s="146">
        <f t="shared" si="2"/>
        <v>0</v>
      </c>
      <c r="BC85" s="146">
        <f t="shared" si="3"/>
        <v>0</v>
      </c>
      <c r="BD85" s="146">
        <f t="shared" si="4"/>
        <v>0</v>
      </c>
      <c r="BE85" s="146">
        <f t="shared" si="5"/>
        <v>0</v>
      </c>
      <c r="CA85" s="177">
        <v>8</v>
      </c>
      <c r="CB85" s="177">
        <v>0</v>
      </c>
      <c r="CZ85" s="146">
        <v>0</v>
      </c>
    </row>
    <row r="86" spans="1:104">
      <c r="A86" s="171">
        <v>36</v>
      </c>
      <c r="B86" s="172" t="s">
        <v>174</v>
      </c>
      <c r="C86" s="173" t="s">
        <v>175</v>
      </c>
      <c r="D86" s="174" t="s">
        <v>81</v>
      </c>
      <c r="E86" s="175">
        <v>2.9870199999999998</v>
      </c>
      <c r="F86" s="175"/>
      <c r="G86" s="176">
        <f t="shared" si="0"/>
        <v>0</v>
      </c>
      <c r="O86" s="170">
        <v>2</v>
      </c>
      <c r="AA86" s="146">
        <v>8</v>
      </c>
      <c r="AB86" s="146">
        <v>0</v>
      </c>
      <c r="AC86" s="146">
        <v>3</v>
      </c>
      <c r="AZ86" s="146">
        <v>1</v>
      </c>
      <c r="BA86" s="146">
        <f t="shared" si="1"/>
        <v>0</v>
      </c>
      <c r="BB86" s="146">
        <f t="shared" si="2"/>
        <v>0</v>
      </c>
      <c r="BC86" s="146">
        <f t="shared" si="3"/>
        <v>0</v>
      </c>
      <c r="BD86" s="146">
        <f t="shared" si="4"/>
        <v>0</v>
      </c>
      <c r="BE86" s="146">
        <f t="shared" si="5"/>
        <v>0</v>
      </c>
      <c r="CA86" s="177">
        <v>8</v>
      </c>
      <c r="CB86" s="177">
        <v>0</v>
      </c>
      <c r="CZ86" s="146">
        <v>0</v>
      </c>
    </row>
    <row r="87" spans="1:104">
      <c r="A87" s="171">
        <v>37</v>
      </c>
      <c r="B87" s="172" t="s">
        <v>176</v>
      </c>
      <c r="C87" s="173" t="s">
        <v>177</v>
      </c>
      <c r="D87" s="174" t="s">
        <v>81</v>
      </c>
      <c r="E87" s="175">
        <v>11.948079999999999</v>
      </c>
      <c r="F87" s="175"/>
      <c r="G87" s="176">
        <f t="shared" si="0"/>
        <v>0</v>
      </c>
      <c r="O87" s="170">
        <v>2</v>
      </c>
      <c r="AA87" s="146">
        <v>8</v>
      </c>
      <c r="AB87" s="146">
        <v>0</v>
      </c>
      <c r="AC87" s="146">
        <v>3</v>
      </c>
      <c r="AZ87" s="146">
        <v>1</v>
      </c>
      <c r="BA87" s="146">
        <f t="shared" si="1"/>
        <v>0</v>
      </c>
      <c r="BB87" s="146">
        <f t="shared" si="2"/>
        <v>0</v>
      </c>
      <c r="BC87" s="146">
        <f t="shared" si="3"/>
        <v>0</v>
      </c>
      <c r="BD87" s="146">
        <f t="shared" si="4"/>
        <v>0</v>
      </c>
      <c r="BE87" s="146">
        <f t="shared" si="5"/>
        <v>0</v>
      </c>
      <c r="CA87" s="177">
        <v>8</v>
      </c>
      <c r="CB87" s="177">
        <v>0</v>
      </c>
      <c r="CZ87" s="146">
        <v>0</v>
      </c>
    </row>
    <row r="88" spans="1:104">
      <c r="A88" s="171">
        <v>38</v>
      </c>
      <c r="B88" s="172" t="s">
        <v>178</v>
      </c>
      <c r="C88" s="173" t="s">
        <v>179</v>
      </c>
      <c r="D88" s="174" t="s">
        <v>81</v>
      </c>
      <c r="E88" s="175">
        <v>2.9870199999999998</v>
      </c>
      <c r="F88" s="175"/>
      <c r="G88" s="176">
        <f t="shared" si="0"/>
        <v>0</v>
      </c>
      <c r="O88" s="170">
        <v>2</v>
      </c>
      <c r="AA88" s="146">
        <v>8</v>
      </c>
      <c r="AB88" s="146">
        <v>0</v>
      </c>
      <c r="AC88" s="146">
        <v>3</v>
      </c>
      <c r="AZ88" s="146">
        <v>1</v>
      </c>
      <c r="BA88" s="146">
        <f t="shared" si="1"/>
        <v>0</v>
      </c>
      <c r="BB88" s="146">
        <f t="shared" si="2"/>
        <v>0</v>
      </c>
      <c r="BC88" s="146">
        <f t="shared" si="3"/>
        <v>0</v>
      </c>
      <c r="BD88" s="146">
        <f t="shared" si="4"/>
        <v>0</v>
      </c>
      <c r="BE88" s="146">
        <f t="shared" si="5"/>
        <v>0</v>
      </c>
      <c r="CA88" s="177">
        <v>8</v>
      </c>
      <c r="CB88" s="177">
        <v>0</v>
      </c>
      <c r="CZ88" s="146">
        <v>0</v>
      </c>
    </row>
    <row r="89" spans="1:104">
      <c r="A89" s="171">
        <v>39</v>
      </c>
      <c r="B89" s="172" t="s">
        <v>180</v>
      </c>
      <c r="C89" s="173" t="s">
        <v>181</v>
      </c>
      <c r="D89" s="174" t="s">
        <v>81</v>
      </c>
      <c r="E89" s="175">
        <v>2.9870199999999998</v>
      </c>
      <c r="F89" s="175"/>
      <c r="G89" s="176">
        <f t="shared" si="0"/>
        <v>0</v>
      </c>
      <c r="O89" s="170">
        <v>2</v>
      </c>
      <c r="AA89" s="146">
        <v>8</v>
      </c>
      <c r="AB89" s="146">
        <v>0</v>
      </c>
      <c r="AC89" s="146">
        <v>3</v>
      </c>
      <c r="AZ89" s="146">
        <v>1</v>
      </c>
      <c r="BA89" s="146">
        <f t="shared" si="1"/>
        <v>0</v>
      </c>
      <c r="BB89" s="146">
        <f t="shared" si="2"/>
        <v>0</v>
      </c>
      <c r="BC89" s="146">
        <f t="shared" si="3"/>
        <v>0</v>
      </c>
      <c r="BD89" s="146">
        <f t="shared" si="4"/>
        <v>0</v>
      </c>
      <c r="BE89" s="146">
        <f t="shared" si="5"/>
        <v>0</v>
      </c>
      <c r="CA89" s="177">
        <v>8</v>
      </c>
      <c r="CB89" s="177">
        <v>0</v>
      </c>
      <c r="CZ89" s="146">
        <v>0</v>
      </c>
    </row>
    <row r="90" spans="1:104">
      <c r="A90" s="171">
        <v>40</v>
      </c>
      <c r="B90" s="172" t="s">
        <v>182</v>
      </c>
      <c r="C90" s="173" t="s">
        <v>183</v>
      </c>
      <c r="D90" s="174" t="s">
        <v>81</v>
      </c>
      <c r="E90" s="175">
        <v>2.9870199999999998</v>
      </c>
      <c r="F90" s="175"/>
      <c r="G90" s="176">
        <f t="shared" si="0"/>
        <v>0</v>
      </c>
      <c r="O90" s="170">
        <v>2</v>
      </c>
      <c r="AA90" s="146">
        <v>8</v>
      </c>
      <c r="AB90" s="146">
        <v>0</v>
      </c>
      <c r="AC90" s="146">
        <v>3</v>
      </c>
      <c r="AZ90" s="146">
        <v>1</v>
      </c>
      <c r="BA90" s="146">
        <f t="shared" si="1"/>
        <v>0</v>
      </c>
      <c r="BB90" s="146">
        <f t="shared" si="2"/>
        <v>0</v>
      </c>
      <c r="BC90" s="146">
        <f t="shared" si="3"/>
        <v>0</v>
      </c>
      <c r="BD90" s="146">
        <f t="shared" si="4"/>
        <v>0</v>
      </c>
      <c r="BE90" s="146">
        <f t="shared" si="5"/>
        <v>0</v>
      </c>
      <c r="CA90" s="177">
        <v>8</v>
      </c>
      <c r="CB90" s="177">
        <v>0</v>
      </c>
      <c r="CZ90" s="146">
        <v>0</v>
      </c>
    </row>
    <row r="91" spans="1:104">
      <c r="A91" s="184"/>
      <c r="B91" s="185" t="s">
        <v>74</v>
      </c>
      <c r="C91" s="186" t="str">
        <f>CONCATENATE(B81," ",C81)</f>
        <v>D96 Přesuny suti a vybouraných hmot</v>
      </c>
      <c r="D91" s="187"/>
      <c r="E91" s="188"/>
      <c r="F91" s="189"/>
      <c r="G91" s="190">
        <f>SUM(G81:G90)</f>
        <v>0</v>
      </c>
      <c r="O91" s="170">
        <v>4</v>
      </c>
      <c r="BA91" s="191">
        <f>SUM(BA81:BA90)</f>
        <v>0</v>
      </c>
      <c r="BB91" s="191">
        <f>SUM(BB81:BB90)</f>
        <v>0</v>
      </c>
      <c r="BC91" s="191">
        <f>SUM(BC81:BC90)</f>
        <v>0</v>
      </c>
      <c r="BD91" s="191">
        <f>SUM(BD81:BD90)</f>
        <v>0</v>
      </c>
      <c r="BE91" s="191">
        <f>SUM(BE81:BE90)</f>
        <v>0</v>
      </c>
    </row>
    <row r="92" spans="1:104">
      <c r="E92" s="146"/>
    </row>
    <row r="93" spans="1:104">
      <c r="E93" s="146"/>
    </row>
    <row r="94" spans="1:104">
      <c r="E94" s="146"/>
    </row>
    <row r="95" spans="1:104">
      <c r="E95" s="146"/>
    </row>
    <row r="96" spans="1:104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A115" s="192"/>
      <c r="B115" s="192"/>
      <c r="C115" s="192"/>
      <c r="D115" s="192"/>
      <c r="E115" s="192"/>
      <c r="F115" s="192"/>
      <c r="G115" s="192"/>
    </row>
    <row r="116" spans="1:7">
      <c r="A116" s="192"/>
      <c r="B116" s="192"/>
      <c r="C116" s="192"/>
      <c r="D116" s="192"/>
      <c r="E116" s="192"/>
      <c r="F116" s="192"/>
      <c r="G116" s="192"/>
    </row>
    <row r="117" spans="1:7">
      <c r="A117" s="192"/>
      <c r="B117" s="192"/>
      <c r="C117" s="192"/>
      <c r="D117" s="192"/>
      <c r="E117" s="192"/>
      <c r="F117" s="192"/>
      <c r="G117" s="192"/>
    </row>
    <row r="118" spans="1:7">
      <c r="A118" s="192"/>
      <c r="B118" s="192"/>
      <c r="C118" s="192"/>
      <c r="D118" s="192"/>
      <c r="E118" s="192"/>
      <c r="F118" s="192"/>
      <c r="G118" s="192"/>
    </row>
    <row r="119" spans="1:7">
      <c r="E119" s="146"/>
    </row>
    <row r="120" spans="1:7">
      <c r="E120" s="146"/>
    </row>
    <row r="121" spans="1:7">
      <c r="E121" s="146"/>
    </row>
    <row r="122" spans="1:7">
      <c r="E122" s="146"/>
    </row>
    <row r="123" spans="1:7">
      <c r="E123" s="146"/>
    </row>
    <row r="124" spans="1:7">
      <c r="E124" s="146"/>
    </row>
    <row r="125" spans="1:7">
      <c r="E125" s="146"/>
    </row>
    <row r="126" spans="1:7">
      <c r="E126" s="146"/>
    </row>
    <row r="127" spans="1:7">
      <c r="E127" s="146"/>
    </row>
    <row r="128" spans="1:7">
      <c r="E128" s="146"/>
    </row>
    <row r="129" spans="5:5">
      <c r="E129" s="146"/>
    </row>
    <row r="130" spans="5:5">
      <c r="E130" s="146"/>
    </row>
    <row r="131" spans="5:5">
      <c r="E131" s="146"/>
    </row>
    <row r="132" spans="5:5">
      <c r="E132" s="146"/>
    </row>
    <row r="133" spans="5:5">
      <c r="E133" s="146"/>
    </row>
    <row r="134" spans="5:5">
      <c r="E134" s="146"/>
    </row>
    <row r="135" spans="5:5">
      <c r="E135" s="146"/>
    </row>
    <row r="136" spans="5:5">
      <c r="E136" s="146"/>
    </row>
    <row r="137" spans="5:5">
      <c r="E137" s="146"/>
    </row>
    <row r="138" spans="5:5">
      <c r="E138" s="146"/>
    </row>
    <row r="139" spans="5:5">
      <c r="E139" s="146"/>
    </row>
    <row r="140" spans="5:5">
      <c r="E140" s="146"/>
    </row>
    <row r="141" spans="5:5">
      <c r="E141" s="146"/>
    </row>
    <row r="142" spans="5:5">
      <c r="E142" s="146"/>
    </row>
    <row r="143" spans="5:5">
      <c r="E143" s="146"/>
    </row>
    <row r="144" spans="5:5">
      <c r="E144" s="146"/>
    </row>
    <row r="145" spans="1:7">
      <c r="E145" s="146"/>
    </row>
    <row r="146" spans="1:7">
      <c r="E146" s="146"/>
    </row>
    <row r="147" spans="1:7">
      <c r="E147" s="146"/>
    </row>
    <row r="148" spans="1:7">
      <c r="E148" s="146"/>
    </row>
    <row r="149" spans="1:7">
      <c r="E149" s="146"/>
    </row>
    <row r="150" spans="1:7">
      <c r="A150" s="193"/>
      <c r="B150" s="193"/>
    </row>
    <row r="151" spans="1:7">
      <c r="A151" s="192"/>
      <c r="B151" s="192"/>
      <c r="C151" s="195"/>
      <c r="D151" s="195"/>
      <c r="E151" s="196"/>
      <c r="F151" s="195"/>
      <c r="G151" s="197"/>
    </row>
    <row r="152" spans="1:7">
      <c r="A152" s="198"/>
      <c r="B152" s="198"/>
      <c r="C152" s="192"/>
      <c r="D152" s="192"/>
      <c r="E152" s="199"/>
      <c r="F152" s="192"/>
      <c r="G152" s="192"/>
    </row>
    <row r="153" spans="1:7">
      <c r="A153" s="192"/>
      <c r="B153" s="192"/>
      <c r="C153" s="192"/>
      <c r="D153" s="192"/>
      <c r="E153" s="199"/>
      <c r="F153" s="192"/>
      <c r="G153" s="192"/>
    </row>
    <row r="154" spans="1:7">
      <c r="A154" s="192"/>
      <c r="B154" s="192"/>
      <c r="C154" s="192"/>
      <c r="D154" s="192"/>
      <c r="E154" s="199"/>
      <c r="F154" s="192"/>
      <c r="G154" s="192"/>
    </row>
    <row r="155" spans="1:7">
      <c r="A155" s="192"/>
      <c r="B155" s="192"/>
      <c r="C155" s="192"/>
      <c r="D155" s="192"/>
      <c r="E155" s="199"/>
      <c r="F155" s="192"/>
      <c r="G155" s="192"/>
    </row>
    <row r="156" spans="1:7">
      <c r="A156" s="192"/>
      <c r="B156" s="192"/>
      <c r="C156" s="192"/>
      <c r="D156" s="192"/>
      <c r="E156" s="199"/>
      <c r="F156" s="192"/>
      <c r="G156" s="192"/>
    </row>
    <row r="157" spans="1:7">
      <c r="A157" s="192"/>
      <c r="B157" s="192"/>
      <c r="C157" s="192"/>
      <c r="D157" s="192"/>
      <c r="E157" s="199"/>
      <c r="F157" s="192"/>
      <c r="G157" s="192"/>
    </row>
    <row r="158" spans="1:7">
      <c r="A158" s="192"/>
      <c r="B158" s="192"/>
      <c r="C158" s="192"/>
      <c r="D158" s="192"/>
      <c r="E158" s="199"/>
      <c r="F158" s="192"/>
      <c r="G158" s="192"/>
    </row>
    <row r="159" spans="1:7">
      <c r="A159" s="192"/>
      <c r="B159" s="192"/>
      <c r="C159" s="192"/>
      <c r="D159" s="192"/>
      <c r="E159" s="199"/>
      <c r="F159" s="192"/>
      <c r="G159" s="192"/>
    </row>
    <row r="160" spans="1:7">
      <c r="A160" s="192"/>
      <c r="B160" s="192"/>
      <c r="C160" s="192"/>
      <c r="D160" s="192"/>
      <c r="E160" s="199"/>
      <c r="F160" s="192"/>
      <c r="G160" s="192"/>
    </row>
    <row r="161" spans="1:7">
      <c r="A161" s="192"/>
      <c r="B161" s="192"/>
      <c r="C161" s="192"/>
      <c r="D161" s="192"/>
      <c r="E161" s="199"/>
      <c r="F161" s="192"/>
      <c r="G161" s="192"/>
    </row>
    <row r="162" spans="1:7">
      <c r="A162" s="192"/>
      <c r="B162" s="192"/>
      <c r="C162" s="192"/>
      <c r="D162" s="192"/>
      <c r="E162" s="199"/>
      <c r="F162" s="192"/>
      <c r="G162" s="192"/>
    </row>
    <row r="163" spans="1:7">
      <c r="A163" s="192"/>
      <c r="B163" s="192"/>
      <c r="C163" s="192"/>
      <c r="D163" s="192"/>
      <c r="E163" s="199"/>
      <c r="F163" s="192"/>
      <c r="G163" s="192"/>
    </row>
    <row r="164" spans="1:7">
      <c r="A164" s="192"/>
      <c r="B164" s="192"/>
      <c r="C164" s="192"/>
      <c r="D164" s="192"/>
      <c r="E164" s="199"/>
      <c r="F164" s="192"/>
      <c r="G164" s="192"/>
    </row>
  </sheetData>
  <mergeCells count="30">
    <mergeCell ref="C39:D39"/>
    <mergeCell ref="C41:D41"/>
    <mergeCell ref="C43:D43"/>
    <mergeCell ref="C31:D31"/>
    <mergeCell ref="C71:D71"/>
    <mergeCell ref="C66:D66"/>
    <mergeCell ref="C50:D50"/>
    <mergeCell ref="C54:D54"/>
    <mergeCell ref="C56:D56"/>
    <mergeCell ref="C61:D61"/>
    <mergeCell ref="C62:D62"/>
    <mergeCell ref="C63:D63"/>
    <mergeCell ref="C64:D64"/>
    <mergeCell ref="C65:D65"/>
    <mergeCell ref="C32:D32"/>
    <mergeCell ref="C34:D34"/>
    <mergeCell ref="C35:D35"/>
    <mergeCell ref="C37:D37"/>
    <mergeCell ref="C16:D16"/>
    <mergeCell ref="C17:D17"/>
    <mergeCell ref="C21:D21"/>
    <mergeCell ref="C22:D22"/>
    <mergeCell ref="C10:D10"/>
    <mergeCell ref="C12:D12"/>
    <mergeCell ref="C14:D14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jiri.padevet</cp:lastModifiedBy>
  <dcterms:created xsi:type="dcterms:W3CDTF">2017-05-27T09:49:47Z</dcterms:created>
  <dcterms:modified xsi:type="dcterms:W3CDTF">2017-09-14T21:05:35Z</dcterms:modified>
</cp:coreProperties>
</file>