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85" windowWidth="19440" windowHeight="11760" activeTab="1"/>
  </bookViews>
  <sheets>
    <sheet name="Rekapitulace stavby" sheetId="1" r:id="rId1"/>
    <sheet name="SO01 - Oprava fasády a kl..." sheetId="2" r:id="rId2"/>
    <sheet name="Pokyny pro vyplnění" sheetId="4" r:id="rId3"/>
  </sheets>
  <definedNames>
    <definedName name="_xlnm._FilterDatabase" localSheetId="1" hidden="1">'SO01 - Oprava fasády a kl...'!$C$85:$K$168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'SO01 - Oprava fasády a kl...'!$C$4:$J$36,'SO01 - Oprava fasády a kl...'!$C$42:$J$67,'SO01 - Oprava fasády a kl...'!$C$73:$K$168</definedName>
    <definedName name="_xlnm.Print_Titles" localSheetId="0">'Rekapitulace stavby'!$49:$49</definedName>
    <definedName name="_xlnm.Print_Titles" localSheetId="1">'SO01 - Oprava fasády a kl...'!$85:$85</definedName>
  </definedNames>
  <calcPr calcId="125725"/>
</workbook>
</file>

<file path=xl/sharedStrings.xml><?xml version="1.0" encoding="utf-8"?>
<sst xmlns="http://schemas.openxmlformats.org/spreadsheetml/2006/main" count="1868" uniqueCount="601">
  <si>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</si>
  <si>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</si>
  <si>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</si>
  <si>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</si>
  <si>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</si>
  <si>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</si>
  <si>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</si>
  <si>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{5bc8f375-3b31-41d7-bd4f-a32d1f895644}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</si>
  <si>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</si>
  <si>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</si>
  <si>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</si>
  <si>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</si>
  <si>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</si>
  <si>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</si>
  <si>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</si>
  <si>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</si>
  <si>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</si>
  <si>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VZ20180024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</si>
  <si>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</si>
  <si>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</si>
  <si>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Zámek Hostavice - soupis montáží a dodávek</t>
  </si>
  <si>
    <t>KSO:</t>
  </si>
  <si>
    <t>CC-CZ:</t>
  </si>
  <si>
    <t>Místo:</t>
  </si>
  <si>
    <t>Pilská 9, Hostavice</t>
  </si>
  <si>
    <t>Datum:</t>
  </si>
  <si>
    <t>12.4.2018</t>
  </si>
  <si>
    <t>Zadavatel:</t>
  </si>
  <si>
    <t>IČ:</t>
  </si>
  <si>
    <t>00231312</t>
  </si>
  <si>
    <t>Městská část Praha 14</t>
  </si>
  <si>
    <t>DIČ:</t>
  </si>
  <si>
    <t>CZ00231312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</si>
  <si>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</si>
  <si>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</si>
  <si>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</si>
  <si>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</si>
  <si>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</si>
  <si>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</si>
  <si>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</si>
  <si>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</si>
  <si>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</si>
  <si>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</si>
  <si>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</si>
  <si>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</si>
  <si>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</si>
  <si>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</si>
  <si>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</si>
  <si>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</si>
  <si>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</si>
  <si>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</si>
  <si>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</si>
  <si>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</si>
  <si>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</si>
  <si>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</si>
  <si>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</si>
  <si>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</si>
  <si>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</si>
  <si>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</si>
  <si>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</si>
  <si>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</si>
  <si>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</si>
  <si>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</si>
  <si>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</si>
  <si>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</si>
  <si>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</si>
  <si>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</si>
  <si>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</si>
  <si>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</si>
  <si>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</si>
  <si>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</si>
  <si>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</si>
  <si>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</si>
  <si>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</si>
  <si>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</si>
  <si>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</si>
  <si>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</si>
  <si>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</si>
  <si>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</si>
  <si>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Oprava fasády a klempířských prvků</t>
  </si>
  <si>
    <t>STA</t>
  </si>
  <si>
    <t>1</t>
  </si>
  <si>
    <t>{b0f49de2-94ff-4e5b-904f-ce2931188a5e}</t>
  </si>
  <si>
    <t>2</t>
  </si>
  <si>
    <t>{2e03465b-92c2-4add-94f8-bf27536ff823}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</si>
  <si>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</si>
  <si>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</si>
  <si>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</si>
  <si>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</si>
  <si>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</si>
  <si>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</si>
  <si>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</si>
  <si>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Oprava fasády a klempířských prvků</t>
  </si>
  <si>
    <t>REKAPITULACE ČLENĚNÍ SOUPISU PRACÍ</t>
  </si>
  <si>
    <t>Kód dílu - Popis</t>
  </si>
  <si>
    <t>Cena celkem [CZK]</t>
  </si>
  <si>
    <t>Náklady soupisu celkem</t>
  </si>
  <si>
    <t>-1</t>
  </si>
  <si>
    <t>1 - Stavební část</t>
  </si>
  <si>
    <t xml:space="preserve">    1.1 - Demolice</t>
  </si>
  <si>
    <t xml:space="preserve">    1.15 - demontáže klempířských prvků</t>
  </si>
  <si>
    <t xml:space="preserve">    1.2 - Úprava povrchu</t>
  </si>
  <si>
    <t xml:space="preserve">    1.3 - Malby - fasádní, akrylátová, alt. minerální</t>
  </si>
  <si>
    <t xml:space="preserve">      1.3.3. - akrylátová b. - /východní strana/</t>
  </si>
  <si>
    <t xml:space="preserve">      1.3.8.1. - akrylátová b. - /západní strana/</t>
  </si>
  <si>
    <t xml:space="preserve">      1.3.11.1. - akrylátová b. - /severní strana/</t>
  </si>
  <si>
    <t xml:space="preserve">    1.4 - Klempířské konstrukce</t>
  </si>
  <si>
    <t xml:space="preserve">    1.5 - Ostatní konstrukce a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</si>
  <si>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</si>
  <si>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</si>
  <si>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</si>
  <si>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</si>
  <si>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</si>
  <si>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</si>
  <si>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</si>
  <si>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</si>
  <si>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</si>
  <si>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</si>
  <si>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</si>
  <si>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</si>
  <si>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</si>
  <si>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</si>
  <si>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Stavební část</t>
  </si>
  <si>
    <t>4</t>
  </si>
  <si>
    <t>ROZPOCET</t>
  </si>
  <si>
    <t>1.1</t>
  </si>
  <si>
    <t>Demolice</t>
  </si>
  <si>
    <t>K</t>
  </si>
  <si>
    <t>1.1.1.</t>
  </si>
  <si>
    <t>oklepáni stávající zvětralé omítky, na zdivo - /východní strana/</t>
  </si>
  <si>
    <t>m2</t>
  </si>
  <si>
    <t>512</t>
  </si>
  <si>
    <t>1514381381</t>
  </si>
  <si>
    <t>1.1.2.</t>
  </si>
  <si>
    <t>seškrábání stávající nesoudržné fasádni malby</t>
  </si>
  <si>
    <t>1184036086</t>
  </si>
  <si>
    <t>3</t>
  </si>
  <si>
    <t>1.1.3.</t>
  </si>
  <si>
    <t>příplatek za oklepáni omítkoviny s přísadou cement.</t>
  </si>
  <si>
    <t>-1231867754</t>
  </si>
  <si>
    <t>1.1.4</t>
  </si>
  <si>
    <t>demontáže stávajících osvětlení (světel); EPS - alarm</t>
  </si>
  <si>
    <t>ks</t>
  </si>
  <si>
    <t>-1734092703</t>
  </si>
  <si>
    <t>5</t>
  </si>
  <si>
    <t>1.1.6.</t>
  </si>
  <si>
    <t>demontáže stávajících PVC krytek ventilačních odtahů a mřižek</t>
  </si>
  <si>
    <t>-1502361584</t>
  </si>
  <si>
    <t>6</t>
  </si>
  <si>
    <t>1.1.7.</t>
  </si>
  <si>
    <t>oklepání stávající zvětralé omítky, na zdivo - /jižní strana/</t>
  </si>
  <si>
    <t>54835618</t>
  </si>
  <si>
    <t>7</t>
  </si>
  <si>
    <t>1.1.8.</t>
  </si>
  <si>
    <t>seškrábání stávající nesoudržné fasádní malby</t>
  </si>
  <si>
    <t>-2138312108</t>
  </si>
  <si>
    <t>8</t>
  </si>
  <si>
    <t>1.1.9.</t>
  </si>
  <si>
    <t>příplatek za oklepání omítkoviny s přísadou cement.</t>
  </si>
  <si>
    <t>-287635962</t>
  </si>
  <si>
    <t>9</t>
  </si>
  <si>
    <t>1.1.10.</t>
  </si>
  <si>
    <t>demontáže stávajících osvětleni (světel); EPS - alarm</t>
  </si>
  <si>
    <t>1731676137</t>
  </si>
  <si>
    <t>10</t>
  </si>
  <si>
    <t>1.1.12.</t>
  </si>
  <si>
    <t>demontáže stávajících PVC krytek ventilačních odtahů a mřížek</t>
  </si>
  <si>
    <t>-419281454</t>
  </si>
  <si>
    <t>11</t>
  </si>
  <si>
    <t>1.1.13.</t>
  </si>
  <si>
    <t>oklepání stávající zvětralé omítky, na zdivo -(západní strana/</t>
  </si>
  <si>
    <t>235852095</t>
  </si>
  <si>
    <t>12</t>
  </si>
  <si>
    <t>1.1.14.</t>
  </si>
  <si>
    <t>419511887</t>
  </si>
  <si>
    <t>13</t>
  </si>
  <si>
    <t>1.1.15.</t>
  </si>
  <si>
    <t>příplatek za oklepání ornítkoviny s přísadou cement.</t>
  </si>
  <si>
    <t>1732986828</t>
  </si>
  <si>
    <t>14</t>
  </si>
  <si>
    <t>1.1.16.</t>
  </si>
  <si>
    <t>-1425342377</t>
  </si>
  <si>
    <t>1.1.18.</t>
  </si>
  <si>
    <t>-615391722</t>
  </si>
  <si>
    <t>16</t>
  </si>
  <si>
    <t>1.1.19.</t>
  </si>
  <si>
    <t>oklepání stávající zvětralé omítky, na zdivo - /severní strana/</t>
  </si>
  <si>
    <t>-180974749</t>
  </si>
  <si>
    <t>17</t>
  </si>
  <si>
    <t>1.1.20.</t>
  </si>
  <si>
    <t>-1200833999</t>
  </si>
  <si>
    <t>18</t>
  </si>
  <si>
    <t>1.1.21.</t>
  </si>
  <si>
    <t>příplatek za oklepání ornitkoviny s přísadou cement.</t>
  </si>
  <si>
    <t>94699443</t>
  </si>
  <si>
    <t>19</t>
  </si>
  <si>
    <t>1.1.22.</t>
  </si>
  <si>
    <t>2128103850</t>
  </si>
  <si>
    <t>20</t>
  </si>
  <si>
    <t>1.1.23.</t>
  </si>
  <si>
    <t>-1722092908</t>
  </si>
  <si>
    <t>1.15</t>
  </si>
  <si>
    <t>demontáže klempířských prvků</t>
  </si>
  <si>
    <t>1.1.24.</t>
  </si>
  <si>
    <t>PoZink - žlaby, r.š. 330 mm,</t>
  </si>
  <si>
    <t>m</t>
  </si>
  <si>
    <t>1770441100</t>
  </si>
  <si>
    <t>22</t>
  </si>
  <si>
    <t>1.1.25.</t>
  </si>
  <si>
    <t>PoZink - svody prům 125 mm</t>
  </si>
  <si>
    <t>-2056963474</t>
  </si>
  <si>
    <t>23</t>
  </si>
  <si>
    <t>1.1.26.</t>
  </si>
  <si>
    <t>PoZink - nadokenní řimsa (dl. 2 m, Š. 0,15 m); 52 rn</t>
  </si>
  <si>
    <t>1563916464</t>
  </si>
  <si>
    <t>24</t>
  </si>
  <si>
    <t>1.1.27.</t>
  </si>
  <si>
    <t>PoZink - překrytí parapetní římsy, 2.np</t>
  </si>
  <si>
    <t>461840691</t>
  </si>
  <si>
    <t>25</t>
  </si>
  <si>
    <t>1.1.28.</t>
  </si>
  <si>
    <t>PoZink - překrytí věncové římsy (2.np)</t>
  </si>
  <si>
    <t>-977209515</t>
  </si>
  <si>
    <t>26</t>
  </si>
  <si>
    <t>1.1.29.</t>
  </si>
  <si>
    <t>PoZink - překryti soklové římsy, 1.np, Š. 150 mm</t>
  </si>
  <si>
    <t>-1560553410</t>
  </si>
  <si>
    <t>27</t>
  </si>
  <si>
    <t>1.1.30.</t>
  </si>
  <si>
    <t>plastové - okenní parapety (dl. 1,4 m; š. 0,4 m) ('</t>
  </si>
  <si>
    <t>1675112964</t>
  </si>
  <si>
    <t>28</t>
  </si>
  <si>
    <t>1.1.31.</t>
  </si>
  <si>
    <t>PoZink - kotlík plechový</t>
  </si>
  <si>
    <t>521741795</t>
  </si>
  <si>
    <t>29</t>
  </si>
  <si>
    <t>1.1.32.</t>
  </si>
  <si>
    <t>PoZink - zastřešení zádveří - jižní strana</t>
  </si>
  <si>
    <t>892470493</t>
  </si>
  <si>
    <t>30</t>
  </si>
  <si>
    <t>1.1.33.</t>
  </si>
  <si>
    <t>PoZink - zastřešení zádveří - severní strana</t>
  </si>
  <si>
    <t>-1862552940</t>
  </si>
  <si>
    <t>31</t>
  </si>
  <si>
    <t>1.1.34.</t>
  </si>
  <si>
    <t>odvoz, doprava a uložení sutě na skládku - odhad ....</t>
  </si>
  <si>
    <t>m3</t>
  </si>
  <si>
    <t>-1825678055</t>
  </si>
  <si>
    <t>32</t>
  </si>
  <si>
    <t>1.1.35.</t>
  </si>
  <si>
    <t>poplatek za skládku</t>
  </si>
  <si>
    <t>-1125574043</t>
  </si>
  <si>
    <t>1.2</t>
  </si>
  <si>
    <t>Úprava povrchu</t>
  </si>
  <si>
    <t>33</t>
  </si>
  <si>
    <t>1.2.1.</t>
  </si>
  <si>
    <t>omítnutí vápenocementovou štukovou omítkou, vč, špricu … boky schodiště - /jižní strana)</t>
  </si>
  <si>
    <t>45481742</t>
  </si>
  <si>
    <t>34</t>
  </si>
  <si>
    <t>1.2.2.</t>
  </si>
  <si>
    <t>nová jádrová VPC štuková omítka, na zdivo, vč. špricu - /východní strana/</t>
  </si>
  <si>
    <t>1808586281</t>
  </si>
  <si>
    <t>35</t>
  </si>
  <si>
    <t>1.2.3.</t>
  </si>
  <si>
    <t>částečné opravy po demontovaných prvcích - (osvětlení, alarm, krytky a mřížky po ventilátorech, ...)</t>
  </si>
  <si>
    <t>kpl</t>
  </si>
  <si>
    <t>1628893066</t>
  </si>
  <si>
    <t>36</t>
  </si>
  <si>
    <t>1.2.4.</t>
  </si>
  <si>
    <t>nová jádrová VPC štuková omítka, na zdivo, vč. špricu -/jižní strana/</t>
  </si>
  <si>
    <t>977854756</t>
  </si>
  <si>
    <t>37</t>
  </si>
  <si>
    <t>1.2.7.</t>
  </si>
  <si>
    <t>-1805548410</t>
  </si>
  <si>
    <t>38</t>
  </si>
  <si>
    <t>1.2.8.</t>
  </si>
  <si>
    <t>nová jádrová VPC štuková omítka, na zdivo, vč. špricu - /západní strana/</t>
  </si>
  <si>
    <t>1170092012</t>
  </si>
  <si>
    <t>39</t>
  </si>
  <si>
    <t>1.2.9.</t>
  </si>
  <si>
    <t>-856366149</t>
  </si>
  <si>
    <t>40</t>
  </si>
  <si>
    <t>1.2.10.</t>
  </si>
  <si>
    <t>nová jádrová VPC štuková omítka, na zdivo, vč. špricu - /severní strana/</t>
  </si>
  <si>
    <t>714887793</t>
  </si>
  <si>
    <t>41</t>
  </si>
  <si>
    <t>1.2.11.</t>
  </si>
  <si>
    <t>částečné opravy po domontovaných prvcích - (osvětlení, alarm, krytky a mřížky po ventilátorech, ...)</t>
  </si>
  <si>
    <t>271741904</t>
  </si>
  <si>
    <t>42</t>
  </si>
  <si>
    <t>1.2.12.</t>
  </si>
  <si>
    <t>přeštukování vápenocementovým štukem seškrábaných částí ploch - /východní fasáda/</t>
  </si>
  <si>
    <t>-1743452448</t>
  </si>
  <si>
    <t>43</t>
  </si>
  <si>
    <t>1.2.13.</t>
  </si>
  <si>
    <t>přeštukování vápenocementovým štukem seškrábáných částí ploch -/jižní fasáda/</t>
  </si>
  <si>
    <t>446353151</t>
  </si>
  <si>
    <t>44</t>
  </si>
  <si>
    <t>1.2.14.</t>
  </si>
  <si>
    <t>přeštukování vápenocementovým štukem seškrábaných částí ploch - /západní fasáda/</t>
  </si>
  <si>
    <t>750509633</t>
  </si>
  <si>
    <t>45</t>
  </si>
  <si>
    <t>1.2.15.</t>
  </si>
  <si>
    <t>přeštukování vápenocementovým štukem seškrábaných částí ploch - /severní fasáda/</t>
  </si>
  <si>
    <t>-1587732345</t>
  </si>
  <si>
    <t>46</t>
  </si>
  <si>
    <t>1.2.16.</t>
  </si>
  <si>
    <t>přeštukování VPC štukem zbylé plochy fasády (kpl)</t>
  </si>
  <si>
    <t>-1411808510</t>
  </si>
  <si>
    <t>1.3</t>
  </si>
  <si>
    <t>Malby - fasádní, akrylátová, alt. minerální</t>
  </si>
  <si>
    <t>47</t>
  </si>
  <si>
    <t>1.3.1.</t>
  </si>
  <si>
    <t>římsy - střešní, nadokenní, parapetní (2.np), věncové (2.np), soklove (1.np)</t>
  </si>
  <si>
    <t>-515491038</t>
  </si>
  <si>
    <t>48</t>
  </si>
  <si>
    <t>1.3.2.</t>
  </si>
  <si>
    <t>okenní parapety (1.np); 21 ks á 1,4 m</t>
  </si>
  <si>
    <t>-835324493</t>
  </si>
  <si>
    <t>1.3.3.</t>
  </si>
  <si>
    <t>akrylátová b. - /východní strana/</t>
  </si>
  <si>
    <t>49</t>
  </si>
  <si>
    <t>1.3.4.</t>
  </si>
  <si>
    <t>nadpraží, špalety oken; š. 200 - 500 mm</t>
  </si>
  <si>
    <t>276513632</t>
  </si>
  <si>
    <t>50</t>
  </si>
  <si>
    <t>1.3.5.</t>
  </si>
  <si>
    <t>nadpraži, špalety dveří; Š. 200 - 500 mm</t>
  </si>
  <si>
    <t>56822271</t>
  </si>
  <si>
    <t>51</t>
  </si>
  <si>
    <t>1.3.6.</t>
  </si>
  <si>
    <t>plochy</t>
  </si>
  <si>
    <t>-369995711</t>
  </si>
  <si>
    <t>52</t>
  </si>
  <si>
    <t>1.3.7.</t>
  </si>
  <si>
    <t>nadpraži, špalety oken; Š. 200 - 500 mm</t>
  </si>
  <si>
    <t>1053235088</t>
  </si>
  <si>
    <t>53</t>
  </si>
  <si>
    <t>1.3.8.</t>
  </si>
  <si>
    <t>nadpraží, špalety dveří; š. 200 - 500 mm</t>
  </si>
  <si>
    <t>325524180</t>
  </si>
  <si>
    <t>1.3.8.1.</t>
  </si>
  <si>
    <t>akrylátová b. - /západní strana/</t>
  </si>
  <si>
    <t>54</t>
  </si>
  <si>
    <t>1.3.9.</t>
  </si>
  <si>
    <t>-1518827222</t>
  </si>
  <si>
    <t>55</t>
  </si>
  <si>
    <t>1.3.10.</t>
  </si>
  <si>
    <t>-694454686</t>
  </si>
  <si>
    <t>56</t>
  </si>
  <si>
    <t>1.3.11.</t>
  </si>
  <si>
    <t>nadpraží, Špalety dveří; š. 200 - 500 mm</t>
  </si>
  <si>
    <t>2051687413</t>
  </si>
  <si>
    <t>1.3.11.1.</t>
  </si>
  <si>
    <t>akrylátová b. - /severní strana/</t>
  </si>
  <si>
    <t>57</t>
  </si>
  <si>
    <t>1.3.12.</t>
  </si>
  <si>
    <t>857010532</t>
  </si>
  <si>
    <t>58</t>
  </si>
  <si>
    <t>1.3.13.</t>
  </si>
  <si>
    <t>-1882477759</t>
  </si>
  <si>
    <t>59</t>
  </si>
  <si>
    <t>1.3.14.</t>
  </si>
  <si>
    <t>-1511092535</t>
  </si>
  <si>
    <t>1.4</t>
  </si>
  <si>
    <t>Klempířské konstrukce</t>
  </si>
  <si>
    <t>60</t>
  </si>
  <si>
    <t>1.4.1.</t>
  </si>
  <si>
    <t>PoZink - žlaby, r.š. 330 mm</t>
  </si>
  <si>
    <t>1205824516</t>
  </si>
  <si>
    <t>61</t>
  </si>
  <si>
    <t>1.4.2.</t>
  </si>
  <si>
    <t>1275073957</t>
  </si>
  <si>
    <t>62</t>
  </si>
  <si>
    <t>1.4.3.</t>
  </si>
  <si>
    <t>PoZink - nadokenní římsa (di. 2 m; Š. 0,15 m)</t>
  </si>
  <si>
    <t>1132329174</t>
  </si>
  <si>
    <t>63</t>
  </si>
  <si>
    <t>1.4.4.</t>
  </si>
  <si>
    <t>PoZink - překryti parapetní římsy, š. 200 mm</t>
  </si>
  <si>
    <t>1380735197</t>
  </si>
  <si>
    <t>64</t>
  </si>
  <si>
    <t>1.4.5.</t>
  </si>
  <si>
    <t>PoZink - překrytí věncové římsy, š. 250 mm</t>
  </si>
  <si>
    <t>-1033293702</t>
  </si>
  <si>
    <t>65</t>
  </si>
  <si>
    <t>1.4.6.</t>
  </si>
  <si>
    <t>PoZink - překrytí soklové římsy</t>
  </si>
  <si>
    <t>1885794843</t>
  </si>
  <si>
    <t>66</t>
  </si>
  <si>
    <t>1.4.7.</t>
  </si>
  <si>
    <t>plastově - okenní parapety (dl. 1,4 m; Š. 0,4 m)</t>
  </si>
  <si>
    <t>E</t>
  </si>
  <si>
    <t>-357422813</t>
  </si>
  <si>
    <t>67</t>
  </si>
  <si>
    <t>1.4.8.</t>
  </si>
  <si>
    <t>-2120866034</t>
  </si>
  <si>
    <t>68</t>
  </si>
  <si>
    <t>1.4.9.</t>
  </si>
  <si>
    <t>-708020875</t>
  </si>
  <si>
    <t>69</t>
  </si>
  <si>
    <t>1.4.10.</t>
  </si>
  <si>
    <t>PoZink - plech. kotlík. 4001400 mm</t>
  </si>
  <si>
    <t>1090014075</t>
  </si>
  <si>
    <t>1.5</t>
  </si>
  <si>
    <t>Ostatní konstrukce a práce</t>
  </si>
  <si>
    <t>70</t>
  </si>
  <si>
    <t>1.5.1.</t>
  </si>
  <si>
    <t>montáž, nájem a demontáž stabilního trubk. lešení</t>
  </si>
  <si>
    <t>649723209</t>
  </si>
  <si>
    <t>71</t>
  </si>
  <si>
    <t>1.5.2.</t>
  </si>
  <si>
    <t>drobné stavební a pomocné práce na fasádě - zasekání a omítnutí el. kabelů (osvětlení, EZS, ...)</t>
  </si>
  <si>
    <t>-1723320327</t>
  </si>
  <si>
    <t>72</t>
  </si>
  <si>
    <t>1.5.3.</t>
  </si>
  <si>
    <t>drobné stavební a pomocné práce na fasádě - instalace (osvětlení, EZS„..)</t>
  </si>
  <si>
    <t>-1232317703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</si>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</sst>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Fill="1" applyBorder="1"/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24" fillId="0" borderId="0" xfId="0" applyFont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workbookViewId="0" topLeftCell="A1">
      <pane ySplit="1" topLeftCell="A31" activePane="bottomLeft" state="frozen"/>
      <selection pane="bottomLeft" activeCell="BE52" sqref="BE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268" t="s">
        <v>8</v>
      </c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5"/>
      <c r="D4" s="26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13</v>
      </c>
      <c r="BE4" s="29" t="s">
        <v>14</v>
      </c>
      <c r="BS4" s="20" t="s">
        <v>15</v>
      </c>
    </row>
    <row r="5" spans="2:71" ht="14.45" customHeight="1">
      <c r="B5" s="24"/>
      <c r="C5" s="25"/>
      <c r="D5" s="30" t="s">
        <v>16</v>
      </c>
      <c r="E5" s="25"/>
      <c r="F5" s="25"/>
      <c r="G5" s="25"/>
      <c r="H5" s="25"/>
      <c r="I5" s="25"/>
      <c r="J5" s="25"/>
      <c r="K5" s="285" t="s">
        <v>17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5"/>
      <c r="AQ5" s="27"/>
      <c r="BE5" s="283" t="s">
        <v>18</v>
      </c>
      <c r="BS5" s="20" t="s">
        <v>9</v>
      </c>
    </row>
    <row r="6" spans="2:71" ht="36.95" customHeight="1">
      <c r="B6" s="24"/>
      <c r="C6" s="25"/>
      <c r="D6" s="32" t="s">
        <v>19</v>
      </c>
      <c r="E6" s="25"/>
      <c r="F6" s="25"/>
      <c r="G6" s="25"/>
      <c r="H6" s="25"/>
      <c r="I6" s="25"/>
      <c r="J6" s="25"/>
      <c r="K6" s="296" t="s">
        <v>20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5"/>
      <c r="AQ6" s="27"/>
      <c r="BE6" s="284"/>
      <c r="BS6" s="20" t="s">
        <v>9</v>
      </c>
    </row>
    <row r="7" spans="2:71" ht="14.45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5</v>
      </c>
      <c r="AO7" s="25"/>
      <c r="AP7" s="25"/>
      <c r="AQ7" s="27"/>
      <c r="BE7" s="284"/>
      <c r="BS7" s="20" t="s">
        <v>9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84"/>
      <c r="BS8" s="20" t="s">
        <v>9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84"/>
      <c r="BS9" s="20" t="s">
        <v>9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29</v>
      </c>
      <c r="AO10" s="25"/>
      <c r="AP10" s="25"/>
      <c r="AQ10" s="27"/>
      <c r="BE10" s="284"/>
      <c r="BS10" s="20" t="s">
        <v>9</v>
      </c>
    </row>
    <row r="11" spans="2:71" ht="18.4" customHeight="1">
      <c r="B11" s="24"/>
      <c r="C11" s="25"/>
      <c r="D11" s="25"/>
      <c r="E11" s="31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31</v>
      </c>
      <c r="AL11" s="25"/>
      <c r="AM11" s="25"/>
      <c r="AN11" s="31" t="s">
        <v>32</v>
      </c>
      <c r="AO11" s="25"/>
      <c r="AP11" s="25"/>
      <c r="AQ11" s="27"/>
      <c r="BE11" s="284"/>
      <c r="BS11" s="20" t="s">
        <v>9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84"/>
      <c r="BS12" s="20" t="s">
        <v>9</v>
      </c>
    </row>
    <row r="13" spans="2:71" ht="14.45" customHeight="1">
      <c r="B13" s="24"/>
      <c r="C13" s="25"/>
      <c r="D13" s="33" t="s">
        <v>33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34</v>
      </c>
      <c r="AO13" s="25"/>
      <c r="AP13" s="25"/>
      <c r="AQ13" s="27"/>
      <c r="BE13" s="284"/>
      <c r="BS13" s="20" t="s">
        <v>9</v>
      </c>
    </row>
    <row r="14" spans="2:71" ht="15">
      <c r="B14" s="24"/>
      <c r="C14" s="25"/>
      <c r="D14" s="25"/>
      <c r="E14" s="297" t="s">
        <v>34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3" t="s">
        <v>31</v>
      </c>
      <c r="AL14" s="25"/>
      <c r="AM14" s="25"/>
      <c r="AN14" s="35" t="s">
        <v>34</v>
      </c>
      <c r="AO14" s="25"/>
      <c r="AP14" s="25"/>
      <c r="AQ14" s="27"/>
      <c r="BE14" s="284"/>
      <c r="BS14" s="20" t="s">
        <v>9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84"/>
      <c r="BS15" s="20" t="s">
        <v>6</v>
      </c>
    </row>
    <row r="16" spans="2:71" ht="14.45" customHeight="1">
      <c r="B16" s="24"/>
      <c r="C16" s="25"/>
      <c r="D16" s="33" t="s">
        <v>35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5</v>
      </c>
      <c r="AO16" s="25"/>
      <c r="AP16" s="25"/>
      <c r="AQ16" s="27"/>
      <c r="BE16" s="284"/>
      <c r="BS16" s="20" t="s">
        <v>6</v>
      </c>
    </row>
    <row r="17" spans="2:71" ht="18.4" customHeight="1">
      <c r="B17" s="24"/>
      <c r="C17" s="25"/>
      <c r="D17" s="25"/>
      <c r="E17" s="31" t="s">
        <v>36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31</v>
      </c>
      <c r="AL17" s="25"/>
      <c r="AM17" s="25"/>
      <c r="AN17" s="31" t="s">
        <v>5</v>
      </c>
      <c r="AO17" s="25"/>
      <c r="AP17" s="25"/>
      <c r="AQ17" s="27"/>
      <c r="BE17" s="284"/>
      <c r="BS17" s="20" t="s">
        <v>37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84"/>
      <c r="BS18" s="20" t="s">
        <v>9</v>
      </c>
    </row>
    <row r="19" spans="2:71" ht="14.45" customHeight="1">
      <c r="B19" s="24"/>
      <c r="C19" s="25"/>
      <c r="D19" s="33" t="s">
        <v>38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84"/>
      <c r="BS19" s="20" t="s">
        <v>9</v>
      </c>
    </row>
    <row r="20" spans="2:71" ht="22.5" customHeight="1">
      <c r="B20" s="24"/>
      <c r="C20" s="25"/>
      <c r="D20" s="25"/>
      <c r="E20" s="299" t="s">
        <v>5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5"/>
      <c r="AP20" s="25"/>
      <c r="AQ20" s="27"/>
      <c r="BE20" s="284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84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84"/>
    </row>
    <row r="23" spans="2:57" s="1" customFormat="1" ht="25.9" customHeight="1">
      <c r="B23" s="37"/>
      <c r="C23" s="38"/>
      <c r="D23" s="39" t="s">
        <v>39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0">
        <f>ROUND(AG51,2)</f>
        <v>0</v>
      </c>
      <c r="AL23" s="301"/>
      <c r="AM23" s="301"/>
      <c r="AN23" s="301"/>
      <c r="AO23" s="301"/>
      <c r="AP23" s="38"/>
      <c r="AQ23" s="41"/>
      <c r="BE23" s="284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4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2" t="s">
        <v>40</v>
      </c>
      <c r="M25" s="302"/>
      <c r="N25" s="302"/>
      <c r="O25" s="302"/>
      <c r="P25" s="38"/>
      <c r="Q25" s="38"/>
      <c r="R25" s="38"/>
      <c r="S25" s="38"/>
      <c r="T25" s="38"/>
      <c r="U25" s="38"/>
      <c r="V25" s="38"/>
      <c r="W25" s="302" t="s">
        <v>41</v>
      </c>
      <c r="X25" s="302"/>
      <c r="Y25" s="302"/>
      <c r="Z25" s="302"/>
      <c r="AA25" s="302"/>
      <c r="AB25" s="302"/>
      <c r="AC25" s="302"/>
      <c r="AD25" s="302"/>
      <c r="AE25" s="302"/>
      <c r="AF25" s="38"/>
      <c r="AG25" s="38"/>
      <c r="AH25" s="38"/>
      <c r="AI25" s="38"/>
      <c r="AJ25" s="38"/>
      <c r="AK25" s="302" t="s">
        <v>42</v>
      </c>
      <c r="AL25" s="302"/>
      <c r="AM25" s="302"/>
      <c r="AN25" s="302"/>
      <c r="AO25" s="302"/>
      <c r="AP25" s="38"/>
      <c r="AQ25" s="41"/>
      <c r="BE25" s="284"/>
    </row>
    <row r="26" spans="2:57" s="2" customFormat="1" ht="14.45" customHeight="1">
      <c r="B26" s="43"/>
      <c r="C26" s="44"/>
      <c r="D26" s="45" t="s">
        <v>43</v>
      </c>
      <c r="E26" s="44"/>
      <c r="F26" s="45" t="s">
        <v>44</v>
      </c>
      <c r="G26" s="44"/>
      <c r="H26" s="44"/>
      <c r="I26" s="44"/>
      <c r="J26" s="44"/>
      <c r="K26" s="44"/>
      <c r="L26" s="282">
        <v>0.21</v>
      </c>
      <c r="M26" s="281"/>
      <c r="N26" s="281"/>
      <c r="O26" s="281"/>
      <c r="P26" s="44"/>
      <c r="Q26" s="44"/>
      <c r="R26" s="44"/>
      <c r="S26" s="44"/>
      <c r="T26" s="44"/>
      <c r="U26" s="44"/>
      <c r="V26" s="44"/>
      <c r="W26" s="280" t="e">
        <f>ROUND(AZ51,2)</f>
        <v>#REF!</v>
      </c>
      <c r="X26" s="281"/>
      <c r="Y26" s="281"/>
      <c r="Z26" s="281"/>
      <c r="AA26" s="281"/>
      <c r="AB26" s="281"/>
      <c r="AC26" s="281"/>
      <c r="AD26" s="281"/>
      <c r="AE26" s="281"/>
      <c r="AF26" s="44"/>
      <c r="AG26" s="44"/>
      <c r="AH26" s="44"/>
      <c r="AI26" s="44"/>
      <c r="AJ26" s="44"/>
      <c r="AK26" s="280" t="e">
        <f>ROUND(AV51,2)</f>
        <v>#REF!</v>
      </c>
      <c r="AL26" s="281"/>
      <c r="AM26" s="281"/>
      <c r="AN26" s="281"/>
      <c r="AO26" s="281"/>
      <c r="AP26" s="44"/>
      <c r="AQ26" s="46"/>
      <c r="BE26" s="284"/>
    </row>
    <row r="27" spans="2:57" s="2" customFormat="1" ht="14.45" customHeight="1">
      <c r="B27" s="43"/>
      <c r="C27" s="44"/>
      <c r="D27" s="44"/>
      <c r="E27" s="44"/>
      <c r="F27" s="45" t="s">
        <v>45</v>
      </c>
      <c r="G27" s="44"/>
      <c r="H27" s="44"/>
      <c r="I27" s="44"/>
      <c r="J27" s="44"/>
      <c r="K27" s="44"/>
      <c r="L27" s="282">
        <v>0.15</v>
      </c>
      <c r="M27" s="281"/>
      <c r="N27" s="281"/>
      <c r="O27" s="281"/>
      <c r="P27" s="44"/>
      <c r="Q27" s="44"/>
      <c r="R27" s="44"/>
      <c r="S27" s="44"/>
      <c r="T27" s="44"/>
      <c r="U27" s="44"/>
      <c r="V27" s="44"/>
      <c r="W27" s="280" t="e">
        <f>ROUND(BA51,2)</f>
        <v>#REF!</v>
      </c>
      <c r="X27" s="281"/>
      <c r="Y27" s="281"/>
      <c r="Z27" s="281"/>
      <c r="AA27" s="281"/>
      <c r="AB27" s="281"/>
      <c r="AC27" s="281"/>
      <c r="AD27" s="281"/>
      <c r="AE27" s="281"/>
      <c r="AF27" s="44"/>
      <c r="AG27" s="44"/>
      <c r="AH27" s="44"/>
      <c r="AI27" s="44"/>
      <c r="AJ27" s="44"/>
      <c r="AK27" s="280" t="e">
        <f>ROUND(AW51,2)</f>
        <v>#REF!</v>
      </c>
      <c r="AL27" s="281"/>
      <c r="AM27" s="281"/>
      <c r="AN27" s="281"/>
      <c r="AO27" s="281"/>
      <c r="AP27" s="44"/>
      <c r="AQ27" s="46"/>
      <c r="BE27" s="284"/>
    </row>
    <row r="28" spans="2:57" s="2" customFormat="1" ht="14.45" customHeight="1" hidden="1">
      <c r="B28" s="43"/>
      <c r="C28" s="44"/>
      <c r="D28" s="44"/>
      <c r="E28" s="44"/>
      <c r="F28" s="45" t="s">
        <v>46</v>
      </c>
      <c r="G28" s="44"/>
      <c r="H28" s="44"/>
      <c r="I28" s="44"/>
      <c r="J28" s="44"/>
      <c r="K28" s="44"/>
      <c r="L28" s="282">
        <v>0.21</v>
      </c>
      <c r="M28" s="281"/>
      <c r="N28" s="281"/>
      <c r="O28" s="281"/>
      <c r="P28" s="44"/>
      <c r="Q28" s="44"/>
      <c r="R28" s="44"/>
      <c r="S28" s="44"/>
      <c r="T28" s="44"/>
      <c r="U28" s="44"/>
      <c r="V28" s="44"/>
      <c r="W28" s="280" t="e">
        <f>ROUND(BB51,2)</f>
        <v>#REF!</v>
      </c>
      <c r="X28" s="281"/>
      <c r="Y28" s="281"/>
      <c r="Z28" s="281"/>
      <c r="AA28" s="281"/>
      <c r="AB28" s="281"/>
      <c r="AC28" s="281"/>
      <c r="AD28" s="281"/>
      <c r="AE28" s="281"/>
      <c r="AF28" s="44"/>
      <c r="AG28" s="44"/>
      <c r="AH28" s="44"/>
      <c r="AI28" s="44"/>
      <c r="AJ28" s="44"/>
      <c r="AK28" s="280">
        <v>0</v>
      </c>
      <c r="AL28" s="281"/>
      <c r="AM28" s="281"/>
      <c r="AN28" s="281"/>
      <c r="AO28" s="281"/>
      <c r="AP28" s="44"/>
      <c r="AQ28" s="46"/>
      <c r="BE28" s="284"/>
    </row>
    <row r="29" spans="2:57" s="2" customFormat="1" ht="14.45" customHeight="1" hidden="1">
      <c r="B29" s="43"/>
      <c r="C29" s="44"/>
      <c r="D29" s="44"/>
      <c r="E29" s="44"/>
      <c r="F29" s="45" t="s">
        <v>47</v>
      </c>
      <c r="G29" s="44"/>
      <c r="H29" s="44"/>
      <c r="I29" s="44"/>
      <c r="J29" s="44"/>
      <c r="K29" s="44"/>
      <c r="L29" s="282">
        <v>0.15</v>
      </c>
      <c r="M29" s="281"/>
      <c r="N29" s="281"/>
      <c r="O29" s="281"/>
      <c r="P29" s="44"/>
      <c r="Q29" s="44"/>
      <c r="R29" s="44"/>
      <c r="S29" s="44"/>
      <c r="T29" s="44"/>
      <c r="U29" s="44"/>
      <c r="V29" s="44"/>
      <c r="W29" s="280" t="e">
        <f>ROUND(BC51,2)</f>
        <v>#REF!</v>
      </c>
      <c r="X29" s="281"/>
      <c r="Y29" s="281"/>
      <c r="Z29" s="281"/>
      <c r="AA29" s="281"/>
      <c r="AB29" s="281"/>
      <c r="AC29" s="281"/>
      <c r="AD29" s="281"/>
      <c r="AE29" s="281"/>
      <c r="AF29" s="44"/>
      <c r="AG29" s="44"/>
      <c r="AH29" s="44"/>
      <c r="AI29" s="44"/>
      <c r="AJ29" s="44"/>
      <c r="AK29" s="280">
        <v>0</v>
      </c>
      <c r="AL29" s="281"/>
      <c r="AM29" s="281"/>
      <c r="AN29" s="281"/>
      <c r="AO29" s="281"/>
      <c r="AP29" s="44"/>
      <c r="AQ29" s="46"/>
      <c r="BE29" s="284"/>
    </row>
    <row r="30" spans="2:57" s="2" customFormat="1" ht="14.45" customHeight="1" hidden="1">
      <c r="B30" s="43"/>
      <c r="C30" s="44"/>
      <c r="D30" s="44"/>
      <c r="E30" s="44"/>
      <c r="F30" s="45" t="s">
        <v>48</v>
      </c>
      <c r="G30" s="44"/>
      <c r="H30" s="44"/>
      <c r="I30" s="44"/>
      <c r="J30" s="44"/>
      <c r="K30" s="44"/>
      <c r="L30" s="282">
        <v>0</v>
      </c>
      <c r="M30" s="281"/>
      <c r="N30" s="281"/>
      <c r="O30" s="281"/>
      <c r="P30" s="44"/>
      <c r="Q30" s="44"/>
      <c r="R30" s="44"/>
      <c r="S30" s="44"/>
      <c r="T30" s="44"/>
      <c r="U30" s="44"/>
      <c r="V30" s="44"/>
      <c r="W30" s="280" t="e">
        <f>ROUND(BD51,2)</f>
        <v>#REF!</v>
      </c>
      <c r="X30" s="281"/>
      <c r="Y30" s="281"/>
      <c r="Z30" s="281"/>
      <c r="AA30" s="281"/>
      <c r="AB30" s="281"/>
      <c r="AC30" s="281"/>
      <c r="AD30" s="281"/>
      <c r="AE30" s="281"/>
      <c r="AF30" s="44"/>
      <c r="AG30" s="44"/>
      <c r="AH30" s="44"/>
      <c r="AI30" s="44"/>
      <c r="AJ30" s="44"/>
      <c r="AK30" s="280">
        <v>0</v>
      </c>
      <c r="AL30" s="281"/>
      <c r="AM30" s="281"/>
      <c r="AN30" s="281"/>
      <c r="AO30" s="281"/>
      <c r="AP30" s="44"/>
      <c r="AQ30" s="46"/>
      <c r="BE30" s="284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4"/>
    </row>
    <row r="32" spans="2:57" s="1" customFormat="1" ht="25.9" customHeight="1">
      <c r="B32" s="37"/>
      <c r="C32" s="47"/>
      <c r="D32" s="48" t="s">
        <v>49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50</v>
      </c>
      <c r="U32" s="49"/>
      <c r="V32" s="49"/>
      <c r="W32" s="49"/>
      <c r="X32" s="292" t="s">
        <v>51</v>
      </c>
      <c r="Y32" s="293"/>
      <c r="Z32" s="293"/>
      <c r="AA32" s="293"/>
      <c r="AB32" s="293"/>
      <c r="AC32" s="49"/>
      <c r="AD32" s="49"/>
      <c r="AE32" s="49"/>
      <c r="AF32" s="49"/>
      <c r="AG32" s="49"/>
      <c r="AH32" s="49"/>
      <c r="AI32" s="49"/>
      <c r="AJ32" s="49"/>
      <c r="AK32" s="294" t="e">
        <f>SUM(AK23:AK30)</f>
        <v>#REF!</v>
      </c>
      <c r="AL32" s="293"/>
      <c r="AM32" s="293"/>
      <c r="AN32" s="293"/>
      <c r="AO32" s="295"/>
      <c r="AP32" s="47"/>
      <c r="AQ32" s="51"/>
      <c r="BE32" s="284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52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16</v>
      </c>
      <c r="L41" s="3" t="str">
        <f>K5</f>
        <v>VZ20180024</v>
      </c>
      <c r="AR41" s="58"/>
    </row>
    <row r="42" spans="2:44" s="4" customFormat="1" ht="36.95" customHeight="1">
      <c r="B42" s="60"/>
      <c r="C42" s="61" t="s">
        <v>19</v>
      </c>
      <c r="L42" s="272" t="str">
        <f>K6</f>
        <v>Zámek Hostavice - soupis montáží a dodávek</v>
      </c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23</v>
      </c>
      <c r="L44" s="62" t="str">
        <f>IF(K8="","",K8)</f>
        <v>Pilská 9, Hostavice</v>
      </c>
      <c r="AI44" s="59" t="s">
        <v>25</v>
      </c>
      <c r="AM44" s="274" t="str">
        <f>IF(AN8="","",AN8)</f>
        <v>12.4.2018</v>
      </c>
      <c r="AN44" s="274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27</v>
      </c>
      <c r="L46" s="3" t="str">
        <f>IF(E11="","",E11)</f>
        <v>Městská část Praha 14</v>
      </c>
      <c r="AI46" s="59" t="s">
        <v>35</v>
      </c>
      <c r="AM46" s="275" t="str">
        <f>IF(E17="","",E17)</f>
        <v xml:space="preserve"> </v>
      </c>
      <c r="AN46" s="275"/>
      <c r="AO46" s="275"/>
      <c r="AP46" s="275"/>
      <c r="AR46" s="37"/>
      <c r="AS46" s="276" t="s">
        <v>53</v>
      </c>
      <c r="AT46" s="277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33</v>
      </c>
      <c r="L47" s="3" t="str">
        <f>IF(E14="Vyplň údaj","",E14)</f>
        <v/>
      </c>
      <c r="AR47" s="37"/>
      <c r="AS47" s="278"/>
      <c r="AT47" s="279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78"/>
      <c r="AT48" s="279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288" t="s">
        <v>54</v>
      </c>
      <c r="D49" s="289"/>
      <c r="E49" s="289"/>
      <c r="F49" s="289"/>
      <c r="G49" s="289"/>
      <c r="H49" s="67"/>
      <c r="I49" s="290" t="s">
        <v>55</v>
      </c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91" t="s">
        <v>56</v>
      </c>
      <c r="AH49" s="289"/>
      <c r="AI49" s="289"/>
      <c r="AJ49" s="289"/>
      <c r="AK49" s="289"/>
      <c r="AL49" s="289"/>
      <c r="AM49" s="289"/>
      <c r="AN49" s="290" t="s">
        <v>57</v>
      </c>
      <c r="AO49" s="289"/>
      <c r="AP49" s="289"/>
      <c r="AQ49" s="68" t="s">
        <v>58</v>
      </c>
      <c r="AR49" s="37"/>
      <c r="AS49" s="69" t="s">
        <v>59</v>
      </c>
      <c r="AT49" s="70" t="s">
        <v>60</v>
      </c>
      <c r="AU49" s="70" t="s">
        <v>61</v>
      </c>
      <c r="AV49" s="70" t="s">
        <v>62</v>
      </c>
      <c r="AW49" s="70" t="s">
        <v>63</v>
      </c>
      <c r="AX49" s="70" t="s">
        <v>64</v>
      </c>
      <c r="AY49" s="70" t="s">
        <v>65</v>
      </c>
      <c r="AZ49" s="70" t="s">
        <v>66</v>
      </c>
      <c r="BA49" s="70" t="s">
        <v>67</v>
      </c>
      <c r="BB49" s="70" t="s">
        <v>68</v>
      </c>
      <c r="BC49" s="70" t="s">
        <v>69</v>
      </c>
      <c r="BD49" s="71" t="s">
        <v>70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71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66">
        <f>ROUND(SUM(AG52:AG53),2)</f>
        <v>0</v>
      </c>
      <c r="AH51" s="266"/>
      <c r="AI51" s="266"/>
      <c r="AJ51" s="266"/>
      <c r="AK51" s="266"/>
      <c r="AL51" s="266"/>
      <c r="AM51" s="266"/>
      <c r="AN51" s="267" t="e">
        <f>SUM(AG51,AT51)</f>
        <v>#REF!</v>
      </c>
      <c r="AO51" s="267"/>
      <c r="AP51" s="267"/>
      <c r="AQ51" s="75" t="s">
        <v>5</v>
      </c>
      <c r="AR51" s="60"/>
      <c r="AS51" s="76">
        <f>ROUND(SUM(AS52:AS53),2)</f>
        <v>0</v>
      </c>
      <c r="AT51" s="77" t="e">
        <f>ROUND(SUM(AV51:AW51),2)</f>
        <v>#REF!</v>
      </c>
      <c r="AU51" s="78" t="e">
        <f>ROUND(SUM(AU52:AU53),5)</f>
        <v>#REF!</v>
      </c>
      <c r="AV51" s="77" t="e">
        <f>ROUND(AZ51*L26,2)</f>
        <v>#REF!</v>
      </c>
      <c r="AW51" s="77" t="e">
        <f>ROUND(BA51*L27,2)</f>
        <v>#REF!</v>
      </c>
      <c r="AX51" s="77" t="e">
        <f>ROUND(BB51*L26,2)</f>
        <v>#REF!</v>
      </c>
      <c r="AY51" s="77" t="e">
        <f>ROUND(BC51*L27,2)</f>
        <v>#REF!</v>
      </c>
      <c r="AZ51" s="77" t="e">
        <f>ROUND(SUM(AZ52:AZ53),2)</f>
        <v>#REF!</v>
      </c>
      <c r="BA51" s="77" t="e">
        <f>ROUND(SUM(BA52:BA53),2)</f>
        <v>#REF!</v>
      </c>
      <c r="BB51" s="77" t="e">
        <f>ROUND(SUM(BB52:BB53),2)</f>
        <v>#REF!</v>
      </c>
      <c r="BC51" s="77" t="e">
        <f>ROUND(SUM(BC52:BC53),2)</f>
        <v>#REF!</v>
      </c>
      <c r="BD51" s="79" t="e">
        <f>ROUND(SUM(BD52:BD53),2)</f>
        <v>#REF!</v>
      </c>
      <c r="BS51" s="61" t="s">
        <v>72</v>
      </c>
      <c r="BT51" s="61" t="s">
        <v>73</v>
      </c>
      <c r="BU51" s="80" t="s">
        <v>74</v>
      </c>
      <c r="BV51" s="61" t="s">
        <v>75</v>
      </c>
      <c r="BW51" s="61" t="s">
        <v>7</v>
      </c>
      <c r="BX51" s="61" t="s">
        <v>76</v>
      </c>
      <c r="CL51" s="61" t="s">
        <v>5</v>
      </c>
    </row>
    <row r="52" spans="1:91" s="5" customFormat="1" ht="22.5" customHeight="1">
      <c r="A52" s="81" t="s">
        <v>77</v>
      </c>
      <c r="B52" s="82"/>
      <c r="C52" s="83"/>
      <c r="D52" s="287" t="s">
        <v>78</v>
      </c>
      <c r="E52" s="287"/>
      <c r="F52" s="287"/>
      <c r="G52" s="287"/>
      <c r="H52" s="287"/>
      <c r="I52" s="84"/>
      <c r="J52" s="287" t="s">
        <v>79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70">
        <f>'SO01 - Oprava fasády a kl...'!J27</f>
        <v>0</v>
      </c>
      <c r="AH52" s="271"/>
      <c r="AI52" s="271"/>
      <c r="AJ52" s="271"/>
      <c r="AK52" s="271"/>
      <c r="AL52" s="271"/>
      <c r="AM52" s="271"/>
      <c r="AN52" s="270">
        <f>SUM(AG52,AT52)</f>
        <v>0</v>
      </c>
      <c r="AO52" s="271"/>
      <c r="AP52" s="271"/>
      <c r="AQ52" s="85" t="s">
        <v>80</v>
      </c>
      <c r="AR52" s="82"/>
      <c r="AS52" s="86">
        <v>0</v>
      </c>
      <c r="AT52" s="87">
        <f>ROUND(SUM(AV52:AW52),2)</f>
        <v>0</v>
      </c>
      <c r="AU52" s="88">
        <f>'SO01 - Oprava fasády a kl...'!P86</f>
        <v>0</v>
      </c>
      <c r="AV52" s="87">
        <f>'SO01 - Oprava fasády a kl...'!J30</f>
        <v>0</v>
      </c>
      <c r="AW52" s="87">
        <f>'SO01 - Oprava fasády a kl...'!J31</f>
        <v>0</v>
      </c>
      <c r="AX52" s="87">
        <f>'SO01 - Oprava fasády a kl...'!J32</f>
        <v>0</v>
      </c>
      <c r="AY52" s="87">
        <f>'SO01 - Oprava fasády a kl...'!J33</f>
        <v>0</v>
      </c>
      <c r="AZ52" s="87">
        <f>'SO01 - Oprava fasády a kl...'!F30</f>
        <v>0</v>
      </c>
      <c r="BA52" s="87">
        <f>'SO01 - Oprava fasády a kl...'!F31</f>
        <v>0</v>
      </c>
      <c r="BB52" s="87">
        <f>'SO01 - Oprava fasády a kl...'!F32</f>
        <v>0</v>
      </c>
      <c r="BC52" s="87">
        <f>'SO01 - Oprava fasády a kl...'!F33</f>
        <v>0</v>
      </c>
      <c r="BD52" s="89">
        <f>'SO01 - Oprava fasády a kl...'!F34</f>
        <v>0</v>
      </c>
      <c r="BT52" s="90" t="s">
        <v>81</v>
      </c>
      <c r="BV52" s="90" t="s">
        <v>75</v>
      </c>
      <c r="BW52" s="90" t="s">
        <v>82</v>
      </c>
      <c r="BX52" s="90" t="s">
        <v>7</v>
      </c>
      <c r="CL52" s="90" t="s">
        <v>5</v>
      </c>
      <c r="CM52" s="90" t="s">
        <v>83</v>
      </c>
    </row>
    <row r="53" spans="1:91" s="5" customFormat="1" ht="22.5" customHeight="1">
      <c r="A53" s="265" t="s">
        <v>77</v>
      </c>
      <c r="B53" s="82"/>
      <c r="C53" s="83"/>
      <c r="D53" s="287"/>
      <c r="E53" s="287"/>
      <c r="F53" s="287"/>
      <c r="G53" s="287"/>
      <c r="H53" s="287"/>
      <c r="I53" s="84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70"/>
      <c r="AH53" s="271"/>
      <c r="AI53" s="271"/>
      <c r="AJ53" s="271"/>
      <c r="AK53" s="271"/>
      <c r="AL53" s="271"/>
      <c r="AM53" s="271"/>
      <c r="AN53" s="270"/>
      <c r="AO53" s="271"/>
      <c r="AP53" s="271"/>
      <c r="AQ53" s="85"/>
      <c r="AR53" s="82"/>
      <c r="AS53" s="91">
        <v>0</v>
      </c>
      <c r="AT53" s="92" t="e">
        <f>ROUND(SUM(AV53:AW53),2)</f>
        <v>#REF!</v>
      </c>
      <c r="AU53" s="93" t="e">
        <f>#REF!</f>
        <v>#REF!</v>
      </c>
      <c r="AV53" s="92" t="e">
        <f>#REF!</f>
        <v>#REF!</v>
      </c>
      <c r="AW53" s="92" t="e">
        <f>#REF!</f>
        <v>#REF!</v>
      </c>
      <c r="AX53" s="92" t="e">
        <f>#REF!</f>
        <v>#REF!</v>
      </c>
      <c r="AY53" s="92" t="e">
        <f>#REF!</f>
        <v>#REF!</v>
      </c>
      <c r="AZ53" s="92" t="e">
        <f>#REF!</f>
        <v>#REF!</v>
      </c>
      <c r="BA53" s="92" t="e">
        <f>#REF!</f>
        <v>#REF!</v>
      </c>
      <c r="BB53" s="92" t="e">
        <f>#REF!</f>
        <v>#REF!</v>
      </c>
      <c r="BC53" s="92" t="e">
        <f>#REF!</f>
        <v>#REF!</v>
      </c>
      <c r="BD53" s="94" t="e">
        <f>#REF!</f>
        <v>#REF!</v>
      </c>
      <c r="BT53" s="90" t="s">
        <v>81</v>
      </c>
      <c r="BV53" s="90" t="s">
        <v>75</v>
      </c>
      <c r="BW53" s="90" t="s">
        <v>84</v>
      </c>
      <c r="BX53" s="90" t="s">
        <v>7</v>
      </c>
      <c r="CL53" s="90" t="s">
        <v>5</v>
      </c>
      <c r="CM53" s="90" t="s">
        <v>83</v>
      </c>
    </row>
    <row r="54" spans="2:44" s="1" customFormat="1" ht="30" customHeight="1">
      <c r="B54" s="37"/>
      <c r="AR54" s="37"/>
    </row>
    <row r="55" spans="2:44" s="1" customFormat="1" ht="6.95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37"/>
    </row>
  </sheetData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SO01 - Oprava fasády a kl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ignoredErrors>
    <ignoredError sqref="AN5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96"/>
      <c r="C1" s="96"/>
      <c r="D1" s="97" t="s">
        <v>1</v>
      </c>
      <c r="E1" s="96"/>
      <c r="F1" s="98" t="s">
        <v>85</v>
      </c>
      <c r="G1" s="306" t="s">
        <v>86</v>
      </c>
      <c r="H1" s="306"/>
      <c r="I1" s="99"/>
      <c r="J1" s="98" t="s">
        <v>87</v>
      </c>
      <c r="K1" s="97" t="s">
        <v>88</v>
      </c>
      <c r="L1" s="98" t="s">
        <v>89</v>
      </c>
      <c r="M1" s="98"/>
      <c r="N1" s="98"/>
      <c r="O1" s="98"/>
      <c r="P1" s="98"/>
      <c r="Q1" s="98"/>
      <c r="R1" s="98"/>
      <c r="S1" s="98"/>
      <c r="T1" s="98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68" t="s">
        <v>8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20" t="s">
        <v>82</v>
      </c>
    </row>
    <row r="3" spans="2:46" ht="6.95" customHeight="1">
      <c r="B3" s="21"/>
      <c r="C3" s="22"/>
      <c r="D3" s="22"/>
      <c r="E3" s="22"/>
      <c r="F3" s="22"/>
      <c r="G3" s="22"/>
      <c r="H3" s="22"/>
      <c r="I3" s="100"/>
      <c r="J3" s="22"/>
      <c r="K3" s="23"/>
      <c r="AT3" s="20" t="s">
        <v>83</v>
      </c>
    </row>
    <row r="4" spans="2:46" ht="36.95" customHeight="1">
      <c r="B4" s="24"/>
      <c r="C4" s="25"/>
      <c r="D4" s="26" t="s">
        <v>90</v>
      </c>
      <c r="E4" s="25"/>
      <c r="F4" s="25"/>
      <c r="G4" s="25"/>
      <c r="H4" s="25"/>
      <c r="I4" s="101"/>
      <c r="J4" s="25"/>
      <c r="K4" s="27"/>
      <c r="M4" s="28" t="s">
        <v>13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1"/>
      <c r="J5" s="25"/>
      <c r="K5" s="27"/>
    </row>
    <row r="6" spans="2:11" ht="15">
      <c r="B6" s="24"/>
      <c r="C6" s="25"/>
      <c r="D6" s="33" t="s">
        <v>19</v>
      </c>
      <c r="E6" s="25"/>
      <c r="F6" s="25"/>
      <c r="G6" s="25"/>
      <c r="H6" s="25"/>
      <c r="I6" s="101"/>
      <c r="J6" s="25"/>
      <c r="K6" s="27"/>
    </row>
    <row r="7" spans="2:11" ht="22.5" customHeight="1">
      <c r="B7" s="24"/>
      <c r="C7" s="25"/>
      <c r="D7" s="25"/>
      <c r="E7" s="307" t="str">
        <f>'Rekapitulace stavby'!K6</f>
        <v>Zámek Hostavice - soupis montáží a dodávek</v>
      </c>
      <c r="F7" s="308"/>
      <c r="G7" s="308"/>
      <c r="H7" s="308"/>
      <c r="I7" s="101"/>
      <c r="J7" s="25"/>
      <c r="K7" s="27"/>
    </row>
    <row r="8" spans="2:11" s="1" customFormat="1" ht="15">
      <c r="B8" s="37"/>
      <c r="C8" s="38"/>
      <c r="D8" s="33" t="s">
        <v>91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09" t="s">
        <v>92</v>
      </c>
      <c r="F9" s="310"/>
      <c r="G9" s="310"/>
      <c r="H9" s="310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3" t="s">
        <v>21</v>
      </c>
      <c r="E11" s="38"/>
      <c r="F11" s="31" t="s">
        <v>5</v>
      </c>
      <c r="G11" s="38"/>
      <c r="H11" s="38"/>
      <c r="I11" s="103" t="s">
        <v>22</v>
      </c>
      <c r="J11" s="31" t="s">
        <v>5</v>
      </c>
      <c r="K11" s="41"/>
    </row>
    <row r="12" spans="2:11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03" t="s">
        <v>25</v>
      </c>
      <c r="J12" s="104" t="str">
        <f>'Rekapitulace stavby'!AN8</f>
        <v>12.4.2018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03" t="s">
        <v>28</v>
      </c>
      <c r="J14" s="31" t="s">
        <v>29</v>
      </c>
      <c r="K14" s="41"/>
    </row>
    <row r="15" spans="2:11" s="1" customFormat="1" ht="18" customHeight="1">
      <c r="B15" s="37"/>
      <c r="C15" s="38"/>
      <c r="D15" s="38"/>
      <c r="E15" s="31" t="s">
        <v>30</v>
      </c>
      <c r="F15" s="38"/>
      <c r="G15" s="38"/>
      <c r="H15" s="38"/>
      <c r="I15" s="103" t="s">
        <v>31</v>
      </c>
      <c r="J15" s="31" t="s">
        <v>32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3" t="s">
        <v>33</v>
      </c>
      <c r="E17" s="38"/>
      <c r="F17" s="38"/>
      <c r="G17" s="38"/>
      <c r="H17" s="38"/>
      <c r="I17" s="103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31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3" t="s">
        <v>35</v>
      </c>
      <c r="E20" s="38"/>
      <c r="F20" s="38"/>
      <c r="G20" s="38"/>
      <c r="H20" s="38"/>
      <c r="I20" s="103" t="s">
        <v>28</v>
      </c>
      <c r="J20" s="31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1" t="str">
        <f>IF('Rekapitulace stavby'!E17="","",'Rekapitulace stavby'!E17)</f>
        <v xml:space="preserve"> </v>
      </c>
      <c r="F21" s="38"/>
      <c r="G21" s="38"/>
      <c r="H21" s="38"/>
      <c r="I21" s="103" t="s">
        <v>31</v>
      </c>
      <c r="J21" s="31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3" t="s">
        <v>38</v>
      </c>
      <c r="E23" s="38"/>
      <c r="F23" s="38"/>
      <c r="G23" s="38"/>
      <c r="H23" s="38"/>
      <c r="I23" s="102"/>
      <c r="J23" s="38"/>
      <c r="K23" s="41"/>
    </row>
    <row r="24" spans="2:11" s="6" customFormat="1" ht="22.5" customHeight="1">
      <c r="B24" s="105"/>
      <c r="C24" s="106"/>
      <c r="D24" s="106"/>
      <c r="E24" s="299" t="s">
        <v>5</v>
      </c>
      <c r="F24" s="299"/>
      <c r="G24" s="299"/>
      <c r="H24" s="299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39</v>
      </c>
      <c r="E27" s="38"/>
      <c r="F27" s="38"/>
      <c r="G27" s="38"/>
      <c r="H27" s="38"/>
      <c r="I27" s="102"/>
      <c r="J27" s="112">
        <f>ROUND(J86,2)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41</v>
      </c>
      <c r="G29" s="38"/>
      <c r="H29" s="38"/>
      <c r="I29" s="113" t="s">
        <v>40</v>
      </c>
      <c r="J29" s="42" t="s">
        <v>42</v>
      </c>
      <c r="K29" s="41"/>
    </row>
    <row r="30" spans="2:11" s="1" customFormat="1" ht="14.45" customHeight="1">
      <c r="B30" s="37"/>
      <c r="C30" s="38"/>
      <c r="D30" s="45" t="s">
        <v>43</v>
      </c>
      <c r="E30" s="45" t="s">
        <v>44</v>
      </c>
      <c r="F30" s="114">
        <f>ROUND(SUM(BE86:BE168),2)</f>
        <v>0</v>
      </c>
      <c r="G30" s="38"/>
      <c r="H30" s="38"/>
      <c r="I30" s="115">
        <v>0.21</v>
      </c>
      <c r="J30" s="114">
        <f>ROUND(ROUND((SUM(BE86:BE168)),2)*I30,2)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45</v>
      </c>
      <c r="F31" s="114">
        <f>ROUND(SUM(BF86:BF168),2)</f>
        <v>0</v>
      </c>
      <c r="G31" s="38"/>
      <c r="H31" s="38"/>
      <c r="I31" s="115">
        <v>0.15</v>
      </c>
      <c r="J31" s="114">
        <f>ROUND(ROUND((SUM(BF86:BF168)),2)*I31,2)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46</v>
      </c>
      <c r="F32" s="114">
        <f>ROUND(SUM(BG86:BG168),2)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47</v>
      </c>
      <c r="F33" s="114">
        <f>ROUND(SUM(BH86:BH168),2)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48</v>
      </c>
      <c r="F34" s="114">
        <f>ROUND(SUM(BI86:BI168),2)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49</v>
      </c>
      <c r="E36" s="67"/>
      <c r="F36" s="67"/>
      <c r="G36" s="118" t="s">
        <v>50</v>
      </c>
      <c r="H36" s="119" t="s">
        <v>51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6" t="s">
        <v>93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3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22.5" customHeight="1">
      <c r="B45" s="37"/>
      <c r="C45" s="38"/>
      <c r="D45" s="38"/>
      <c r="E45" s="307" t="str">
        <f>E7</f>
        <v>Zámek Hostavice - soupis montáží a dodávek</v>
      </c>
      <c r="F45" s="308"/>
      <c r="G45" s="308"/>
      <c r="H45" s="308"/>
      <c r="I45" s="102"/>
      <c r="J45" s="38"/>
      <c r="K45" s="41"/>
    </row>
    <row r="46" spans="2:11" s="1" customFormat="1" ht="14.45" customHeight="1">
      <c r="B46" s="37"/>
      <c r="C46" s="33" t="s">
        <v>91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23.25" customHeight="1">
      <c r="B47" s="37"/>
      <c r="C47" s="38"/>
      <c r="D47" s="38"/>
      <c r="E47" s="309" t="str">
        <f>E9</f>
        <v>SO01 - Oprava fasády a klempířských prvků</v>
      </c>
      <c r="F47" s="310"/>
      <c r="G47" s="310"/>
      <c r="H47" s="310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Pilská 9, Hostavice</v>
      </c>
      <c r="G49" s="38"/>
      <c r="H49" s="38"/>
      <c r="I49" s="103" t="s">
        <v>25</v>
      </c>
      <c r="J49" s="104" t="str">
        <f>IF(J12="","",J12)</f>
        <v>12.4.2018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5">
      <c r="B51" s="37"/>
      <c r="C51" s="33" t="s">
        <v>27</v>
      </c>
      <c r="D51" s="38"/>
      <c r="E51" s="38"/>
      <c r="F51" s="31" t="str">
        <f>E15</f>
        <v>Městská část Praha 14</v>
      </c>
      <c r="G51" s="38"/>
      <c r="H51" s="38"/>
      <c r="I51" s="103" t="s">
        <v>35</v>
      </c>
      <c r="J51" s="31" t="str">
        <f>E21</f>
        <v xml:space="preserve"> </v>
      </c>
      <c r="K51" s="41"/>
    </row>
    <row r="52" spans="2:11" s="1" customFormat="1" ht="14.45" customHeight="1">
      <c r="B52" s="37"/>
      <c r="C52" s="33" t="s">
        <v>33</v>
      </c>
      <c r="D52" s="38"/>
      <c r="E52" s="38"/>
      <c r="F52" s="31" t="str">
        <f>IF(E18="","",E18)</f>
        <v/>
      </c>
      <c r="G52" s="38"/>
      <c r="H52" s="38"/>
      <c r="I52" s="102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94</v>
      </c>
      <c r="D54" s="116"/>
      <c r="E54" s="116"/>
      <c r="F54" s="116"/>
      <c r="G54" s="116"/>
      <c r="H54" s="116"/>
      <c r="I54" s="127"/>
      <c r="J54" s="128" t="s">
        <v>95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96</v>
      </c>
      <c r="D56" s="38"/>
      <c r="E56" s="38"/>
      <c r="F56" s="38"/>
      <c r="G56" s="38"/>
      <c r="H56" s="38"/>
      <c r="I56" s="102"/>
      <c r="J56" s="112">
        <f>J86</f>
        <v>0</v>
      </c>
      <c r="K56" s="41"/>
      <c r="AU56" s="20" t="s">
        <v>97</v>
      </c>
    </row>
    <row r="57" spans="2:11" s="7" customFormat="1" ht="24.95" customHeight="1">
      <c r="B57" s="131"/>
      <c r="C57" s="132"/>
      <c r="D57" s="133" t="s">
        <v>98</v>
      </c>
      <c r="E57" s="134"/>
      <c r="F57" s="134"/>
      <c r="G57" s="134"/>
      <c r="H57" s="134"/>
      <c r="I57" s="135"/>
      <c r="J57" s="136">
        <f>J87</f>
        <v>0</v>
      </c>
      <c r="K57" s="137"/>
    </row>
    <row r="58" spans="2:11" s="8" customFormat="1" ht="19.9" customHeight="1">
      <c r="B58" s="138"/>
      <c r="C58" s="139"/>
      <c r="D58" s="140" t="s">
        <v>99</v>
      </c>
      <c r="E58" s="141"/>
      <c r="F58" s="141"/>
      <c r="G58" s="141"/>
      <c r="H58" s="141"/>
      <c r="I58" s="142"/>
      <c r="J58" s="143">
        <f>J88</f>
        <v>0</v>
      </c>
      <c r="K58" s="144"/>
    </row>
    <row r="59" spans="2:11" s="8" customFormat="1" ht="19.9" customHeight="1">
      <c r="B59" s="138"/>
      <c r="C59" s="139"/>
      <c r="D59" s="140" t="s">
        <v>100</v>
      </c>
      <c r="E59" s="141"/>
      <c r="F59" s="141"/>
      <c r="G59" s="141"/>
      <c r="H59" s="141"/>
      <c r="I59" s="142"/>
      <c r="J59" s="143">
        <f>J109</f>
        <v>0</v>
      </c>
      <c r="K59" s="144"/>
    </row>
    <row r="60" spans="2:11" s="8" customFormat="1" ht="19.9" customHeight="1">
      <c r="B60" s="138"/>
      <c r="C60" s="139"/>
      <c r="D60" s="140" t="s">
        <v>101</v>
      </c>
      <c r="E60" s="141"/>
      <c r="F60" s="141"/>
      <c r="G60" s="141"/>
      <c r="H60" s="141"/>
      <c r="I60" s="142"/>
      <c r="J60" s="143">
        <f>J122</f>
        <v>0</v>
      </c>
      <c r="K60" s="144"/>
    </row>
    <row r="61" spans="2:11" s="8" customFormat="1" ht="19.9" customHeight="1">
      <c r="B61" s="138"/>
      <c r="C61" s="139"/>
      <c r="D61" s="140" t="s">
        <v>102</v>
      </c>
      <c r="E61" s="141"/>
      <c r="F61" s="141"/>
      <c r="G61" s="141"/>
      <c r="H61" s="141"/>
      <c r="I61" s="142"/>
      <c r="J61" s="143">
        <f>J137</f>
        <v>0</v>
      </c>
      <c r="K61" s="144"/>
    </row>
    <row r="62" spans="2:11" s="8" customFormat="1" ht="14.85" customHeight="1">
      <c r="B62" s="138"/>
      <c r="C62" s="139"/>
      <c r="D62" s="140" t="s">
        <v>103</v>
      </c>
      <c r="E62" s="141"/>
      <c r="F62" s="141"/>
      <c r="G62" s="141"/>
      <c r="H62" s="141"/>
      <c r="I62" s="142"/>
      <c r="J62" s="143">
        <f>J140</f>
        <v>0</v>
      </c>
      <c r="K62" s="144"/>
    </row>
    <row r="63" spans="2:11" s="8" customFormat="1" ht="14.85" customHeight="1">
      <c r="B63" s="138"/>
      <c r="C63" s="139"/>
      <c r="D63" s="140" t="s">
        <v>104</v>
      </c>
      <c r="E63" s="141"/>
      <c r="F63" s="141"/>
      <c r="G63" s="141"/>
      <c r="H63" s="141"/>
      <c r="I63" s="142"/>
      <c r="J63" s="143">
        <f>J146</f>
        <v>0</v>
      </c>
      <c r="K63" s="144"/>
    </row>
    <row r="64" spans="2:11" s="8" customFormat="1" ht="14.85" customHeight="1">
      <c r="B64" s="138"/>
      <c r="C64" s="139"/>
      <c r="D64" s="140" t="s">
        <v>105</v>
      </c>
      <c r="E64" s="141"/>
      <c r="F64" s="141"/>
      <c r="G64" s="141"/>
      <c r="H64" s="141"/>
      <c r="I64" s="142"/>
      <c r="J64" s="143">
        <f>J150</f>
        <v>0</v>
      </c>
      <c r="K64" s="144"/>
    </row>
    <row r="65" spans="2:11" s="8" customFormat="1" ht="19.9" customHeight="1">
      <c r="B65" s="138"/>
      <c r="C65" s="139"/>
      <c r="D65" s="140" t="s">
        <v>106</v>
      </c>
      <c r="E65" s="141"/>
      <c r="F65" s="141"/>
      <c r="G65" s="141"/>
      <c r="H65" s="141"/>
      <c r="I65" s="142"/>
      <c r="J65" s="143">
        <f>J154</f>
        <v>0</v>
      </c>
      <c r="K65" s="144"/>
    </row>
    <row r="66" spans="2:11" s="8" customFormat="1" ht="19.9" customHeight="1">
      <c r="B66" s="138"/>
      <c r="C66" s="139"/>
      <c r="D66" s="140" t="s">
        <v>107</v>
      </c>
      <c r="E66" s="141"/>
      <c r="F66" s="141"/>
      <c r="G66" s="141"/>
      <c r="H66" s="141"/>
      <c r="I66" s="142"/>
      <c r="J66" s="143">
        <f>J165</f>
        <v>0</v>
      </c>
      <c r="K66" s="144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102"/>
      <c r="J67" s="38"/>
      <c r="K67" s="41"/>
    </row>
    <row r="68" spans="2:11" s="1" customFormat="1" ht="6.95" customHeight="1">
      <c r="B68" s="52"/>
      <c r="C68" s="53"/>
      <c r="D68" s="53"/>
      <c r="E68" s="53"/>
      <c r="F68" s="53"/>
      <c r="G68" s="53"/>
      <c r="H68" s="53"/>
      <c r="I68" s="123"/>
      <c r="J68" s="53"/>
      <c r="K68" s="54"/>
    </row>
    <row r="72" spans="2:12" s="1" customFormat="1" ht="6.95" customHeight="1">
      <c r="B72" s="55"/>
      <c r="C72" s="56"/>
      <c r="D72" s="56"/>
      <c r="E72" s="56"/>
      <c r="F72" s="56"/>
      <c r="G72" s="56"/>
      <c r="H72" s="56"/>
      <c r="I72" s="124"/>
      <c r="J72" s="56"/>
      <c r="K72" s="56"/>
      <c r="L72" s="37"/>
    </row>
    <row r="73" spans="2:12" s="1" customFormat="1" ht="36.95" customHeight="1">
      <c r="B73" s="37"/>
      <c r="C73" s="57" t="s">
        <v>108</v>
      </c>
      <c r="L73" s="37"/>
    </row>
    <row r="74" spans="2:12" s="1" customFormat="1" ht="6.95" customHeight="1">
      <c r="B74" s="37"/>
      <c r="L74" s="37"/>
    </row>
    <row r="75" spans="2:12" s="1" customFormat="1" ht="14.45" customHeight="1">
      <c r="B75" s="37"/>
      <c r="C75" s="59" t="s">
        <v>19</v>
      </c>
      <c r="L75" s="37"/>
    </row>
    <row r="76" spans="2:12" s="1" customFormat="1" ht="22.5" customHeight="1">
      <c r="B76" s="37"/>
      <c r="E76" s="303" t="str">
        <f>E7</f>
        <v>Zámek Hostavice - soupis montáží a dodávek</v>
      </c>
      <c r="F76" s="304"/>
      <c r="G76" s="304"/>
      <c r="H76" s="304"/>
      <c r="L76" s="37"/>
    </row>
    <row r="77" spans="2:12" s="1" customFormat="1" ht="14.45" customHeight="1">
      <c r="B77" s="37"/>
      <c r="C77" s="59" t="s">
        <v>91</v>
      </c>
      <c r="L77" s="37"/>
    </row>
    <row r="78" spans="2:12" s="1" customFormat="1" ht="23.25" customHeight="1">
      <c r="B78" s="37"/>
      <c r="E78" s="272" t="str">
        <f>E9</f>
        <v>SO01 - Oprava fasády a klempířských prvků</v>
      </c>
      <c r="F78" s="305"/>
      <c r="G78" s="305"/>
      <c r="H78" s="305"/>
      <c r="L78" s="37"/>
    </row>
    <row r="79" spans="2:12" s="1" customFormat="1" ht="6.95" customHeight="1">
      <c r="B79" s="37"/>
      <c r="L79" s="37"/>
    </row>
    <row r="80" spans="2:12" s="1" customFormat="1" ht="18" customHeight="1">
      <c r="B80" s="37"/>
      <c r="C80" s="59" t="s">
        <v>23</v>
      </c>
      <c r="F80" s="145" t="str">
        <f>F12</f>
        <v>Pilská 9, Hostavice</v>
      </c>
      <c r="I80" s="146" t="s">
        <v>25</v>
      </c>
      <c r="J80" s="63" t="str">
        <f>IF(J12="","",J12)</f>
        <v>12.4.2018</v>
      </c>
      <c r="L80" s="37"/>
    </row>
    <row r="81" spans="2:12" s="1" customFormat="1" ht="6.95" customHeight="1">
      <c r="B81" s="37"/>
      <c r="L81" s="37"/>
    </row>
    <row r="82" spans="2:12" s="1" customFormat="1" ht="15">
      <c r="B82" s="37"/>
      <c r="C82" s="59" t="s">
        <v>27</v>
      </c>
      <c r="F82" s="145" t="str">
        <f>E15</f>
        <v>Městská část Praha 14</v>
      </c>
      <c r="I82" s="146" t="s">
        <v>35</v>
      </c>
      <c r="J82" s="145" t="str">
        <f>E21</f>
        <v xml:space="preserve"> </v>
      </c>
      <c r="L82" s="37"/>
    </row>
    <row r="83" spans="2:12" s="1" customFormat="1" ht="14.45" customHeight="1">
      <c r="B83" s="37"/>
      <c r="C83" s="59" t="s">
        <v>33</v>
      </c>
      <c r="F83" s="145" t="str">
        <f>IF(E18="","",E18)</f>
        <v/>
      </c>
      <c r="L83" s="37"/>
    </row>
    <row r="84" spans="2:12" s="1" customFormat="1" ht="10.35" customHeight="1">
      <c r="B84" s="37"/>
      <c r="L84" s="37"/>
    </row>
    <row r="85" spans="2:20" s="9" customFormat="1" ht="29.25" customHeight="1">
      <c r="B85" s="147"/>
      <c r="C85" s="148" t="s">
        <v>109</v>
      </c>
      <c r="D85" s="149" t="s">
        <v>58</v>
      </c>
      <c r="E85" s="149" t="s">
        <v>54</v>
      </c>
      <c r="F85" s="149" t="s">
        <v>110</v>
      </c>
      <c r="G85" s="149" t="s">
        <v>111</v>
      </c>
      <c r="H85" s="149" t="s">
        <v>112</v>
      </c>
      <c r="I85" s="150" t="s">
        <v>113</v>
      </c>
      <c r="J85" s="149" t="s">
        <v>95</v>
      </c>
      <c r="K85" s="151" t="s">
        <v>114</v>
      </c>
      <c r="L85" s="147"/>
      <c r="M85" s="69" t="s">
        <v>115</v>
      </c>
      <c r="N85" s="70" t="s">
        <v>43</v>
      </c>
      <c r="O85" s="70" t="s">
        <v>116</v>
      </c>
      <c r="P85" s="70" t="s">
        <v>117</v>
      </c>
      <c r="Q85" s="70" t="s">
        <v>118</v>
      </c>
      <c r="R85" s="70" t="s">
        <v>119</v>
      </c>
      <c r="S85" s="70" t="s">
        <v>120</v>
      </c>
      <c r="T85" s="71" t="s">
        <v>121</v>
      </c>
    </row>
    <row r="86" spans="2:63" s="1" customFormat="1" ht="29.25" customHeight="1">
      <c r="B86" s="37"/>
      <c r="C86" s="73" t="s">
        <v>96</v>
      </c>
      <c r="J86" s="152">
        <f>BK86</f>
        <v>0</v>
      </c>
      <c r="L86" s="37"/>
      <c r="M86" s="72"/>
      <c r="N86" s="64"/>
      <c r="O86" s="64"/>
      <c r="P86" s="153">
        <f>P87</f>
        <v>0</v>
      </c>
      <c r="Q86" s="64"/>
      <c r="R86" s="153">
        <f>R87</f>
        <v>0</v>
      </c>
      <c r="S86" s="64"/>
      <c r="T86" s="154">
        <f>T87</f>
        <v>0</v>
      </c>
      <c r="AT86" s="20" t="s">
        <v>72</v>
      </c>
      <c r="AU86" s="20" t="s">
        <v>97</v>
      </c>
      <c r="BK86" s="155">
        <f>BK87</f>
        <v>0</v>
      </c>
    </row>
    <row r="87" spans="2:63" s="10" customFormat="1" ht="37.35" customHeight="1">
      <c r="B87" s="156"/>
      <c r="D87" s="157" t="s">
        <v>72</v>
      </c>
      <c r="E87" s="158" t="s">
        <v>81</v>
      </c>
      <c r="F87" s="158" t="s">
        <v>122</v>
      </c>
      <c r="I87" s="159"/>
      <c r="J87" s="160">
        <f>BK87</f>
        <v>0</v>
      </c>
      <c r="L87" s="156"/>
      <c r="M87" s="161"/>
      <c r="N87" s="162"/>
      <c r="O87" s="162"/>
      <c r="P87" s="163">
        <f>P88+P109+P122+P137+P154+P165</f>
        <v>0</v>
      </c>
      <c r="Q87" s="162"/>
      <c r="R87" s="163">
        <f>R88+R109+R122+R137+R154+R165</f>
        <v>0</v>
      </c>
      <c r="S87" s="162"/>
      <c r="T87" s="164">
        <f>T88+T109+T122+T137+T154+T165</f>
        <v>0</v>
      </c>
      <c r="AR87" s="157" t="s">
        <v>123</v>
      </c>
      <c r="AT87" s="165" t="s">
        <v>72</v>
      </c>
      <c r="AU87" s="165" t="s">
        <v>73</v>
      </c>
      <c r="AY87" s="157" t="s">
        <v>124</v>
      </c>
      <c r="BK87" s="166">
        <f>BK88+BK109+BK122+BK137+BK154+BK165</f>
        <v>0</v>
      </c>
    </row>
    <row r="88" spans="2:63" s="10" customFormat="1" ht="19.9" customHeight="1">
      <c r="B88" s="156"/>
      <c r="D88" s="167" t="s">
        <v>72</v>
      </c>
      <c r="E88" s="168" t="s">
        <v>125</v>
      </c>
      <c r="F88" s="168" t="s">
        <v>126</v>
      </c>
      <c r="I88" s="159"/>
      <c r="J88" s="169">
        <f>BK88</f>
        <v>0</v>
      </c>
      <c r="L88" s="156"/>
      <c r="M88" s="161"/>
      <c r="N88" s="162"/>
      <c r="O88" s="162"/>
      <c r="P88" s="163">
        <f>SUM(P89:P108)</f>
        <v>0</v>
      </c>
      <c r="Q88" s="162"/>
      <c r="R88" s="163">
        <f>SUM(R89:R108)</f>
        <v>0</v>
      </c>
      <c r="S88" s="162"/>
      <c r="T88" s="164">
        <f>SUM(T89:T108)</f>
        <v>0</v>
      </c>
      <c r="AR88" s="157" t="s">
        <v>123</v>
      </c>
      <c r="AT88" s="165" t="s">
        <v>72</v>
      </c>
      <c r="AU88" s="165" t="s">
        <v>81</v>
      </c>
      <c r="AY88" s="157" t="s">
        <v>124</v>
      </c>
      <c r="BK88" s="166">
        <f>SUM(BK89:BK108)</f>
        <v>0</v>
      </c>
    </row>
    <row r="89" spans="2:65" s="1" customFormat="1" ht="22.5" customHeight="1">
      <c r="B89" s="170"/>
      <c r="C89" s="171" t="s">
        <v>81</v>
      </c>
      <c r="D89" s="171" t="s">
        <v>127</v>
      </c>
      <c r="E89" s="172" t="s">
        <v>128</v>
      </c>
      <c r="F89" s="173" t="s">
        <v>129</v>
      </c>
      <c r="G89" s="174" t="s">
        <v>130</v>
      </c>
      <c r="H89" s="175">
        <v>58</v>
      </c>
      <c r="I89" s="176"/>
      <c r="J89" s="177">
        <f aca="true" t="shared" si="0" ref="J89:J108">ROUND(I89*H89,2)</f>
        <v>0</v>
      </c>
      <c r="K89" s="173" t="s">
        <v>5</v>
      </c>
      <c r="L89" s="37"/>
      <c r="M89" s="178" t="s">
        <v>5</v>
      </c>
      <c r="N89" s="179" t="s">
        <v>44</v>
      </c>
      <c r="O89" s="38"/>
      <c r="P89" s="180">
        <f aca="true" t="shared" si="1" ref="P89:P108">O89*H89</f>
        <v>0</v>
      </c>
      <c r="Q89" s="180">
        <v>0</v>
      </c>
      <c r="R89" s="180">
        <f aca="true" t="shared" si="2" ref="R89:R108">Q89*H89</f>
        <v>0</v>
      </c>
      <c r="S89" s="180">
        <v>0</v>
      </c>
      <c r="T89" s="181">
        <f aca="true" t="shared" si="3" ref="T89:T108">S89*H89</f>
        <v>0</v>
      </c>
      <c r="AR89" s="20" t="s">
        <v>131</v>
      </c>
      <c r="AT89" s="20" t="s">
        <v>127</v>
      </c>
      <c r="AU89" s="20" t="s">
        <v>83</v>
      </c>
      <c r="AY89" s="20" t="s">
        <v>124</v>
      </c>
      <c r="BE89" s="182">
        <f aca="true" t="shared" si="4" ref="BE89:BE108">IF(N89="základní",J89,0)</f>
        <v>0</v>
      </c>
      <c r="BF89" s="182">
        <f aca="true" t="shared" si="5" ref="BF89:BF108">IF(N89="snížená",J89,0)</f>
        <v>0</v>
      </c>
      <c r="BG89" s="182">
        <f aca="true" t="shared" si="6" ref="BG89:BG108">IF(N89="zákl. přenesená",J89,0)</f>
        <v>0</v>
      </c>
      <c r="BH89" s="182">
        <f aca="true" t="shared" si="7" ref="BH89:BH108">IF(N89="sníž. přenesená",J89,0)</f>
        <v>0</v>
      </c>
      <c r="BI89" s="182">
        <f aca="true" t="shared" si="8" ref="BI89:BI108">IF(N89="nulová",J89,0)</f>
        <v>0</v>
      </c>
      <c r="BJ89" s="20" t="s">
        <v>81</v>
      </c>
      <c r="BK89" s="182">
        <f aca="true" t="shared" si="9" ref="BK89:BK108">ROUND(I89*H89,2)</f>
        <v>0</v>
      </c>
      <c r="BL89" s="20" t="s">
        <v>131</v>
      </c>
      <c r="BM89" s="20" t="s">
        <v>132</v>
      </c>
    </row>
    <row r="90" spans="2:65" s="1" customFormat="1" ht="22.5" customHeight="1">
      <c r="B90" s="170"/>
      <c r="C90" s="171" t="s">
        <v>83</v>
      </c>
      <c r="D90" s="171" t="s">
        <v>127</v>
      </c>
      <c r="E90" s="172" t="s">
        <v>133</v>
      </c>
      <c r="F90" s="173" t="s">
        <v>134</v>
      </c>
      <c r="G90" s="174" t="s">
        <v>130</v>
      </c>
      <c r="H90" s="175">
        <v>13</v>
      </c>
      <c r="I90" s="176"/>
      <c r="J90" s="177">
        <f t="shared" si="0"/>
        <v>0</v>
      </c>
      <c r="K90" s="173" t="s">
        <v>5</v>
      </c>
      <c r="L90" s="37"/>
      <c r="M90" s="178" t="s">
        <v>5</v>
      </c>
      <c r="N90" s="179" t="s">
        <v>44</v>
      </c>
      <c r="O90" s="38"/>
      <c r="P90" s="180">
        <f t="shared" si="1"/>
        <v>0</v>
      </c>
      <c r="Q90" s="180">
        <v>0</v>
      </c>
      <c r="R90" s="180">
        <f t="shared" si="2"/>
        <v>0</v>
      </c>
      <c r="S90" s="180">
        <v>0</v>
      </c>
      <c r="T90" s="181">
        <f t="shared" si="3"/>
        <v>0</v>
      </c>
      <c r="AR90" s="20" t="s">
        <v>131</v>
      </c>
      <c r="AT90" s="20" t="s">
        <v>127</v>
      </c>
      <c r="AU90" s="20" t="s">
        <v>83</v>
      </c>
      <c r="AY90" s="20" t="s">
        <v>124</v>
      </c>
      <c r="BE90" s="182">
        <f t="shared" si="4"/>
        <v>0</v>
      </c>
      <c r="BF90" s="182">
        <f t="shared" si="5"/>
        <v>0</v>
      </c>
      <c r="BG90" s="182">
        <f t="shared" si="6"/>
        <v>0</v>
      </c>
      <c r="BH90" s="182">
        <f t="shared" si="7"/>
        <v>0</v>
      </c>
      <c r="BI90" s="182">
        <f t="shared" si="8"/>
        <v>0</v>
      </c>
      <c r="BJ90" s="20" t="s">
        <v>81</v>
      </c>
      <c r="BK90" s="182">
        <f t="shared" si="9"/>
        <v>0</v>
      </c>
      <c r="BL90" s="20" t="s">
        <v>131</v>
      </c>
      <c r="BM90" s="20" t="s">
        <v>135</v>
      </c>
    </row>
    <row r="91" spans="2:65" s="1" customFormat="1" ht="22.5" customHeight="1">
      <c r="B91" s="170"/>
      <c r="C91" s="171" t="s">
        <v>136</v>
      </c>
      <c r="D91" s="171" t="s">
        <v>127</v>
      </c>
      <c r="E91" s="172" t="s">
        <v>137</v>
      </c>
      <c r="F91" s="173" t="s">
        <v>138</v>
      </c>
      <c r="G91" s="174" t="s">
        <v>130</v>
      </c>
      <c r="H91" s="175">
        <v>55</v>
      </c>
      <c r="I91" s="176"/>
      <c r="J91" s="177">
        <f t="shared" si="0"/>
        <v>0</v>
      </c>
      <c r="K91" s="173" t="s">
        <v>5</v>
      </c>
      <c r="L91" s="37"/>
      <c r="M91" s="178" t="s">
        <v>5</v>
      </c>
      <c r="N91" s="179" t="s">
        <v>44</v>
      </c>
      <c r="O91" s="38"/>
      <c r="P91" s="180">
        <f t="shared" si="1"/>
        <v>0</v>
      </c>
      <c r="Q91" s="180">
        <v>0</v>
      </c>
      <c r="R91" s="180">
        <f t="shared" si="2"/>
        <v>0</v>
      </c>
      <c r="S91" s="180">
        <v>0</v>
      </c>
      <c r="T91" s="181">
        <f t="shared" si="3"/>
        <v>0</v>
      </c>
      <c r="AR91" s="20" t="s">
        <v>131</v>
      </c>
      <c r="AT91" s="20" t="s">
        <v>127</v>
      </c>
      <c r="AU91" s="20" t="s">
        <v>83</v>
      </c>
      <c r="AY91" s="20" t="s">
        <v>124</v>
      </c>
      <c r="BE91" s="182">
        <f t="shared" si="4"/>
        <v>0</v>
      </c>
      <c r="BF91" s="182">
        <f t="shared" si="5"/>
        <v>0</v>
      </c>
      <c r="BG91" s="182">
        <f t="shared" si="6"/>
        <v>0</v>
      </c>
      <c r="BH91" s="182">
        <f t="shared" si="7"/>
        <v>0</v>
      </c>
      <c r="BI91" s="182">
        <f t="shared" si="8"/>
        <v>0</v>
      </c>
      <c r="BJ91" s="20" t="s">
        <v>81</v>
      </c>
      <c r="BK91" s="182">
        <f t="shared" si="9"/>
        <v>0</v>
      </c>
      <c r="BL91" s="20" t="s">
        <v>131</v>
      </c>
      <c r="BM91" s="20" t="s">
        <v>139</v>
      </c>
    </row>
    <row r="92" spans="2:65" s="1" customFormat="1" ht="22.5" customHeight="1">
      <c r="B92" s="170"/>
      <c r="C92" s="171" t="s">
        <v>123</v>
      </c>
      <c r="D92" s="171" t="s">
        <v>127</v>
      </c>
      <c r="E92" s="172" t="s">
        <v>140</v>
      </c>
      <c r="F92" s="173" t="s">
        <v>141</v>
      </c>
      <c r="G92" s="174" t="s">
        <v>142</v>
      </c>
      <c r="H92" s="175">
        <v>6</v>
      </c>
      <c r="I92" s="176"/>
      <c r="J92" s="177">
        <f t="shared" si="0"/>
        <v>0</v>
      </c>
      <c r="K92" s="173" t="s">
        <v>5</v>
      </c>
      <c r="L92" s="37"/>
      <c r="M92" s="178" t="s">
        <v>5</v>
      </c>
      <c r="N92" s="179" t="s">
        <v>44</v>
      </c>
      <c r="O92" s="38"/>
      <c r="P92" s="180">
        <f t="shared" si="1"/>
        <v>0</v>
      </c>
      <c r="Q92" s="180">
        <v>0</v>
      </c>
      <c r="R92" s="180">
        <f t="shared" si="2"/>
        <v>0</v>
      </c>
      <c r="S92" s="180">
        <v>0</v>
      </c>
      <c r="T92" s="181">
        <f t="shared" si="3"/>
        <v>0</v>
      </c>
      <c r="AR92" s="20" t="s">
        <v>131</v>
      </c>
      <c r="AT92" s="20" t="s">
        <v>127</v>
      </c>
      <c r="AU92" s="20" t="s">
        <v>83</v>
      </c>
      <c r="AY92" s="20" t="s">
        <v>124</v>
      </c>
      <c r="BE92" s="182">
        <f t="shared" si="4"/>
        <v>0</v>
      </c>
      <c r="BF92" s="182">
        <f t="shared" si="5"/>
        <v>0</v>
      </c>
      <c r="BG92" s="182">
        <f t="shared" si="6"/>
        <v>0</v>
      </c>
      <c r="BH92" s="182">
        <f t="shared" si="7"/>
        <v>0</v>
      </c>
      <c r="BI92" s="182">
        <f t="shared" si="8"/>
        <v>0</v>
      </c>
      <c r="BJ92" s="20" t="s">
        <v>81</v>
      </c>
      <c r="BK92" s="182">
        <f t="shared" si="9"/>
        <v>0</v>
      </c>
      <c r="BL92" s="20" t="s">
        <v>131</v>
      </c>
      <c r="BM92" s="20" t="s">
        <v>143</v>
      </c>
    </row>
    <row r="93" spans="2:65" s="1" customFormat="1" ht="22.5" customHeight="1">
      <c r="B93" s="170"/>
      <c r="C93" s="171" t="s">
        <v>144</v>
      </c>
      <c r="D93" s="171" t="s">
        <v>127</v>
      </c>
      <c r="E93" s="172" t="s">
        <v>145</v>
      </c>
      <c r="F93" s="173" t="s">
        <v>146</v>
      </c>
      <c r="G93" s="174" t="s">
        <v>142</v>
      </c>
      <c r="H93" s="175">
        <v>0</v>
      </c>
      <c r="I93" s="176"/>
      <c r="J93" s="177">
        <f t="shared" si="0"/>
        <v>0</v>
      </c>
      <c r="K93" s="173" t="s">
        <v>5</v>
      </c>
      <c r="L93" s="37"/>
      <c r="M93" s="178" t="s">
        <v>5</v>
      </c>
      <c r="N93" s="179" t="s">
        <v>44</v>
      </c>
      <c r="O93" s="38"/>
      <c r="P93" s="180">
        <f t="shared" si="1"/>
        <v>0</v>
      </c>
      <c r="Q93" s="180">
        <v>0</v>
      </c>
      <c r="R93" s="180">
        <f t="shared" si="2"/>
        <v>0</v>
      </c>
      <c r="S93" s="180">
        <v>0</v>
      </c>
      <c r="T93" s="181">
        <f t="shared" si="3"/>
        <v>0</v>
      </c>
      <c r="AR93" s="20" t="s">
        <v>131</v>
      </c>
      <c r="AT93" s="20" t="s">
        <v>127</v>
      </c>
      <c r="AU93" s="20" t="s">
        <v>83</v>
      </c>
      <c r="AY93" s="20" t="s">
        <v>124</v>
      </c>
      <c r="BE93" s="182">
        <f t="shared" si="4"/>
        <v>0</v>
      </c>
      <c r="BF93" s="182">
        <f t="shared" si="5"/>
        <v>0</v>
      </c>
      <c r="BG93" s="182">
        <f t="shared" si="6"/>
        <v>0</v>
      </c>
      <c r="BH93" s="182">
        <f t="shared" si="7"/>
        <v>0</v>
      </c>
      <c r="BI93" s="182">
        <f t="shared" si="8"/>
        <v>0</v>
      </c>
      <c r="BJ93" s="20" t="s">
        <v>81</v>
      </c>
      <c r="BK93" s="182">
        <f t="shared" si="9"/>
        <v>0</v>
      </c>
      <c r="BL93" s="20" t="s">
        <v>131</v>
      </c>
      <c r="BM93" s="20" t="s">
        <v>147</v>
      </c>
    </row>
    <row r="94" spans="2:65" s="1" customFormat="1" ht="22.5" customHeight="1">
      <c r="B94" s="170"/>
      <c r="C94" s="171" t="s">
        <v>148</v>
      </c>
      <c r="D94" s="171" t="s">
        <v>127</v>
      </c>
      <c r="E94" s="172" t="s">
        <v>149</v>
      </c>
      <c r="F94" s="173" t="s">
        <v>150</v>
      </c>
      <c r="G94" s="174" t="s">
        <v>130</v>
      </c>
      <c r="H94" s="175">
        <v>29</v>
      </c>
      <c r="I94" s="176"/>
      <c r="J94" s="177">
        <f t="shared" si="0"/>
        <v>0</v>
      </c>
      <c r="K94" s="173" t="s">
        <v>5</v>
      </c>
      <c r="L94" s="37"/>
      <c r="M94" s="178" t="s">
        <v>5</v>
      </c>
      <c r="N94" s="179" t="s">
        <v>44</v>
      </c>
      <c r="O94" s="38"/>
      <c r="P94" s="180">
        <f t="shared" si="1"/>
        <v>0</v>
      </c>
      <c r="Q94" s="180">
        <v>0</v>
      </c>
      <c r="R94" s="180">
        <f t="shared" si="2"/>
        <v>0</v>
      </c>
      <c r="S94" s="180">
        <v>0</v>
      </c>
      <c r="T94" s="181">
        <f t="shared" si="3"/>
        <v>0</v>
      </c>
      <c r="AR94" s="20" t="s">
        <v>131</v>
      </c>
      <c r="AT94" s="20" t="s">
        <v>127</v>
      </c>
      <c r="AU94" s="20" t="s">
        <v>83</v>
      </c>
      <c r="AY94" s="20" t="s">
        <v>124</v>
      </c>
      <c r="BE94" s="182">
        <f t="shared" si="4"/>
        <v>0</v>
      </c>
      <c r="BF94" s="182">
        <f t="shared" si="5"/>
        <v>0</v>
      </c>
      <c r="BG94" s="182">
        <f t="shared" si="6"/>
        <v>0</v>
      </c>
      <c r="BH94" s="182">
        <f t="shared" si="7"/>
        <v>0</v>
      </c>
      <c r="BI94" s="182">
        <f t="shared" si="8"/>
        <v>0</v>
      </c>
      <c r="BJ94" s="20" t="s">
        <v>81</v>
      </c>
      <c r="BK94" s="182">
        <f t="shared" si="9"/>
        <v>0</v>
      </c>
      <c r="BL94" s="20" t="s">
        <v>131</v>
      </c>
      <c r="BM94" s="20" t="s">
        <v>151</v>
      </c>
    </row>
    <row r="95" spans="2:65" s="1" customFormat="1" ht="22.5" customHeight="1">
      <c r="B95" s="170"/>
      <c r="C95" s="171" t="s">
        <v>152</v>
      </c>
      <c r="D95" s="171" t="s">
        <v>127</v>
      </c>
      <c r="E95" s="172" t="s">
        <v>153</v>
      </c>
      <c r="F95" s="173" t="s">
        <v>154</v>
      </c>
      <c r="G95" s="174" t="s">
        <v>130</v>
      </c>
      <c r="H95" s="175">
        <v>0</v>
      </c>
      <c r="I95" s="176"/>
      <c r="J95" s="177">
        <f t="shared" si="0"/>
        <v>0</v>
      </c>
      <c r="K95" s="173" t="s">
        <v>5</v>
      </c>
      <c r="L95" s="37"/>
      <c r="M95" s="178" t="s">
        <v>5</v>
      </c>
      <c r="N95" s="179" t="s">
        <v>44</v>
      </c>
      <c r="O95" s="38"/>
      <c r="P95" s="180">
        <f t="shared" si="1"/>
        <v>0</v>
      </c>
      <c r="Q95" s="180">
        <v>0</v>
      </c>
      <c r="R95" s="180">
        <f t="shared" si="2"/>
        <v>0</v>
      </c>
      <c r="S95" s="180">
        <v>0</v>
      </c>
      <c r="T95" s="181">
        <f t="shared" si="3"/>
        <v>0</v>
      </c>
      <c r="AR95" s="20" t="s">
        <v>131</v>
      </c>
      <c r="AT95" s="20" t="s">
        <v>127</v>
      </c>
      <c r="AU95" s="20" t="s">
        <v>83</v>
      </c>
      <c r="AY95" s="20" t="s">
        <v>124</v>
      </c>
      <c r="BE95" s="182">
        <f t="shared" si="4"/>
        <v>0</v>
      </c>
      <c r="BF95" s="182">
        <f t="shared" si="5"/>
        <v>0</v>
      </c>
      <c r="BG95" s="182">
        <f t="shared" si="6"/>
        <v>0</v>
      </c>
      <c r="BH95" s="182">
        <f t="shared" si="7"/>
        <v>0</v>
      </c>
      <c r="BI95" s="182">
        <f t="shared" si="8"/>
        <v>0</v>
      </c>
      <c r="BJ95" s="20" t="s">
        <v>81</v>
      </c>
      <c r="BK95" s="182">
        <f t="shared" si="9"/>
        <v>0</v>
      </c>
      <c r="BL95" s="20" t="s">
        <v>131</v>
      </c>
      <c r="BM95" s="20" t="s">
        <v>155</v>
      </c>
    </row>
    <row r="96" spans="2:65" s="1" customFormat="1" ht="22.5" customHeight="1">
      <c r="B96" s="170"/>
      <c r="C96" s="171" t="s">
        <v>156</v>
      </c>
      <c r="D96" s="171" t="s">
        <v>127</v>
      </c>
      <c r="E96" s="172" t="s">
        <v>157</v>
      </c>
      <c r="F96" s="173" t="s">
        <v>158</v>
      </c>
      <c r="G96" s="174" t="s">
        <v>130</v>
      </c>
      <c r="H96" s="175">
        <v>29</v>
      </c>
      <c r="I96" s="176"/>
      <c r="J96" s="177">
        <f t="shared" si="0"/>
        <v>0</v>
      </c>
      <c r="K96" s="173" t="s">
        <v>5</v>
      </c>
      <c r="L96" s="37"/>
      <c r="M96" s="178" t="s">
        <v>5</v>
      </c>
      <c r="N96" s="179" t="s">
        <v>44</v>
      </c>
      <c r="O96" s="38"/>
      <c r="P96" s="180">
        <f t="shared" si="1"/>
        <v>0</v>
      </c>
      <c r="Q96" s="180">
        <v>0</v>
      </c>
      <c r="R96" s="180">
        <f t="shared" si="2"/>
        <v>0</v>
      </c>
      <c r="S96" s="180">
        <v>0</v>
      </c>
      <c r="T96" s="181">
        <f t="shared" si="3"/>
        <v>0</v>
      </c>
      <c r="AR96" s="20" t="s">
        <v>131</v>
      </c>
      <c r="AT96" s="20" t="s">
        <v>127</v>
      </c>
      <c r="AU96" s="20" t="s">
        <v>83</v>
      </c>
      <c r="AY96" s="20" t="s">
        <v>124</v>
      </c>
      <c r="BE96" s="182">
        <f t="shared" si="4"/>
        <v>0</v>
      </c>
      <c r="BF96" s="182">
        <f t="shared" si="5"/>
        <v>0</v>
      </c>
      <c r="BG96" s="182">
        <f t="shared" si="6"/>
        <v>0</v>
      </c>
      <c r="BH96" s="182">
        <f t="shared" si="7"/>
        <v>0</v>
      </c>
      <c r="BI96" s="182">
        <f t="shared" si="8"/>
        <v>0</v>
      </c>
      <c r="BJ96" s="20" t="s">
        <v>81</v>
      </c>
      <c r="BK96" s="182">
        <f t="shared" si="9"/>
        <v>0</v>
      </c>
      <c r="BL96" s="20" t="s">
        <v>131</v>
      </c>
      <c r="BM96" s="20" t="s">
        <v>159</v>
      </c>
    </row>
    <row r="97" spans="2:65" s="1" customFormat="1" ht="22.5" customHeight="1">
      <c r="B97" s="170"/>
      <c r="C97" s="171" t="s">
        <v>160</v>
      </c>
      <c r="D97" s="171" t="s">
        <v>127</v>
      </c>
      <c r="E97" s="172" t="s">
        <v>161</v>
      </c>
      <c r="F97" s="173" t="s">
        <v>162</v>
      </c>
      <c r="G97" s="174" t="s">
        <v>142</v>
      </c>
      <c r="H97" s="175">
        <v>1</v>
      </c>
      <c r="I97" s="176"/>
      <c r="J97" s="177">
        <f t="shared" si="0"/>
        <v>0</v>
      </c>
      <c r="K97" s="173" t="s">
        <v>5</v>
      </c>
      <c r="L97" s="37"/>
      <c r="M97" s="178" t="s">
        <v>5</v>
      </c>
      <c r="N97" s="179" t="s">
        <v>44</v>
      </c>
      <c r="O97" s="38"/>
      <c r="P97" s="180">
        <f t="shared" si="1"/>
        <v>0</v>
      </c>
      <c r="Q97" s="180">
        <v>0</v>
      </c>
      <c r="R97" s="180">
        <f t="shared" si="2"/>
        <v>0</v>
      </c>
      <c r="S97" s="180">
        <v>0</v>
      </c>
      <c r="T97" s="181">
        <f t="shared" si="3"/>
        <v>0</v>
      </c>
      <c r="AR97" s="20" t="s">
        <v>131</v>
      </c>
      <c r="AT97" s="20" t="s">
        <v>127</v>
      </c>
      <c r="AU97" s="20" t="s">
        <v>83</v>
      </c>
      <c r="AY97" s="20" t="s">
        <v>124</v>
      </c>
      <c r="BE97" s="182">
        <f t="shared" si="4"/>
        <v>0</v>
      </c>
      <c r="BF97" s="182">
        <f t="shared" si="5"/>
        <v>0</v>
      </c>
      <c r="BG97" s="182">
        <f t="shared" si="6"/>
        <v>0</v>
      </c>
      <c r="BH97" s="182">
        <f t="shared" si="7"/>
        <v>0</v>
      </c>
      <c r="BI97" s="182">
        <f t="shared" si="8"/>
        <v>0</v>
      </c>
      <c r="BJ97" s="20" t="s">
        <v>81</v>
      </c>
      <c r="BK97" s="182">
        <f t="shared" si="9"/>
        <v>0</v>
      </c>
      <c r="BL97" s="20" t="s">
        <v>131</v>
      </c>
      <c r="BM97" s="20" t="s">
        <v>163</v>
      </c>
    </row>
    <row r="98" spans="2:65" s="1" customFormat="1" ht="22.5" customHeight="1">
      <c r="B98" s="170"/>
      <c r="C98" s="171" t="s">
        <v>164</v>
      </c>
      <c r="D98" s="171" t="s">
        <v>127</v>
      </c>
      <c r="E98" s="172" t="s">
        <v>165</v>
      </c>
      <c r="F98" s="173" t="s">
        <v>166</v>
      </c>
      <c r="G98" s="174" t="s">
        <v>142</v>
      </c>
      <c r="H98" s="175">
        <v>1</v>
      </c>
      <c r="I98" s="176"/>
      <c r="J98" s="177">
        <f t="shared" si="0"/>
        <v>0</v>
      </c>
      <c r="K98" s="173" t="s">
        <v>5</v>
      </c>
      <c r="L98" s="37"/>
      <c r="M98" s="178" t="s">
        <v>5</v>
      </c>
      <c r="N98" s="179" t="s">
        <v>44</v>
      </c>
      <c r="O98" s="38"/>
      <c r="P98" s="180">
        <f t="shared" si="1"/>
        <v>0</v>
      </c>
      <c r="Q98" s="180">
        <v>0</v>
      </c>
      <c r="R98" s="180">
        <f t="shared" si="2"/>
        <v>0</v>
      </c>
      <c r="S98" s="180">
        <v>0</v>
      </c>
      <c r="T98" s="181">
        <f t="shared" si="3"/>
        <v>0</v>
      </c>
      <c r="AR98" s="20" t="s">
        <v>131</v>
      </c>
      <c r="AT98" s="20" t="s">
        <v>127</v>
      </c>
      <c r="AU98" s="20" t="s">
        <v>83</v>
      </c>
      <c r="AY98" s="20" t="s">
        <v>124</v>
      </c>
      <c r="BE98" s="182">
        <f t="shared" si="4"/>
        <v>0</v>
      </c>
      <c r="BF98" s="182">
        <f t="shared" si="5"/>
        <v>0</v>
      </c>
      <c r="BG98" s="182">
        <f t="shared" si="6"/>
        <v>0</v>
      </c>
      <c r="BH98" s="182">
        <f t="shared" si="7"/>
        <v>0</v>
      </c>
      <c r="BI98" s="182">
        <f t="shared" si="8"/>
        <v>0</v>
      </c>
      <c r="BJ98" s="20" t="s">
        <v>81</v>
      </c>
      <c r="BK98" s="182">
        <f t="shared" si="9"/>
        <v>0</v>
      </c>
      <c r="BL98" s="20" t="s">
        <v>131</v>
      </c>
      <c r="BM98" s="20" t="s">
        <v>167</v>
      </c>
    </row>
    <row r="99" spans="2:65" s="1" customFormat="1" ht="22.5" customHeight="1">
      <c r="B99" s="170"/>
      <c r="C99" s="171" t="s">
        <v>168</v>
      </c>
      <c r="D99" s="171" t="s">
        <v>127</v>
      </c>
      <c r="E99" s="172" t="s">
        <v>169</v>
      </c>
      <c r="F99" s="173" t="s">
        <v>170</v>
      </c>
      <c r="G99" s="174" t="s">
        <v>130</v>
      </c>
      <c r="H99" s="175">
        <v>30</v>
      </c>
      <c r="I99" s="176"/>
      <c r="J99" s="177">
        <f t="shared" si="0"/>
        <v>0</v>
      </c>
      <c r="K99" s="173" t="s">
        <v>5</v>
      </c>
      <c r="L99" s="37"/>
      <c r="M99" s="178" t="s">
        <v>5</v>
      </c>
      <c r="N99" s="179" t="s">
        <v>44</v>
      </c>
      <c r="O99" s="38"/>
      <c r="P99" s="180">
        <f t="shared" si="1"/>
        <v>0</v>
      </c>
      <c r="Q99" s="180">
        <v>0</v>
      </c>
      <c r="R99" s="180">
        <f t="shared" si="2"/>
        <v>0</v>
      </c>
      <c r="S99" s="180">
        <v>0</v>
      </c>
      <c r="T99" s="181">
        <f t="shared" si="3"/>
        <v>0</v>
      </c>
      <c r="AR99" s="20" t="s">
        <v>131</v>
      </c>
      <c r="AT99" s="20" t="s">
        <v>127</v>
      </c>
      <c r="AU99" s="20" t="s">
        <v>83</v>
      </c>
      <c r="AY99" s="20" t="s">
        <v>124</v>
      </c>
      <c r="BE99" s="182">
        <f t="shared" si="4"/>
        <v>0</v>
      </c>
      <c r="BF99" s="182">
        <f t="shared" si="5"/>
        <v>0</v>
      </c>
      <c r="BG99" s="182">
        <f t="shared" si="6"/>
        <v>0</v>
      </c>
      <c r="BH99" s="182">
        <f t="shared" si="7"/>
        <v>0</v>
      </c>
      <c r="BI99" s="182">
        <f t="shared" si="8"/>
        <v>0</v>
      </c>
      <c r="BJ99" s="20" t="s">
        <v>81</v>
      </c>
      <c r="BK99" s="182">
        <f t="shared" si="9"/>
        <v>0</v>
      </c>
      <c r="BL99" s="20" t="s">
        <v>131</v>
      </c>
      <c r="BM99" s="20" t="s">
        <v>171</v>
      </c>
    </row>
    <row r="100" spans="2:65" s="1" customFormat="1" ht="22.5" customHeight="1">
      <c r="B100" s="170"/>
      <c r="C100" s="171" t="s">
        <v>172</v>
      </c>
      <c r="D100" s="171" t="s">
        <v>127</v>
      </c>
      <c r="E100" s="172" t="s">
        <v>173</v>
      </c>
      <c r="F100" s="173" t="s">
        <v>154</v>
      </c>
      <c r="G100" s="174" t="s">
        <v>130</v>
      </c>
      <c r="H100" s="175">
        <v>48</v>
      </c>
      <c r="I100" s="176"/>
      <c r="J100" s="177">
        <f t="shared" si="0"/>
        <v>0</v>
      </c>
      <c r="K100" s="173" t="s">
        <v>5</v>
      </c>
      <c r="L100" s="37"/>
      <c r="M100" s="178" t="s">
        <v>5</v>
      </c>
      <c r="N100" s="179" t="s">
        <v>44</v>
      </c>
      <c r="O100" s="38"/>
      <c r="P100" s="180">
        <f t="shared" si="1"/>
        <v>0</v>
      </c>
      <c r="Q100" s="180">
        <v>0</v>
      </c>
      <c r="R100" s="180">
        <f t="shared" si="2"/>
        <v>0</v>
      </c>
      <c r="S100" s="180">
        <v>0</v>
      </c>
      <c r="T100" s="181">
        <f t="shared" si="3"/>
        <v>0</v>
      </c>
      <c r="AR100" s="20" t="s">
        <v>131</v>
      </c>
      <c r="AT100" s="20" t="s">
        <v>127</v>
      </c>
      <c r="AU100" s="20" t="s">
        <v>83</v>
      </c>
      <c r="AY100" s="20" t="s">
        <v>124</v>
      </c>
      <c r="BE100" s="182">
        <f t="shared" si="4"/>
        <v>0</v>
      </c>
      <c r="BF100" s="182">
        <f t="shared" si="5"/>
        <v>0</v>
      </c>
      <c r="BG100" s="182">
        <f t="shared" si="6"/>
        <v>0</v>
      </c>
      <c r="BH100" s="182">
        <f t="shared" si="7"/>
        <v>0</v>
      </c>
      <c r="BI100" s="182">
        <f t="shared" si="8"/>
        <v>0</v>
      </c>
      <c r="BJ100" s="20" t="s">
        <v>81</v>
      </c>
      <c r="BK100" s="182">
        <f t="shared" si="9"/>
        <v>0</v>
      </c>
      <c r="BL100" s="20" t="s">
        <v>131</v>
      </c>
      <c r="BM100" s="20" t="s">
        <v>174</v>
      </c>
    </row>
    <row r="101" spans="2:65" s="1" customFormat="1" ht="22.5" customHeight="1">
      <c r="B101" s="170"/>
      <c r="C101" s="171" t="s">
        <v>175</v>
      </c>
      <c r="D101" s="171" t="s">
        <v>127</v>
      </c>
      <c r="E101" s="172" t="s">
        <v>176</v>
      </c>
      <c r="F101" s="173" t="s">
        <v>177</v>
      </c>
      <c r="G101" s="174" t="s">
        <v>130</v>
      </c>
      <c r="H101" s="175">
        <v>30</v>
      </c>
      <c r="I101" s="176"/>
      <c r="J101" s="177">
        <f t="shared" si="0"/>
        <v>0</v>
      </c>
      <c r="K101" s="173" t="s">
        <v>5</v>
      </c>
      <c r="L101" s="37"/>
      <c r="M101" s="178" t="s">
        <v>5</v>
      </c>
      <c r="N101" s="179" t="s">
        <v>44</v>
      </c>
      <c r="O101" s="38"/>
      <c r="P101" s="180">
        <f t="shared" si="1"/>
        <v>0</v>
      </c>
      <c r="Q101" s="180">
        <v>0</v>
      </c>
      <c r="R101" s="180">
        <f t="shared" si="2"/>
        <v>0</v>
      </c>
      <c r="S101" s="180">
        <v>0</v>
      </c>
      <c r="T101" s="181">
        <f t="shared" si="3"/>
        <v>0</v>
      </c>
      <c r="AR101" s="20" t="s">
        <v>131</v>
      </c>
      <c r="AT101" s="20" t="s">
        <v>127</v>
      </c>
      <c r="AU101" s="20" t="s">
        <v>83</v>
      </c>
      <c r="AY101" s="20" t="s">
        <v>124</v>
      </c>
      <c r="BE101" s="182">
        <f t="shared" si="4"/>
        <v>0</v>
      </c>
      <c r="BF101" s="182">
        <f t="shared" si="5"/>
        <v>0</v>
      </c>
      <c r="BG101" s="182">
        <f t="shared" si="6"/>
        <v>0</v>
      </c>
      <c r="BH101" s="182">
        <f t="shared" si="7"/>
        <v>0</v>
      </c>
      <c r="BI101" s="182">
        <f t="shared" si="8"/>
        <v>0</v>
      </c>
      <c r="BJ101" s="20" t="s">
        <v>81</v>
      </c>
      <c r="BK101" s="182">
        <f t="shared" si="9"/>
        <v>0</v>
      </c>
      <c r="BL101" s="20" t="s">
        <v>131</v>
      </c>
      <c r="BM101" s="20" t="s">
        <v>178</v>
      </c>
    </row>
    <row r="102" spans="2:65" s="1" customFormat="1" ht="22.5" customHeight="1">
      <c r="B102" s="170"/>
      <c r="C102" s="171" t="s">
        <v>179</v>
      </c>
      <c r="D102" s="171" t="s">
        <v>127</v>
      </c>
      <c r="E102" s="172" t="s">
        <v>180</v>
      </c>
      <c r="F102" s="173" t="s">
        <v>141</v>
      </c>
      <c r="G102" s="174" t="s">
        <v>142</v>
      </c>
      <c r="H102" s="175">
        <v>0</v>
      </c>
      <c r="I102" s="176"/>
      <c r="J102" s="177">
        <f t="shared" si="0"/>
        <v>0</v>
      </c>
      <c r="K102" s="173" t="s">
        <v>5</v>
      </c>
      <c r="L102" s="37"/>
      <c r="M102" s="178" t="s">
        <v>5</v>
      </c>
      <c r="N102" s="179" t="s">
        <v>44</v>
      </c>
      <c r="O102" s="38"/>
      <c r="P102" s="180">
        <f t="shared" si="1"/>
        <v>0</v>
      </c>
      <c r="Q102" s="180">
        <v>0</v>
      </c>
      <c r="R102" s="180">
        <f t="shared" si="2"/>
        <v>0</v>
      </c>
      <c r="S102" s="180">
        <v>0</v>
      </c>
      <c r="T102" s="181">
        <f t="shared" si="3"/>
        <v>0</v>
      </c>
      <c r="AR102" s="20" t="s">
        <v>131</v>
      </c>
      <c r="AT102" s="20" t="s">
        <v>127</v>
      </c>
      <c r="AU102" s="20" t="s">
        <v>83</v>
      </c>
      <c r="AY102" s="20" t="s">
        <v>124</v>
      </c>
      <c r="BE102" s="182">
        <f t="shared" si="4"/>
        <v>0</v>
      </c>
      <c r="BF102" s="182">
        <f t="shared" si="5"/>
        <v>0</v>
      </c>
      <c r="BG102" s="182">
        <f t="shared" si="6"/>
        <v>0</v>
      </c>
      <c r="BH102" s="182">
        <f t="shared" si="7"/>
        <v>0</v>
      </c>
      <c r="BI102" s="182">
        <f t="shared" si="8"/>
        <v>0</v>
      </c>
      <c r="BJ102" s="20" t="s">
        <v>81</v>
      </c>
      <c r="BK102" s="182">
        <f t="shared" si="9"/>
        <v>0</v>
      </c>
      <c r="BL102" s="20" t="s">
        <v>131</v>
      </c>
      <c r="BM102" s="20" t="s">
        <v>181</v>
      </c>
    </row>
    <row r="103" spans="2:65" s="1" customFormat="1" ht="22.5" customHeight="1">
      <c r="B103" s="170"/>
      <c r="C103" s="171" t="s">
        <v>11</v>
      </c>
      <c r="D103" s="171" t="s">
        <v>127</v>
      </c>
      <c r="E103" s="172" t="s">
        <v>182</v>
      </c>
      <c r="F103" s="173" t="s">
        <v>166</v>
      </c>
      <c r="G103" s="174" t="s">
        <v>142</v>
      </c>
      <c r="H103" s="175">
        <v>3</v>
      </c>
      <c r="I103" s="176"/>
      <c r="J103" s="177">
        <f t="shared" si="0"/>
        <v>0</v>
      </c>
      <c r="K103" s="173" t="s">
        <v>5</v>
      </c>
      <c r="L103" s="37"/>
      <c r="M103" s="178" t="s">
        <v>5</v>
      </c>
      <c r="N103" s="179" t="s">
        <v>44</v>
      </c>
      <c r="O103" s="38"/>
      <c r="P103" s="180">
        <f t="shared" si="1"/>
        <v>0</v>
      </c>
      <c r="Q103" s="180">
        <v>0</v>
      </c>
      <c r="R103" s="180">
        <f t="shared" si="2"/>
        <v>0</v>
      </c>
      <c r="S103" s="180">
        <v>0</v>
      </c>
      <c r="T103" s="181">
        <f t="shared" si="3"/>
        <v>0</v>
      </c>
      <c r="AR103" s="20" t="s">
        <v>131</v>
      </c>
      <c r="AT103" s="20" t="s">
        <v>127</v>
      </c>
      <c r="AU103" s="20" t="s">
        <v>83</v>
      </c>
      <c r="AY103" s="20" t="s">
        <v>124</v>
      </c>
      <c r="BE103" s="182">
        <f t="shared" si="4"/>
        <v>0</v>
      </c>
      <c r="BF103" s="182">
        <f t="shared" si="5"/>
        <v>0</v>
      </c>
      <c r="BG103" s="182">
        <f t="shared" si="6"/>
        <v>0</v>
      </c>
      <c r="BH103" s="182">
        <f t="shared" si="7"/>
        <v>0</v>
      </c>
      <c r="BI103" s="182">
        <f t="shared" si="8"/>
        <v>0</v>
      </c>
      <c r="BJ103" s="20" t="s">
        <v>81</v>
      </c>
      <c r="BK103" s="182">
        <f t="shared" si="9"/>
        <v>0</v>
      </c>
      <c r="BL103" s="20" t="s">
        <v>131</v>
      </c>
      <c r="BM103" s="20" t="s">
        <v>183</v>
      </c>
    </row>
    <row r="104" spans="2:65" s="1" customFormat="1" ht="22.5" customHeight="1">
      <c r="B104" s="170"/>
      <c r="C104" s="171" t="s">
        <v>184</v>
      </c>
      <c r="D104" s="171" t="s">
        <v>127</v>
      </c>
      <c r="E104" s="172" t="s">
        <v>185</v>
      </c>
      <c r="F104" s="173" t="s">
        <v>186</v>
      </c>
      <c r="G104" s="174" t="s">
        <v>130</v>
      </c>
      <c r="H104" s="175">
        <v>0</v>
      </c>
      <c r="I104" s="176"/>
      <c r="J104" s="177">
        <f t="shared" si="0"/>
        <v>0</v>
      </c>
      <c r="K104" s="173" t="s">
        <v>5</v>
      </c>
      <c r="L104" s="37"/>
      <c r="M104" s="178" t="s">
        <v>5</v>
      </c>
      <c r="N104" s="179" t="s">
        <v>44</v>
      </c>
      <c r="O104" s="38"/>
      <c r="P104" s="180">
        <f t="shared" si="1"/>
        <v>0</v>
      </c>
      <c r="Q104" s="180">
        <v>0</v>
      </c>
      <c r="R104" s="180">
        <f t="shared" si="2"/>
        <v>0</v>
      </c>
      <c r="S104" s="180">
        <v>0</v>
      </c>
      <c r="T104" s="181">
        <f t="shared" si="3"/>
        <v>0</v>
      </c>
      <c r="AR104" s="20" t="s">
        <v>131</v>
      </c>
      <c r="AT104" s="20" t="s">
        <v>127</v>
      </c>
      <c r="AU104" s="20" t="s">
        <v>83</v>
      </c>
      <c r="AY104" s="20" t="s">
        <v>124</v>
      </c>
      <c r="BE104" s="182">
        <f t="shared" si="4"/>
        <v>0</v>
      </c>
      <c r="BF104" s="182">
        <f t="shared" si="5"/>
        <v>0</v>
      </c>
      <c r="BG104" s="182">
        <f t="shared" si="6"/>
        <v>0</v>
      </c>
      <c r="BH104" s="182">
        <f t="shared" si="7"/>
        <v>0</v>
      </c>
      <c r="BI104" s="182">
        <f t="shared" si="8"/>
        <v>0</v>
      </c>
      <c r="BJ104" s="20" t="s">
        <v>81</v>
      </c>
      <c r="BK104" s="182">
        <f t="shared" si="9"/>
        <v>0</v>
      </c>
      <c r="BL104" s="20" t="s">
        <v>131</v>
      </c>
      <c r="BM104" s="20" t="s">
        <v>187</v>
      </c>
    </row>
    <row r="105" spans="2:65" s="1" customFormat="1" ht="22.5" customHeight="1">
      <c r="B105" s="170"/>
      <c r="C105" s="171" t="s">
        <v>188</v>
      </c>
      <c r="D105" s="171" t="s">
        <v>127</v>
      </c>
      <c r="E105" s="172" t="s">
        <v>189</v>
      </c>
      <c r="F105" s="173" t="s">
        <v>154</v>
      </c>
      <c r="G105" s="174" t="s">
        <v>130</v>
      </c>
      <c r="H105" s="175">
        <v>7</v>
      </c>
      <c r="I105" s="176"/>
      <c r="J105" s="177">
        <f t="shared" si="0"/>
        <v>0</v>
      </c>
      <c r="K105" s="173" t="s">
        <v>5</v>
      </c>
      <c r="L105" s="37"/>
      <c r="M105" s="178" t="s">
        <v>5</v>
      </c>
      <c r="N105" s="179" t="s">
        <v>44</v>
      </c>
      <c r="O105" s="38"/>
      <c r="P105" s="180">
        <f t="shared" si="1"/>
        <v>0</v>
      </c>
      <c r="Q105" s="180">
        <v>0</v>
      </c>
      <c r="R105" s="180">
        <f t="shared" si="2"/>
        <v>0</v>
      </c>
      <c r="S105" s="180">
        <v>0</v>
      </c>
      <c r="T105" s="181">
        <f t="shared" si="3"/>
        <v>0</v>
      </c>
      <c r="AR105" s="20" t="s">
        <v>131</v>
      </c>
      <c r="AT105" s="20" t="s">
        <v>127</v>
      </c>
      <c r="AU105" s="20" t="s">
        <v>83</v>
      </c>
      <c r="AY105" s="20" t="s">
        <v>124</v>
      </c>
      <c r="BE105" s="182">
        <f t="shared" si="4"/>
        <v>0</v>
      </c>
      <c r="BF105" s="182">
        <f t="shared" si="5"/>
        <v>0</v>
      </c>
      <c r="BG105" s="182">
        <f t="shared" si="6"/>
        <v>0</v>
      </c>
      <c r="BH105" s="182">
        <f t="shared" si="7"/>
        <v>0</v>
      </c>
      <c r="BI105" s="182">
        <f t="shared" si="8"/>
        <v>0</v>
      </c>
      <c r="BJ105" s="20" t="s">
        <v>81</v>
      </c>
      <c r="BK105" s="182">
        <f t="shared" si="9"/>
        <v>0</v>
      </c>
      <c r="BL105" s="20" t="s">
        <v>131</v>
      </c>
      <c r="BM105" s="20" t="s">
        <v>190</v>
      </c>
    </row>
    <row r="106" spans="2:65" s="1" customFormat="1" ht="22.5" customHeight="1">
      <c r="B106" s="170"/>
      <c r="C106" s="171" t="s">
        <v>191</v>
      </c>
      <c r="D106" s="171" t="s">
        <v>127</v>
      </c>
      <c r="E106" s="172" t="s">
        <v>192</v>
      </c>
      <c r="F106" s="173" t="s">
        <v>193</v>
      </c>
      <c r="G106" s="174" t="s">
        <v>130</v>
      </c>
      <c r="H106" s="175">
        <v>0</v>
      </c>
      <c r="I106" s="176"/>
      <c r="J106" s="177">
        <f t="shared" si="0"/>
        <v>0</v>
      </c>
      <c r="K106" s="173" t="s">
        <v>5</v>
      </c>
      <c r="L106" s="37"/>
      <c r="M106" s="178" t="s">
        <v>5</v>
      </c>
      <c r="N106" s="179" t="s">
        <v>44</v>
      </c>
      <c r="O106" s="38"/>
      <c r="P106" s="180">
        <f t="shared" si="1"/>
        <v>0</v>
      </c>
      <c r="Q106" s="180">
        <v>0</v>
      </c>
      <c r="R106" s="180">
        <f t="shared" si="2"/>
        <v>0</v>
      </c>
      <c r="S106" s="180">
        <v>0</v>
      </c>
      <c r="T106" s="181">
        <f t="shared" si="3"/>
        <v>0</v>
      </c>
      <c r="AR106" s="20" t="s">
        <v>131</v>
      </c>
      <c r="AT106" s="20" t="s">
        <v>127</v>
      </c>
      <c r="AU106" s="20" t="s">
        <v>83</v>
      </c>
      <c r="AY106" s="20" t="s">
        <v>124</v>
      </c>
      <c r="BE106" s="182">
        <f t="shared" si="4"/>
        <v>0</v>
      </c>
      <c r="BF106" s="182">
        <f t="shared" si="5"/>
        <v>0</v>
      </c>
      <c r="BG106" s="182">
        <f t="shared" si="6"/>
        <v>0</v>
      </c>
      <c r="BH106" s="182">
        <f t="shared" si="7"/>
        <v>0</v>
      </c>
      <c r="BI106" s="182">
        <f t="shared" si="8"/>
        <v>0</v>
      </c>
      <c r="BJ106" s="20" t="s">
        <v>81</v>
      </c>
      <c r="BK106" s="182">
        <f t="shared" si="9"/>
        <v>0</v>
      </c>
      <c r="BL106" s="20" t="s">
        <v>131</v>
      </c>
      <c r="BM106" s="20" t="s">
        <v>194</v>
      </c>
    </row>
    <row r="107" spans="2:65" s="1" customFormat="1" ht="22.5" customHeight="1">
      <c r="B107" s="170"/>
      <c r="C107" s="171" t="s">
        <v>195</v>
      </c>
      <c r="D107" s="171" t="s">
        <v>127</v>
      </c>
      <c r="E107" s="172" t="s">
        <v>196</v>
      </c>
      <c r="F107" s="173" t="s">
        <v>141</v>
      </c>
      <c r="G107" s="174" t="s">
        <v>142</v>
      </c>
      <c r="H107" s="175">
        <v>3</v>
      </c>
      <c r="I107" s="176"/>
      <c r="J107" s="177">
        <f t="shared" si="0"/>
        <v>0</v>
      </c>
      <c r="K107" s="173" t="s">
        <v>5</v>
      </c>
      <c r="L107" s="37"/>
      <c r="M107" s="178" t="s">
        <v>5</v>
      </c>
      <c r="N107" s="179" t="s">
        <v>44</v>
      </c>
      <c r="O107" s="38"/>
      <c r="P107" s="180">
        <f t="shared" si="1"/>
        <v>0</v>
      </c>
      <c r="Q107" s="180">
        <v>0</v>
      </c>
      <c r="R107" s="180">
        <f t="shared" si="2"/>
        <v>0</v>
      </c>
      <c r="S107" s="180">
        <v>0</v>
      </c>
      <c r="T107" s="181">
        <f t="shared" si="3"/>
        <v>0</v>
      </c>
      <c r="AR107" s="20" t="s">
        <v>131</v>
      </c>
      <c r="AT107" s="20" t="s">
        <v>127</v>
      </c>
      <c r="AU107" s="20" t="s">
        <v>83</v>
      </c>
      <c r="AY107" s="20" t="s">
        <v>124</v>
      </c>
      <c r="BE107" s="182">
        <f t="shared" si="4"/>
        <v>0</v>
      </c>
      <c r="BF107" s="182">
        <f t="shared" si="5"/>
        <v>0</v>
      </c>
      <c r="BG107" s="182">
        <f t="shared" si="6"/>
        <v>0</v>
      </c>
      <c r="BH107" s="182">
        <f t="shared" si="7"/>
        <v>0</v>
      </c>
      <c r="BI107" s="182">
        <f t="shared" si="8"/>
        <v>0</v>
      </c>
      <c r="BJ107" s="20" t="s">
        <v>81</v>
      </c>
      <c r="BK107" s="182">
        <f t="shared" si="9"/>
        <v>0</v>
      </c>
      <c r="BL107" s="20" t="s">
        <v>131</v>
      </c>
      <c r="BM107" s="20" t="s">
        <v>197</v>
      </c>
    </row>
    <row r="108" spans="2:65" s="1" customFormat="1" ht="22.5" customHeight="1">
      <c r="B108" s="170"/>
      <c r="C108" s="171" t="s">
        <v>198</v>
      </c>
      <c r="D108" s="171" t="s">
        <v>127</v>
      </c>
      <c r="E108" s="172" t="s">
        <v>199</v>
      </c>
      <c r="F108" s="173" t="s">
        <v>166</v>
      </c>
      <c r="G108" s="174" t="s">
        <v>142</v>
      </c>
      <c r="H108" s="175">
        <v>2</v>
      </c>
      <c r="I108" s="176"/>
      <c r="J108" s="177">
        <f t="shared" si="0"/>
        <v>0</v>
      </c>
      <c r="K108" s="173" t="s">
        <v>5</v>
      </c>
      <c r="L108" s="37"/>
      <c r="M108" s="178" t="s">
        <v>5</v>
      </c>
      <c r="N108" s="179" t="s">
        <v>44</v>
      </c>
      <c r="O108" s="38"/>
      <c r="P108" s="180">
        <f t="shared" si="1"/>
        <v>0</v>
      </c>
      <c r="Q108" s="180">
        <v>0</v>
      </c>
      <c r="R108" s="180">
        <f t="shared" si="2"/>
        <v>0</v>
      </c>
      <c r="S108" s="180">
        <v>0</v>
      </c>
      <c r="T108" s="181">
        <f t="shared" si="3"/>
        <v>0</v>
      </c>
      <c r="AR108" s="20" t="s">
        <v>131</v>
      </c>
      <c r="AT108" s="20" t="s">
        <v>127</v>
      </c>
      <c r="AU108" s="20" t="s">
        <v>83</v>
      </c>
      <c r="AY108" s="20" t="s">
        <v>124</v>
      </c>
      <c r="BE108" s="182">
        <f t="shared" si="4"/>
        <v>0</v>
      </c>
      <c r="BF108" s="182">
        <f t="shared" si="5"/>
        <v>0</v>
      </c>
      <c r="BG108" s="182">
        <f t="shared" si="6"/>
        <v>0</v>
      </c>
      <c r="BH108" s="182">
        <f t="shared" si="7"/>
        <v>0</v>
      </c>
      <c r="BI108" s="182">
        <f t="shared" si="8"/>
        <v>0</v>
      </c>
      <c r="BJ108" s="20" t="s">
        <v>81</v>
      </c>
      <c r="BK108" s="182">
        <f t="shared" si="9"/>
        <v>0</v>
      </c>
      <c r="BL108" s="20" t="s">
        <v>131</v>
      </c>
      <c r="BM108" s="20" t="s">
        <v>200</v>
      </c>
    </row>
    <row r="109" spans="2:63" s="10" customFormat="1" ht="29.85" customHeight="1">
      <c r="B109" s="156"/>
      <c r="D109" s="167" t="s">
        <v>72</v>
      </c>
      <c r="E109" s="168" t="s">
        <v>201</v>
      </c>
      <c r="F109" s="168" t="s">
        <v>202</v>
      </c>
      <c r="I109" s="159"/>
      <c r="J109" s="169">
        <f>BK109</f>
        <v>0</v>
      </c>
      <c r="L109" s="156"/>
      <c r="M109" s="161"/>
      <c r="N109" s="162"/>
      <c r="O109" s="162"/>
      <c r="P109" s="163">
        <f>SUM(P110:P121)</f>
        <v>0</v>
      </c>
      <c r="Q109" s="162"/>
      <c r="R109" s="163">
        <f>SUM(R110:R121)</f>
        <v>0</v>
      </c>
      <c r="S109" s="162"/>
      <c r="T109" s="164">
        <f>SUM(T110:T121)</f>
        <v>0</v>
      </c>
      <c r="AR109" s="157" t="s">
        <v>123</v>
      </c>
      <c r="AT109" s="165" t="s">
        <v>72</v>
      </c>
      <c r="AU109" s="165" t="s">
        <v>81</v>
      </c>
      <c r="AY109" s="157" t="s">
        <v>124</v>
      </c>
      <c r="BK109" s="166">
        <f>SUM(BK110:BK121)</f>
        <v>0</v>
      </c>
    </row>
    <row r="110" spans="2:65" s="1" customFormat="1" ht="22.5" customHeight="1">
      <c r="B110" s="170"/>
      <c r="C110" s="171" t="s">
        <v>10</v>
      </c>
      <c r="D110" s="171" t="s">
        <v>127</v>
      </c>
      <c r="E110" s="172" t="s">
        <v>203</v>
      </c>
      <c r="F110" s="173" t="s">
        <v>204</v>
      </c>
      <c r="G110" s="174" t="s">
        <v>205</v>
      </c>
      <c r="H110" s="175">
        <v>98.4</v>
      </c>
      <c r="I110" s="176"/>
      <c r="J110" s="177">
        <f aca="true" t="shared" si="10" ref="J110:J121">ROUND(I110*H110,2)</f>
        <v>0</v>
      </c>
      <c r="K110" s="173" t="s">
        <v>5</v>
      </c>
      <c r="L110" s="37"/>
      <c r="M110" s="178" t="s">
        <v>5</v>
      </c>
      <c r="N110" s="179" t="s">
        <v>44</v>
      </c>
      <c r="O110" s="38"/>
      <c r="P110" s="180">
        <f aca="true" t="shared" si="11" ref="P110:P121">O110*H110</f>
        <v>0</v>
      </c>
      <c r="Q110" s="180">
        <v>0</v>
      </c>
      <c r="R110" s="180">
        <f aca="true" t="shared" si="12" ref="R110:R121">Q110*H110</f>
        <v>0</v>
      </c>
      <c r="S110" s="180">
        <v>0</v>
      </c>
      <c r="T110" s="181">
        <f aca="true" t="shared" si="13" ref="T110:T121">S110*H110</f>
        <v>0</v>
      </c>
      <c r="AR110" s="20" t="s">
        <v>131</v>
      </c>
      <c r="AT110" s="20" t="s">
        <v>127</v>
      </c>
      <c r="AU110" s="20" t="s">
        <v>83</v>
      </c>
      <c r="AY110" s="20" t="s">
        <v>124</v>
      </c>
      <c r="BE110" s="182">
        <f aca="true" t="shared" si="14" ref="BE110:BE121">IF(N110="základní",J110,0)</f>
        <v>0</v>
      </c>
      <c r="BF110" s="182">
        <f aca="true" t="shared" si="15" ref="BF110:BF121">IF(N110="snížená",J110,0)</f>
        <v>0</v>
      </c>
      <c r="BG110" s="182">
        <f aca="true" t="shared" si="16" ref="BG110:BG121">IF(N110="zákl. přenesená",J110,0)</f>
        <v>0</v>
      </c>
      <c r="BH110" s="182">
        <f aca="true" t="shared" si="17" ref="BH110:BH121">IF(N110="sníž. přenesená",J110,0)</f>
        <v>0</v>
      </c>
      <c r="BI110" s="182">
        <f aca="true" t="shared" si="18" ref="BI110:BI121">IF(N110="nulová",J110,0)</f>
        <v>0</v>
      </c>
      <c r="BJ110" s="20" t="s">
        <v>81</v>
      </c>
      <c r="BK110" s="182">
        <f aca="true" t="shared" si="19" ref="BK110:BK121">ROUND(I110*H110,2)</f>
        <v>0</v>
      </c>
      <c r="BL110" s="20" t="s">
        <v>131</v>
      </c>
      <c r="BM110" s="20" t="s">
        <v>206</v>
      </c>
    </row>
    <row r="111" spans="2:65" s="1" customFormat="1" ht="22.5" customHeight="1">
      <c r="B111" s="170"/>
      <c r="C111" s="171" t="s">
        <v>207</v>
      </c>
      <c r="D111" s="171" t="s">
        <v>127</v>
      </c>
      <c r="E111" s="172" t="s">
        <v>208</v>
      </c>
      <c r="F111" s="173" t="s">
        <v>209</v>
      </c>
      <c r="G111" s="174" t="s">
        <v>205</v>
      </c>
      <c r="H111" s="175">
        <v>68.4</v>
      </c>
      <c r="I111" s="176"/>
      <c r="J111" s="177">
        <f t="shared" si="10"/>
        <v>0</v>
      </c>
      <c r="K111" s="173" t="s">
        <v>5</v>
      </c>
      <c r="L111" s="37"/>
      <c r="M111" s="178" t="s">
        <v>5</v>
      </c>
      <c r="N111" s="179" t="s">
        <v>44</v>
      </c>
      <c r="O111" s="38"/>
      <c r="P111" s="180">
        <f t="shared" si="11"/>
        <v>0</v>
      </c>
      <c r="Q111" s="180">
        <v>0</v>
      </c>
      <c r="R111" s="180">
        <f t="shared" si="12"/>
        <v>0</v>
      </c>
      <c r="S111" s="180">
        <v>0</v>
      </c>
      <c r="T111" s="181">
        <f t="shared" si="13"/>
        <v>0</v>
      </c>
      <c r="AR111" s="20" t="s">
        <v>131</v>
      </c>
      <c r="AT111" s="20" t="s">
        <v>127</v>
      </c>
      <c r="AU111" s="20" t="s">
        <v>83</v>
      </c>
      <c r="AY111" s="20" t="s">
        <v>124</v>
      </c>
      <c r="BE111" s="182">
        <f t="shared" si="14"/>
        <v>0</v>
      </c>
      <c r="BF111" s="182">
        <f t="shared" si="15"/>
        <v>0</v>
      </c>
      <c r="BG111" s="182">
        <f t="shared" si="16"/>
        <v>0</v>
      </c>
      <c r="BH111" s="182">
        <f t="shared" si="17"/>
        <v>0</v>
      </c>
      <c r="BI111" s="182">
        <f t="shared" si="18"/>
        <v>0</v>
      </c>
      <c r="BJ111" s="20" t="s">
        <v>81</v>
      </c>
      <c r="BK111" s="182">
        <f t="shared" si="19"/>
        <v>0</v>
      </c>
      <c r="BL111" s="20" t="s">
        <v>131</v>
      </c>
      <c r="BM111" s="20" t="s">
        <v>210</v>
      </c>
    </row>
    <row r="112" spans="2:65" s="1" customFormat="1" ht="22.5" customHeight="1">
      <c r="B112" s="170"/>
      <c r="C112" s="171" t="s">
        <v>211</v>
      </c>
      <c r="D112" s="171" t="s">
        <v>127</v>
      </c>
      <c r="E112" s="172" t="s">
        <v>212</v>
      </c>
      <c r="F112" s="173" t="s">
        <v>213</v>
      </c>
      <c r="G112" s="174" t="s">
        <v>142</v>
      </c>
      <c r="H112" s="175">
        <v>26</v>
      </c>
      <c r="I112" s="176"/>
      <c r="J112" s="177">
        <f t="shared" si="10"/>
        <v>0</v>
      </c>
      <c r="K112" s="173" t="s">
        <v>5</v>
      </c>
      <c r="L112" s="37"/>
      <c r="M112" s="178" t="s">
        <v>5</v>
      </c>
      <c r="N112" s="179" t="s">
        <v>44</v>
      </c>
      <c r="O112" s="38"/>
      <c r="P112" s="180">
        <f t="shared" si="11"/>
        <v>0</v>
      </c>
      <c r="Q112" s="180">
        <v>0</v>
      </c>
      <c r="R112" s="180">
        <f t="shared" si="12"/>
        <v>0</v>
      </c>
      <c r="S112" s="180">
        <v>0</v>
      </c>
      <c r="T112" s="181">
        <f t="shared" si="13"/>
        <v>0</v>
      </c>
      <c r="AR112" s="20" t="s">
        <v>131</v>
      </c>
      <c r="AT112" s="20" t="s">
        <v>127</v>
      </c>
      <c r="AU112" s="20" t="s">
        <v>83</v>
      </c>
      <c r="AY112" s="20" t="s">
        <v>124</v>
      </c>
      <c r="BE112" s="182">
        <f t="shared" si="14"/>
        <v>0</v>
      </c>
      <c r="BF112" s="182">
        <f t="shared" si="15"/>
        <v>0</v>
      </c>
      <c r="BG112" s="182">
        <f t="shared" si="16"/>
        <v>0</v>
      </c>
      <c r="BH112" s="182">
        <f t="shared" si="17"/>
        <v>0</v>
      </c>
      <c r="BI112" s="182">
        <f t="shared" si="18"/>
        <v>0</v>
      </c>
      <c r="BJ112" s="20" t="s">
        <v>81</v>
      </c>
      <c r="BK112" s="182">
        <f t="shared" si="19"/>
        <v>0</v>
      </c>
      <c r="BL112" s="20" t="s">
        <v>131</v>
      </c>
      <c r="BM112" s="20" t="s">
        <v>214</v>
      </c>
    </row>
    <row r="113" spans="2:65" s="1" customFormat="1" ht="22.5" customHeight="1">
      <c r="B113" s="170"/>
      <c r="C113" s="171" t="s">
        <v>215</v>
      </c>
      <c r="D113" s="171" t="s">
        <v>127</v>
      </c>
      <c r="E113" s="172" t="s">
        <v>216</v>
      </c>
      <c r="F113" s="173" t="s">
        <v>217</v>
      </c>
      <c r="G113" s="174" t="s">
        <v>205</v>
      </c>
      <c r="H113" s="175">
        <v>104.82</v>
      </c>
      <c r="I113" s="176"/>
      <c r="J113" s="177">
        <f t="shared" si="10"/>
        <v>0</v>
      </c>
      <c r="K113" s="173" t="s">
        <v>5</v>
      </c>
      <c r="L113" s="37"/>
      <c r="M113" s="178" t="s">
        <v>5</v>
      </c>
      <c r="N113" s="179" t="s">
        <v>44</v>
      </c>
      <c r="O113" s="38"/>
      <c r="P113" s="180">
        <f t="shared" si="11"/>
        <v>0</v>
      </c>
      <c r="Q113" s="180">
        <v>0</v>
      </c>
      <c r="R113" s="180">
        <f t="shared" si="12"/>
        <v>0</v>
      </c>
      <c r="S113" s="180">
        <v>0</v>
      </c>
      <c r="T113" s="181">
        <f t="shared" si="13"/>
        <v>0</v>
      </c>
      <c r="AR113" s="20" t="s">
        <v>131</v>
      </c>
      <c r="AT113" s="20" t="s">
        <v>127</v>
      </c>
      <c r="AU113" s="20" t="s">
        <v>83</v>
      </c>
      <c r="AY113" s="20" t="s">
        <v>124</v>
      </c>
      <c r="BE113" s="182">
        <f t="shared" si="14"/>
        <v>0</v>
      </c>
      <c r="BF113" s="182">
        <f t="shared" si="15"/>
        <v>0</v>
      </c>
      <c r="BG113" s="182">
        <f t="shared" si="16"/>
        <v>0</v>
      </c>
      <c r="BH113" s="182">
        <f t="shared" si="17"/>
        <v>0</v>
      </c>
      <c r="BI113" s="182">
        <f t="shared" si="18"/>
        <v>0</v>
      </c>
      <c r="BJ113" s="20" t="s">
        <v>81</v>
      </c>
      <c r="BK113" s="182">
        <f t="shared" si="19"/>
        <v>0</v>
      </c>
      <c r="BL113" s="20" t="s">
        <v>131</v>
      </c>
      <c r="BM113" s="20" t="s">
        <v>218</v>
      </c>
    </row>
    <row r="114" spans="2:65" s="1" customFormat="1" ht="22.5" customHeight="1">
      <c r="B114" s="170"/>
      <c r="C114" s="171" t="s">
        <v>219</v>
      </c>
      <c r="D114" s="171" t="s">
        <v>127</v>
      </c>
      <c r="E114" s="172" t="s">
        <v>220</v>
      </c>
      <c r="F114" s="173" t="s">
        <v>221</v>
      </c>
      <c r="G114" s="174" t="s">
        <v>205</v>
      </c>
      <c r="H114" s="175">
        <v>104.82</v>
      </c>
      <c r="I114" s="176"/>
      <c r="J114" s="177">
        <f t="shared" si="10"/>
        <v>0</v>
      </c>
      <c r="K114" s="173" t="s">
        <v>5</v>
      </c>
      <c r="L114" s="37"/>
      <c r="M114" s="178" t="s">
        <v>5</v>
      </c>
      <c r="N114" s="179" t="s">
        <v>44</v>
      </c>
      <c r="O114" s="38"/>
      <c r="P114" s="180">
        <f t="shared" si="11"/>
        <v>0</v>
      </c>
      <c r="Q114" s="180">
        <v>0</v>
      </c>
      <c r="R114" s="180">
        <f t="shared" si="12"/>
        <v>0</v>
      </c>
      <c r="S114" s="180">
        <v>0</v>
      </c>
      <c r="T114" s="181">
        <f t="shared" si="13"/>
        <v>0</v>
      </c>
      <c r="AR114" s="20" t="s">
        <v>131</v>
      </c>
      <c r="AT114" s="20" t="s">
        <v>127</v>
      </c>
      <c r="AU114" s="20" t="s">
        <v>83</v>
      </c>
      <c r="AY114" s="20" t="s">
        <v>124</v>
      </c>
      <c r="BE114" s="182">
        <f t="shared" si="14"/>
        <v>0</v>
      </c>
      <c r="BF114" s="182">
        <f t="shared" si="15"/>
        <v>0</v>
      </c>
      <c r="BG114" s="182">
        <f t="shared" si="16"/>
        <v>0</v>
      </c>
      <c r="BH114" s="182">
        <f t="shared" si="17"/>
        <v>0</v>
      </c>
      <c r="BI114" s="182">
        <f t="shared" si="18"/>
        <v>0</v>
      </c>
      <c r="BJ114" s="20" t="s">
        <v>81</v>
      </c>
      <c r="BK114" s="182">
        <f t="shared" si="19"/>
        <v>0</v>
      </c>
      <c r="BL114" s="20" t="s">
        <v>131</v>
      </c>
      <c r="BM114" s="20" t="s">
        <v>222</v>
      </c>
    </row>
    <row r="115" spans="2:65" s="1" customFormat="1" ht="22.5" customHeight="1">
      <c r="B115" s="170"/>
      <c r="C115" s="171" t="s">
        <v>223</v>
      </c>
      <c r="D115" s="171" t="s">
        <v>127</v>
      </c>
      <c r="E115" s="172" t="s">
        <v>224</v>
      </c>
      <c r="F115" s="173" t="s">
        <v>225</v>
      </c>
      <c r="G115" s="174" t="s">
        <v>205</v>
      </c>
      <c r="H115" s="175">
        <v>98.02</v>
      </c>
      <c r="I115" s="176"/>
      <c r="J115" s="177">
        <f t="shared" si="10"/>
        <v>0</v>
      </c>
      <c r="K115" s="173" t="s">
        <v>5</v>
      </c>
      <c r="L115" s="37"/>
      <c r="M115" s="178" t="s">
        <v>5</v>
      </c>
      <c r="N115" s="179" t="s">
        <v>44</v>
      </c>
      <c r="O115" s="38"/>
      <c r="P115" s="180">
        <f t="shared" si="11"/>
        <v>0</v>
      </c>
      <c r="Q115" s="180">
        <v>0</v>
      </c>
      <c r="R115" s="180">
        <f t="shared" si="12"/>
        <v>0</v>
      </c>
      <c r="S115" s="180">
        <v>0</v>
      </c>
      <c r="T115" s="181">
        <f t="shared" si="13"/>
        <v>0</v>
      </c>
      <c r="AR115" s="20" t="s">
        <v>131</v>
      </c>
      <c r="AT115" s="20" t="s">
        <v>127</v>
      </c>
      <c r="AU115" s="20" t="s">
        <v>83</v>
      </c>
      <c r="AY115" s="20" t="s">
        <v>124</v>
      </c>
      <c r="BE115" s="182">
        <f t="shared" si="14"/>
        <v>0</v>
      </c>
      <c r="BF115" s="182">
        <f t="shared" si="15"/>
        <v>0</v>
      </c>
      <c r="BG115" s="182">
        <f t="shared" si="16"/>
        <v>0</v>
      </c>
      <c r="BH115" s="182">
        <f t="shared" si="17"/>
        <v>0</v>
      </c>
      <c r="BI115" s="182">
        <f t="shared" si="18"/>
        <v>0</v>
      </c>
      <c r="BJ115" s="20" t="s">
        <v>81</v>
      </c>
      <c r="BK115" s="182">
        <f t="shared" si="19"/>
        <v>0</v>
      </c>
      <c r="BL115" s="20" t="s">
        <v>131</v>
      </c>
      <c r="BM115" s="20" t="s">
        <v>226</v>
      </c>
    </row>
    <row r="116" spans="2:65" s="1" customFormat="1" ht="22.5" customHeight="1">
      <c r="B116" s="170"/>
      <c r="C116" s="171" t="s">
        <v>227</v>
      </c>
      <c r="D116" s="171" t="s">
        <v>127</v>
      </c>
      <c r="E116" s="172" t="s">
        <v>228</v>
      </c>
      <c r="F116" s="173" t="s">
        <v>229</v>
      </c>
      <c r="G116" s="174" t="s">
        <v>142</v>
      </c>
      <c r="H116" s="175">
        <v>0</v>
      </c>
      <c r="I116" s="176"/>
      <c r="J116" s="177">
        <f t="shared" si="10"/>
        <v>0</v>
      </c>
      <c r="K116" s="173" t="s">
        <v>5</v>
      </c>
      <c r="L116" s="37"/>
      <c r="M116" s="178" t="s">
        <v>5</v>
      </c>
      <c r="N116" s="179" t="s">
        <v>44</v>
      </c>
      <c r="O116" s="38"/>
      <c r="P116" s="180">
        <f t="shared" si="11"/>
        <v>0</v>
      </c>
      <c r="Q116" s="180">
        <v>0</v>
      </c>
      <c r="R116" s="180">
        <f t="shared" si="12"/>
        <v>0</v>
      </c>
      <c r="S116" s="180">
        <v>0</v>
      </c>
      <c r="T116" s="181">
        <f t="shared" si="13"/>
        <v>0</v>
      </c>
      <c r="AR116" s="20" t="s">
        <v>131</v>
      </c>
      <c r="AT116" s="20" t="s">
        <v>127</v>
      </c>
      <c r="AU116" s="20" t="s">
        <v>83</v>
      </c>
      <c r="AY116" s="20" t="s">
        <v>124</v>
      </c>
      <c r="BE116" s="182">
        <f t="shared" si="14"/>
        <v>0</v>
      </c>
      <c r="BF116" s="182">
        <f t="shared" si="15"/>
        <v>0</v>
      </c>
      <c r="BG116" s="182">
        <f t="shared" si="16"/>
        <v>0</v>
      </c>
      <c r="BH116" s="182">
        <f t="shared" si="17"/>
        <v>0</v>
      </c>
      <c r="BI116" s="182">
        <f t="shared" si="18"/>
        <v>0</v>
      </c>
      <c r="BJ116" s="20" t="s">
        <v>81</v>
      </c>
      <c r="BK116" s="182">
        <f t="shared" si="19"/>
        <v>0</v>
      </c>
      <c r="BL116" s="20" t="s">
        <v>131</v>
      </c>
      <c r="BM116" s="20" t="s">
        <v>230</v>
      </c>
    </row>
    <row r="117" spans="2:65" s="1" customFormat="1" ht="22.5" customHeight="1">
      <c r="B117" s="170"/>
      <c r="C117" s="171" t="s">
        <v>231</v>
      </c>
      <c r="D117" s="171" t="s">
        <v>127</v>
      </c>
      <c r="E117" s="172" t="s">
        <v>232</v>
      </c>
      <c r="F117" s="173" t="s">
        <v>233</v>
      </c>
      <c r="G117" s="174" t="s">
        <v>142</v>
      </c>
      <c r="H117" s="175">
        <v>6</v>
      </c>
      <c r="I117" s="176"/>
      <c r="J117" s="177">
        <f t="shared" si="10"/>
        <v>0</v>
      </c>
      <c r="K117" s="173" t="s">
        <v>5</v>
      </c>
      <c r="L117" s="37"/>
      <c r="M117" s="178" t="s">
        <v>5</v>
      </c>
      <c r="N117" s="179" t="s">
        <v>44</v>
      </c>
      <c r="O117" s="38"/>
      <c r="P117" s="180">
        <f t="shared" si="11"/>
        <v>0</v>
      </c>
      <c r="Q117" s="180">
        <v>0</v>
      </c>
      <c r="R117" s="180">
        <f t="shared" si="12"/>
        <v>0</v>
      </c>
      <c r="S117" s="180">
        <v>0</v>
      </c>
      <c r="T117" s="181">
        <f t="shared" si="13"/>
        <v>0</v>
      </c>
      <c r="AR117" s="20" t="s">
        <v>131</v>
      </c>
      <c r="AT117" s="20" t="s">
        <v>127</v>
      </c>
      <c r="AU117" s="20" t="s">
        <v>83</v>
      </c>
      <c r="AY117" s="20" t="s">
        <v>124</v>
      </c>
      <c r="BE117" s="182">
        <f t="shared" si="14"/>
        <v>0</v>
      </c>
      <c r="BF117" s="182">
        <f t="shared" si="15"/>
        <v>0</v>
      </c>
      <c r="BG117" s="182">
        <f t="shared" si="16"/>
        <v>0</v>
      </c>
      <c r="BH117" s="182">
        <f t="shared" si="17"/>
        <v>0</v>
      </c>
      <c r="BI117" s="182">
        <f t="shared" si="18"/>
        <v>0</v>
      </c>
      <c r="BJ117" s="20" t="s">
        <v>81</v>
      </c>
      <c r="BK117" s="182">
        <f t="shared" si="19"/>
        <v>0</v>
      </c>
      <c r="BL117" s="20" t="s">
        <v>131</v>
      </c>
      <c r="BM117" s="20" t="s">
        <v>234</v>
      </c>
    </row>
    <row r="118" spans="2:65" s="1" customFormat="1" ht="22.5" customHeight="1">
      <c r="B118" s="170"/>
      <c r="C118" s="171" t="s">
        <v>235</v>
      </c>
      <c r="D118" s="171" t="s">
        <v>127</v>
      </c>
      <c r="E118" s="172" t="s">
        <v>236</v>
      </c>
      <c r="F118" s="173" t="s">
        <v>237</v>
      </c>
      <c r="G118" s="174" t="s">
        <v>130</v>
      </c>
      <c r="H118" s="175">
        <v>1.89</v>
      </c>
      <c r="I118" s="176"/>
      <c r="J118" s="177">
        <f t="shared" si="10"/>
        <v>0</v>
      </c>
      <c r="K118" s="173" t="s">
        <v>5</v>
      </c>
      <c r="L118" s="37"/>
      <c r="M118" s="178" t="s">
        <v>5</v>
      </c>
      <c r="N118" s="179" t="s">
        <v>44</v>
      </c>
      <c r="O118" s="38"/>
      <c r="P118" s="180">
        <f t="shared" si="11"/>
        <v>0</v>
      </c>
      <c r="Q118" s="180">
        <v>0</v>
      </c>
      <c r="R118" s="180">
        <f t="shared" si="12"/>
        <v>0</v>
      </c>
      <c r="S118" s="180">
        <v>0</v>
      </c>
      <c r="T118" s="181">
        <f t="shared" si="13"/>
        <v>0</v>
      </c>
      <c r="AR118" s="20" t="s">
        <v>131</v>
      </c>
      <c r="AT118" s="20" t="s">
        <v>127</v>
      </c>
      <c r="AU118" s="20" t="s">
        <v>83</v>
      </c>
      <c r="AY118" s="20" t="s">
        <v>124</v>
      </c>
      <c r="BE118" s="182">
        <f t="shared" si="14"/>
        <v>0</v>
      </c>
      <c r="BF118" s="182">
        <f t="shared" si="15"/>
        <v>0</v>
      </c>
      <c r="BG118" s="182">
        <f t="shared" si="16"/>
        <v>0</v>
      </c>
      <c r="BH118" s="182">
        <f t="shared" si="17"/>
        <v>0</v>
      </c>
      <c r="BI118" s="182">
        <f t="shared" si="18"/>
        <v>0</v>
      </c>
      <c r="BJ118" s="20" t="s">
        <v>81</v>
      </c>
      <c r="BK118" s="182">
        <f t="shared" si="19"/>
        <v>0</v>
      </c>
      <c r="BL118" s="20" t="s">
        <v>131</v>
      </c>
      <c r="BM118" s="20" t="s">
        <v>238</v>
      </c>
    </row>
    <row r="119" spans="2:65" s="1" customFormat="1" ht="22.5" customHeight="1">
      <c r="B119" s="170"/>
      <c r="C119" s="171" t="s">
        <v>239</v>
      </c>
      <c r="D119" s="171" t="s">
        <v>127</v>
      </c>
      <c r="E119" s="172" t="s">
        <v>240</v>
      </c>
      <c r="F119" s="173" t="s">
        <v>241</v>
      </c>
      <c r="G119" s="174" t="s">
        <v>130</v>
      </c>
      <c r="H119" s="175">
        <v>1.89</v>
      </c>
      <c r="I119" s="176"/>
      <c r="J119" s="177">
        <f t="shared" si="10"/>
        <v>0</v>
      </c>
      <c r="K119" s="173" t="s">
        <v>5</v>
      </c>
      <c r="L119" s="37"/>
      <c r="M119" s="178" t="s">
        <v>5</v>
      </c>
      <c r="N119" s="179" t="s">
        <v>44</v>
      </c>
      <c r="O119" s="38"/>
      <c r="P119" s="180">
        <f t="shared" si="11"/>
        <v>0</v>
      </c>
      <c r="Q119" s="180">
        <v>0</v>
      </c>
      <c r="R119" s="180">
        <f t="shared" si="12"/>
        <v>0</v>
      </c>
      <c r="S119" s="180">
        <v>0</v>
      </c>
      <c r="T119" s="181">
        <f t="shared" si="13"/>
        <v>0</v>
      </c>
      <c r="AR119" s="20" t="s">
        <v>131</v>
      </c>
      <c r="AT119" s="20" t="s">
        <v>127</v>
      </c>
      <c r="AU119" s="20" t="s">
        <v>83</v>
      </c>
      <c r="AY119" s="20" t="s">
        <v>124</v>
      </c>
      <c r="BE119" s="182">
        <f t="shared" si="14"/>
        <v>0</v>
      </c>
      <c r="BF119" s="182">
        <f t="shared" si="15"/>
        <v>0</v>
      </c>
      <c r="BG119" s="182">
        <f t="shared" si="16"/>
        <v>0</v>
      </c>
      <c r="BH119" s="182">
        <f t="shared" si="17"/>
        <v>0</v>
      </c>
      <c r="BI119" s="182">
        <f t="shared" si="18"/>
        <v>0</v>
      </c>
      <c r="BJ119" s="20" t="s">
        <v>81</v>
      </c>
      <c r="BK119" s="182">
        <f t="shared" si="19"/>
        <v>0</v>
      </c>
      <c r="BL119" s="20" t="s">
        <v>131</v>
      </c>
      <c r="BM119" s="20" t="s">
        <v>242</v>
      </c>
    </row>
    <row r="120" spans="2:65" s="1" customFormat="1" ht="22.5" customHeight="1">
      <c r="B120" s="170"/>
      <c r="C120" s="171" t="s">
        <v>243</v>
      </c>
      <c r="D120" s="171" t="s">
        <v>127</v>
      </c>
      <c r="E120" s="172" t="s">
        <v>244</v>
      </c>
      <c r="F120" s="173" t="s">
        <v>245</v>
      </c>
      <c r="G120" s="174" t="s">
        <v>246</v>
      </c>
      <c r="H120" s="175">
        <v>10</v>
      </c>
      <c r="I120" s="176"/>
      <c r="J120" s="177">
        <f t="shared" si="10"/>
        <v>0</v>
      </c>
      <c r="K120" s="173" t="s">
        <v>5</v>
      </c>
      <c r="L120" s="37"/>
      <c r="M120" s="178" t="s">
        <v>5</v>
      </c>
      <c r="N120" s="179" t="s">
        <v>44</v>
      </c>
      <c r="O120" s="38"/>
      <c r="P120" s="180">
        <f t="shared" si="11"/>
        <v>0</v>
      </c>
      <c r="Q120" s="180">
        <v>0</v>
      </c>
      <c r="R120" s="180">
        <f t="shared" si="12"/>
        <v>0</v>
      </c>
      <c r="S120" s="180">
        <v>0</v>
      </c>
      <c r="T120" s="181">
        <f t="shared" si="13"/>
        <v>0</v>
      </c>
      <c r="AR120" s="20" t="s">
        <v>131</v>
      </c>
      <c r="AT120" s="20" t="s">
        <v>127</v>
      </c>
      <c r="AU120" s="20" t="s">
        <v>83</v>
      </c>
      <c r="AY120" s="20" t="s">
        <v>124</v>
      </c>
      <c r="BE120" s="182">
        <f t="shared" si="14"/>
        <v>0</v>
      </c>
      <c r="BF120" s="182">
        <f t="shared" si="15"/>
        <v>0</v>
      </c>
      <c r="BG120" s="182">
        <f t="shared" si="16"/>
        <v>0</v>
      </c>
      <c r="BH120" s="182">
        <f t="shared" si="17"/>
        <v>0</v>
      </c>
      <c r="BI120" s="182">
        <f t="shared" si="18"/>
        <v>0</v>
      </c>
      <c r="BJ120" s="20" t="s">
        <v>81</v>
      </c>
      <c r="BK120" s="182">
        <f t="shared" si="19"/>
        <v>0</v>
      </c>
      <c r="BL120" s="20" t="s">
        <v>131</v>
      </c>
      <c r="BM120" s="20" t="s">
        <v>247</v>
      </c>
    </row>
    <row r="121" spans="2:65" s="1" customFormat="1" ht="22.5" customHeight="1">
      <c r="B121" s="170"/>
      <c r="C121" s="171" t="s">
        <v>248</v>
      </c>
      <c r="D121" s="171" t="s">
        <v>127</v>
      </c>
      <c r="E121" s="172" t="s">
        <v>249</v>
      </c>
      <c r="F121" s="173" t="s">
        <v>250</v>
      </c>
      <c r="G121" s="174" t="s">
        <v>246</v>
      </c>
      <c r="H121" s="175">
        <v>10</v>
      </c>
      <c r="I121" s="176"/>
      <c r="J121" s="177">
        <f t="shared" si="10"/>
        <v>0</v>
      </c>
      <c r="K121" s="173" t="s">
        <v>5</v>
      </c>
      <c r="L121" s="37"/>
      <c r="M121" s="178" t="s">
        <v>5</v>
      </c>
      <c r="N121" s="179" t="s">
        <v>44</v>
      </c>
      <c r="O121" s="38"/>
      <c r="P121" s="180">
        <f t="shared" si="11"/>
        <v>0</v>
      </c>
      <c r="Q121" s="180">
        <v>0</v>
      </c>
      <c r="R121" s="180">
        <f t="shared" si="12"/>
        <v>0</v>
      </c>
      <c r="S121" s="180">
        <v>0</v>
      </c>
      <c r="T121" s="181">
        <f t="shared" si="13"/>
        <v>0</v>
      </c>
      <c r="AR121" s="20" t="s">
        <v>131</v>
      </c>
      <c r="AT121" s="20" t="s">
        <v>127</v>
      </c>
      <c r="AU121" s="20" t="s">
        <v>83</v>
      </c>
      <c r="AY121" s="20" t="s">
        <v>124</v>
      </c>
      <c r="BE121" s="182">
        <f t="shared" si="14"/>
        <v>0</v>
      </c>
      <c r="BF121" s="182">
        <f t="shared" si="15"/>
        <v>0</v>
      </c>
      <c r="BG121" s="182">
        <f t="shared" si="16"/>
        <v>0</v>
      </c>
      <c r="BH121" s="182">
        <f t="shared" si="17"/>
        <v>0</v>
      </c>
      <c r="BI121" s="182">
        <f t="shared" si="18"/>
        <v>0</v>
      </c>
      <c r="BJ121" s="20" t="s">
        <v>81</v>
      </c>
      <c r="BK121" s="182">
        <f t="shared" si="19"/>
        <v>0</v>
      </c>
      <c r="BL121" s="20" t="s">
        <v>131</v>
      </c>
      <c r="BM121" s="20" t="s">
        <v>251</v>
      </c>
    </row>
    <row r="122" spans="2:63" s="10" customFormat="1" ht="29.85" customHeight="1">
      <c r="B122" s="156"/>
      <c r="D122" s="167" t="s">
        <v>72</v>
      </c>
      <c r="E122" s="168" t="s">
        <v>252</v>
      </c>
      <c r="F122" s="168" t="s">
        <v>253</v>
      </c>
      <c r="I122" s="159"/>
      <c r="J122" s="169">
        <f>BK122</f>
        <v>0</v>
      </c>
      <c r="L122" s="156"/>
      <c r="M122" s="161"/>
      <c r="N122" s="162"/>
      <c r="O122" s="162"/>
      <c r="P122" s="163">
        <f>SUM(P123:P136)</f>
        <v>0</v>
      </c>
      <c r="Q122" s="162"/>
      <c r="R122" s="163">
        <f>SUM(R123:R136)</f>
        <v>0</v>
      </c>
      <c r="S122" s="162"/>
      <c r="T122" s="164">
        <f>SUM(T123:T136)</f>
        <v>0</v>
      </c>
      <c r="AR122" s="157" t="s">
        <v>123</v>
      </c>
      <c r="AT122" s="165" t="s">
        <v>72</v>
      </c>
      <c r="AU122" s="165" t="s">
        <v>81</v>
      </c>
      <c r="AY122" s="157" t="s">
        <v>124</v>
      </c>
      <c r="BK122" s="166">
        <f>SUM(BK123:BK136)</f>
        <v>0</v>
      </c>
    </row>
    <row r="123" spans="2:65" s="1" customFormat="1" ht="31.5" customHeight="1">
      <c r="B123" s="170"/>
      <c r="C123" s="171" t="s">
        <v>254</v>
      </c>
      <c r="D123" s="171" t="s">
        <v>127</v>
      </c>
      <c r="E123" s="172" t="s">
        <v>255</v>
      </c>
      <c r="F123" s="173" t="s">
        <v>256</v>
      </c>
      <c r="G123" s="174" t="s">
        <v>130</v>
      </c>
      <c r="H123" s="175">
        <v>17.01</v>
      </c>
      <c r="I123" s="176"/>
      <c r="J123" s="177">
        <f aca="true" t="shared" si="20" ref="J123:J136">ROUND(I123*H123,2)</f>
        <v>0</v>
      </c>
      <c r="K123" s="173" t="s">
        <v>5</v>
      </c>
      <c r="L123" s="37"/>
      <c r="M123" s="178" t="s">
        <v>5</v>
      </c>
      <c r="N123" s="179" t="s">
        <v>44</v>
      </c>
      <c r="O123" s="38"/>
      <c r="P123" s="180">
        <f aca="true" t="shared" si="21" ref="P123:P136">O123*H123</f>
        <v>0</v>
      </c>
      <c r="Q123" s="180">
        <v>0</v>
      </c>
      <c r="R123" s="180">
        <f aca="true" t="shared" si="22" ref="R123:R136">Q123*H123</f>
        <v>0</v>
      </c>
      <c r="S123" s="180">
        <v>0</v>
      </c>
      <c r="T123" s="181">
        <f aca="true" t="shared" si="23" ref="T123:T136">S123*H123</f>
        <v>0</v>
      </c>
      <c r="AR123" s="20" t="s">
        <v>131</v>
      </c>
      <c r="AT123" s="20" t="s">
        <v>127</v>
      </c>
      <c r="AU123" s="20" t="s">
        <v>83</v>
      </c>
      <c r="AY123" s="20" t="s">
        <v>124</v>
      </c>
      <c r="BE123" s="182">
        <f aca="true" t="shared" si="24" ref="BE123:BE136">IF(N123="základní",J123,0)</f>
        <v>0</v>
      </c>
      <c r="BF123" s="182">
        <f aca="true" t="shared" si="25" ref="BF123:BF136">IF(N123="snížená",J123,0)</f>
        <v>0</v>
      </c>
      <c r="BG123" s="182">
        <f aca="true" t="shared" si="26" ref="BG123:BG136">IF(N123="zákl. přenesená",J123,0)</f>
        <v>0</v>
      </c>
      <c r="BH123" s="182">
        <f aca="true" t="shared" si="27" ref="BH123:BH136">IF(N123="sníž. přenesená",J123,0)</f>
        <v>0</v>
      </c>
      <c r="BI123" s="182">
        <f aca="true" t="shared" si="28" ref="BI123:BI136">IF(N123="nulová",J123,0)</f>
        <v>0</v>
      </c>
      <c r="BJ123" s="20" t="s">
        <v>81</v>
      </c>
      <c r="BK123" s="182">
        <f aca="true" t="shared" si="29" ref="BK123:BK136">ROUND(I123*H123,2)</f>
        <v>0</v>
      </c>
      <c r="BL123" s="20" t="s">
        <v>131</v>
      </c>
      <c r="BM123" s="20" t="s">
        <v>257</v>
      </c>
    </row>
    <row r="124" spans="2:65" s="1" customFormat="1" ht="22.5" customHeight="1">
      <c r="B124" s="170"/>
      <c r="C124" s="171" t="s">
        <v>258</v>
      </c>
      <c r="D124" s="171" t="s">
        <v>127</v>
      </c>
      <c r="E124" s="172" t="s">
        <v>259</v>
      </c>
      <c r="F124" s="173" t="s">
        <v>260</v>
      </c>
      <c r="G124" s="174" t="s">
        <v>130</v>
      </c>
      <c r="H124" s="175">
        <v>58</v>
      </c>
      <c r="I124" s="176"/>
      <c r="J124" s="177">
        <f t="shared" si="20"/>
        <v>0</v>
      </c>
      <c r="K124" s="173" t="s">
        <v>5</v>
      </c>
      <c r="L124" s="37"/>
      <c r="M124" s="178" t="s">
        <v>5</v>
      </c>
      <c r="N124" s="179" t="s">
        <v>44</v>
      </c>
      <c r="O124" s="38"/>
      <c r="P124" s="180">
        <f t="shared" si="21"/>
        <v>0</v>
      </c>
      <c r="Q124" s="180">
        <v>0</v>
      </c>
      <c r="R124" s="180">
        <f t="shared" si="22"/>
        <v>0</v>
      </c>
      <c r="S124" s="180">
        <v>0</v>
      </c>
      <c r="T124" s="181">
        <f t="shared" si="23"/>
        <v>0</v>
      </c>
      <c r="AR124" s="20" t="s">
        <v>131</v>
      </c>
      <c r="AT124" s="20" t="s">
        <v>127</v>
      </c>
      <c r="AU124" s="20" t="s">
        <v>83</v>
      </c>
      <c r="AY124" s="20" t="s">
        <v>124</v>
      </c>
      <c r="BE124" s="182">
        <f t="shared" si="24"/>
        <v>0</v>
      </c>
      <c r="BF124" s="182">
        <f t="shared" si="25"/>
        <v>0</v>
      </c>
      <c r="BG124" s="182">
        <f t="shared" si="26"/>
        <v>0</v>
      </c>
      <c r="BH124" s="182">
        <f t="shared" si="27"/>
        <v>0</v>
      </c>
      <c r="BI124" s="182">
        <f t="shared" si="28"/>
        <v>0</v>
      </c>
      <c r="BJ124" s="20" t="s">
        <v>81</v>
      </c>
      <c r="BK124" s="182">
        <f t="shared" si="29"/>
        <v>0</v>
      </c>
      <c r="BL124" s="20" t="s">
        <v>131</v>
      </c>
      <c r="BM124" s="20" t="s">
        <v>261</v>
      </c>
    </row>
    <row r="125" spans="2:65" s="1" customFormat="1" ht="31.5" customHeight="1">
      <c r="B125" s="170"/>
      <c r="C125" s="171" t="s">
        <v>262</v>
      </c>
      <c r="D125" s="171" t="s">
        <v>127</v>
      </c>
      <c r="E125" s="172" t="s">
        <v>263</v>
      </c>
      <c r="F125" s="173" t="s">
        <v>264</v>
      </c>
      <c r="G125" s="174" t="s">
        <v>265</v>
      </c>
      <c r="H125" s="175">
        <v>1</v>
      </c>
      <c r="I125" s="176"/>
      <c r="J125" s="177">
        <f t="shared" si="20"/>
        <v>0</v>
      </c>
      <c r="K125" s="173" t="s">
        <v>5</v>
      </c>
      <c r="L125" s="37"/>
      <c r="M125" s="178" t="s">
        <v>5</v>
      </c>
      <c r="N125" s="179" t="s">
        <v>44</v>
      </c>
      <c r="O125" s="38"/>
      <c r="P125" s="180">
        <f t="shared" si="21"/>
        <v>0</v>
      </c>
      <c r="Q125" s="180">
        <v>0</v>
      </c>
      <c r="R125" s="180">
        <f t="shared" si="22"/>
        <v>0</v>
      </c>
      <c r="S125" s="180">
        <v>0</v>
      </c>
      <c r="T125" s="181">
        <f t="shared" si="23"/>
        <v>0</v>
      </c>
      <c r="AR125" s="20" t="s">
        <v>131</v>
      </c>
      <c r="AT125" s="20" t="s">
        <v>127</v>
      </c>
      <c r="AU125" s="20" t="s">
        <v>83</v>
      </c>
      <c r="AY125" s="20" t="s">
        <v>124</v>
      </c>
      <c r="BE125" s="182">
        <f t="shared" si="24"/>
        <v>0</v>
      </c>
      <c r="BF125" s="182">
        <f t="shared" si="25"/>
        <v>0</v>
      </c>
      <c r="BG125" s="182">
        <f t="shared" si="26"/>
        <v>0</v>
      </c>
      <c r="BH125" s="182">
        <f t="shared" si="27"/>
        <v>0</v>
      </c>
      <c r="BI125" s="182">
        <f t="shared" si="28"/>
        <v>0</v>
      </c>
      <c r="BJ125" s="20" t="s">
        <v>81</v>
      </c>
      <c r="BK125" s="182">
        <f t="shared" si="29"/>
        <v>0</v>
      </c>
      <c r="BL125" s="20" t="s">
        <v>131</v>
      </c>
      <c r="BM125" s="20" t="s">
        <v>266</v>
      </c>
    </row>
    <row r="126" spans="2:65" s="1" customFormat="1" ht="22.5" customHeight="1">
      <c r="B126" s="170"/>
      <c r="C126" s="171" t="s">
        <v>267</v>
      </c>
      <c r="D126" s="171" t="s">
        <v>127</v>
      </c>
      <c r="E126" s="172" t="s">
        <v>268</v>
      </c>
      <c r="F126" s="173" t="s">
        <v>269</v>
      </c>
      <c r="G126" s="174" t="s">
        <v>130</v>
      </c>
      <c r="H126" s="175">
        <v>29</v>
      </c>
      <c r="I126" s="176"/>
      <c r="J126" s="177">
        <f t="shared" si="20"/>
        <v>0</v>
      </c>
      <c r="K126" s="173" t="s">
        <v>5</v>
      </c>
      <c r="L126" s="37"/>
      <c r="M126" s="178" t="s">
        <v>5</v>
      </c>
      <c r="N126" s="179" t="s">
        <v>44</v>
      </c>
      <c r="O126" s="38"/>
      <c r="P126" s="180">
        <f t="shared" si="21"/>
        <v>0</v>
      </c>
      <c r="Q126" s="180">
        <v>0</v>
      </c>
      <c r="R126" s="180">
        <f t="shared" si="22"/>
        <v>0</v>
      </c>
      <c r="S126" s="180">
        <v>0</v>
      </c>
      <c r="T126" s="181">
        <f t="shared" si="23"/>
        <v>0</v>
      </c>
      <c r="AR126" s="20" t="s">
        <v>131</v>
      </c>
      <c r="AT126" s="20" t="s">
        <v>127</v>
      </c>
      <c r="AU126" s="20" t="s">
        <v>83</v>
      </c>
      <c r="AY126" s="20" t="s">
        <v>124</v>
      </c>
      <c r="BE126" s="182">
        <f t="shared" si="24"/>
        <v>0</v>
      </c>
      <c r="BF126" s="182">
        <f t="shared" si="25"/>
        <v>0</v>
      </c>
      <c r="BG126" s="182">
        <f t="shared" si="26"/>
        <v>0</v>
      </c>
      <c r="BH126" s="182">
        <f t="shared" si="27"/>
        <v>0</v>
      </c>
      <c r="BI126" s="182">
        <f t="shared" si="28"/>
        <v>0</v>
      </c>
      <c r="BJ126" s="20" t="s">
        <v>81</v>
      </c>
      <c r="BK126" s="182">
        <f t="shared" si="29"/>
        <v>0</v>
      </c>
      <c r="BL126" s="20" t="s">
        <v>131</v>
      </c>
      <c r="BM126" s="20" t="s">
        <v>270</v>
      </c>
    </row>
    <row r="127" spans="2:65" s="1" customFormat="1" ht="31.5" customHeight="1">
      <c r="B127" s="170"/>
      <c r="C127" s="171" t="s">
        <v>271</v>
      </c>
      <c r="D127" s="171" t="s">
        <v>127</v>
      </c>
      <c r="E127" s="172" t="s">
        <v>272</v>
      </c>
      <c r="F127" s="173" t="s">
        <v>264</v>
      </c>
      <c r="G127" s="174" t="s">
        <v>265</v>
      </c>
      <c r="H127" s="175">
        <v>1</v>
      </c>
      <c r="I127" s="176"/>
      <c r="J127" s="177">
        <f t="shared" si="20"/>
        <v>0</v>
      </c>
      <c r="K127" s="173" t="s">
        <v>5</v>
      </c>
      <c r="L127" s="37"/>
      <c r="M127" s="178" t="s">
        <v>5</v>
      </c>
      <c r="N127" s="179" t="s">
        <v>44</v>
      </c>
      <c r="O127" s="38"/>
      <c r="P127" s="180">
        <f t="shared" si="21"/>
        <v>0</v>
      </c>
      <c r="Q127" s="180">
        <v>0</v>
      </c>
      <c r="R127" s="180">
        <f t="shared" si="22"/>
        <v>0</v>
      </c>
      <c r="S127" s="180">
        <v>0</v>
      </c>
      <c r="T127" s="181">
        <f t="shared" si="23"/>
        <v>0</v>
      </c>
      <c r="AR127" s="20" t="s">
        <v>131</v>
      </c>
      <c r="AT127" s="20" t="s">
        <v>127</v>
      </c>
      <c r="AU127" s="20" t="s">
        <v>83</v>
      </c>
      <c r="AY127" s="20" t="s">
        <v>124</v>
      </c>
      <c r="BE127" s="182">
        <f t="shared" si="24"/>
        <v>0</v>
      </c>
      <c r="BF127" s="182">
        <f t="shared" si="25"/>
        <v>0</v>
      </c>
      <c r="BG127" s="182">
        <f t="shared" si="26"/>
        <v>0</v>
      </c>
      <c r="BH127" s="182">
        <f t="shared" si="27"/>
        <v>0</v>
      </c>
      <c r="BI127" s="182">
        <f t="shared" si="28"/>
        <v>0</v>
      </c>
      <c r="BJ127" s="20" t="s">
        <v>81</v>
      </c>
      <c r="BK127" s="182">
        <f t="shared" si="29"/>
        <v>0</v>
      </c>
      <c r="BL127" s="20" t="s">
        <v>131</v>
      </c>
      <c r="BM127" s="20" t="s">
        <v>273</v>
      </c>
    </row>
    <row r="128" spans="2:65" s="1" customFormat="1" ht="22.5" customHeight="1">
      <c r="B128" s="170"/>
      <c r="C128" s="171" t="s">
        <v>274</v>
      </c>
      <c r="D128" s="171" t="s">
        <v>127</v>
      </c>
      <c r="E128" s="172" t="s">
        <v>275</v>
      </c>
      <c r="F128" s="173" t="s">
        <v>276</v>
      </c>
      <c r="G128" s="174" t="s">
        <v>130</v>
      </c>
      <c r="H128" s="175">
        <v>30</v>
      </c>
      <c r="I128" s="176"/>
      <c r="J128" s="177">
        <f t="shared" si="20"/>
        <v>0</v>
      </c>
      <c r="K128" s="173" t="s">
        <v>5</v>
      </c>
      <c r="L128" s="37"/>
      <c r="M128" s="178" t="s">
        <v>5</v>
      </c>
      <c r="N128" s="179" t="s">
        <v>44</v>
      </c>
      <c r="O128" s="38"/>
      <c r="P128" s="180">
        <f t="shared" si="21"/>
        <v>0</v>
      </c>
      <c r="Q128" s="180">
        <v>0</v>
      </c>
      <c r="R128" s="180">
        <f t="shared" si="22"/>
        <v>0</v>
      </c>
      <c r="S128" s="180">
        <v>0</v>
      </c>
      <c r="T128" s="181">
        <f t="shared" si="23"/>
        <v>0</v>
      </c>
      <c r="AR128" s="20" t="s">
        <v>131</v>
      </c>
      <c r="AT128" s="20" t="s">
        <v>127</v>
      </c>
      <c r="AU128" s="20" t="s">
        <v>83</v>
      </c>
      <c r="AY128" s="20" t="s">
        <v>124</v>
      </c>
      <c r="BE128" s="182">
        <f t="shared" si="24"/>
        <v>0</v>
      </c>
      <c r="BF128" s="182">
        <f t="shared" si="25"/>
        <v>0</v>
      </c>
      <c r="BG128" s="182">
        <f t="shared" si="26"/>
        <v>0</v>
      </c>
      <c r="BH128" s="182">
        <f t="shared" si="27"/>
        <v>0</v>
      </c>
      <c r="BI128" s="182">
        <f t="shared" si="28"/>
        <v>0</v>
      </c>
      <c r="BJ128" s="20" t="s">
        <v>81</v>
      </c>
      <c r="BK128" s="182">
        <f t="shared" si="29"/>
        <v>0</v>
      </c>
      <c r="BL128" s="20" t="s">
        <v>131</v>
      </c>
      <c r="BM128" s="20" t="s">
        <v>277</v>
      </c>
    </row>
    <row r="129" spans="2:65" s="1" customFormat="1" ht="31.5" customHeight="1">
      <c r="B129" s="170"/>
      <c r="C129" s="171" t="s">
        <v>278</v>
      </c>
      <c r="D129" s="171" t="s">
        <v>127</v>
      </c>
      <c r="E129" s="172" t="s">
        <v>279</v>
      </c>
      <c r="F129" s="173" t="s">
        <v>264</v>
      </c>
      <c r="G129" s="174" t="s">
        <v>265</v>
      </c>
      <c r="H129" s="175">
        <v>1</v>
      </c>
      <c r="I129" s="176"/>
      <c r="J129" s="177">
        <f t="shared" si="20"/>
        <v>0</v>
      </c>
      <c r="K129" s="173" t="s">
        <v>5</v>
      </c>
      <c r="L129" s="37"/>
      <c r="M129" s="178" t="s">
        <v>5</v>
      </c>
      <c r="N129" s="179" t="s">
        <v>44</v>
      </c>
      <c r="O129" s="38"/>
      <c r="P129" s="180">
        <f t="shared" si="21"/>
        <v>0</v>
      </c>
      <c r="Q129" s="180">
        <v>0</v>
      </c>
      <c r="R129" s="180">
        <f t="shared" si="22"/>
        <v>0</v>
      </c>
      <c r="S129" s="180">
        <v>0</v>
      </c>
      <c r="T129" s="181">
        <f t="shared" si="23"/>
        <v>0</v>
      </c>
      <c r="AR129" s="20" t="s">
        <v>131</v>
      </c>
      <c r="AT129" s="20" t="s">
        <v>127</v>
      </c>
      <c r="AU129" s="20" t="s">
        <v>83</v>
      </c>
      <c r="AY129" s="20" t="s">
        <v>124</v>
      </c>
      <c r="BE129" s="182">
        <f t="shared" si="24"/>
        <v>0</v>
      </c>
      <c r="BF129" s="182">
        <f t="shared" si="25"/>
        <v>0</v>
      </c>
      <c r="BG129" s="182">
        <f t="shared" si="26"/>
        <v>0</v>
      </c>
      <c r="BH129" s="182">
        <f t="shared" si="27"/>
        <v>0</v>
      </c>
      <c r="BI129" s="182">
        <f t="shared" si="28"/>
        <v>0</v>
      </c>
      <c r="BJ129" s="20" t="s">
        <v>81</v>
      </c>
      <c r="BK129" s="182">
        <f t="shared" si="29"/>
        <v>0</v>
      </c>
      <c r="BL129" s="20" t="s">
        <v>131</v>
      </c>
      <c r="BM129" s="20" t="s">
        <v>280</v>
      </c>
    </row>
    <row r="130" spans="2:65" s="1" customFormat="1" ht="22.5" customHeight="1">
      <c r="B130" s="170"/>
      <c r="C130" s="171" t="s">
        <v>281</v>
      </c>
      <c r="D130" s="171" t="s">
        <v>127</v>
      </c>
      <c r="E130" s="172" t="s">
        <v>282</v>
      </c>
      <c r="F130" s="173" t="s">
        <v>283</v>
      </c>
      <c r="G130" s="174" t="s">
        <v>130</v>
      </c>
      <c r="H130" s="175">
        <v>0</v>
      </c>
      <c r="I130" s="176"/>
      <c r="J130" s="177">
        <f t="shared" si="20"/>
        <v>0</v>
      </c>
      <c r="K130" s="173" t="s">
        <v>5</v>
      </c>
      <c r="L130" s="37"/>
      <c r="M130" s="178" t="s">
        <v>5</v>
      </c>
      <c r="N130" s="179" t="s">
        <v>44</v>
      </c>
      <c r="O130" s="38"/>
      <c r="P130" s="180">
        <f t="shared" si="21"/>
        <v>0</v>
      </c>
      <c r="Q130" s="180">
        <v>0</v>
      </c>
      <c r="R130" s="180">
        <f t="shared" si="22"/>
        <v>0</v>
      </c>
      <c r="S130" s="180">
        <v>0</v>
      </c>
      <c r="T130" s="181">
        <f t="shared" si="23"/>
        <v>0</v>
      </c>
      <c r="AR130" s="20" t="s">
        <v>131</v>
      </c>
      <c r="AT130" s="20" t="s">
        <v>127</v>
      </c>
      <c r="AU130" s="20" t="s">
        <v>83</v>
      </c>
      <c r="AY130" s="20" t="s">
        <v>124</v>
      </c>
      <c r="BE130" s="182">
        <f t="shared" si="24"/>
        <v>0</v>
      </c>
      <c r="BF130" s="182">
        <f t="shared" si="25"/>
        <v>0</v>
      </c>
      <c r="BG130" s="182">
        <f t="shared" si="26"/>
        <v>0</v>
      </c>
      <c r="BH130" s="182">
        <f t="shared" si="27"/>
        <v>0</v>
      </c>
      <c r="BI130" s="182">
        <f t="shared" si="28"/>
        <v>0</v>
      </c>
      <c r="BJ130" s="20" t="s">
        <v>81</v>
      </c>
      <c r="BK130" s="182">
        <f t="shared" si="29"/>
        <v>0</v>
      </c>
      <c r="BL130" s="20" t="s">
        <v>131</v>
      </c>
      <c r="BM130" s="20" t="s">
        <v>284</v>
      </c>
    </row>
    <row r="131" spans="2:65" s="1" customFormat="1" ht="31.5" customHeight="1">
      <c r="B131" s="170"/>
      <c r="C131" s="171" t="s">
        <v>285</v>
      </c>
      <c r="D131" s="171" t="s">
        <v>127</v>
      </c>
      <c r="E131" s="172" t="s">
        <v>286</v>
      </c>
      <c r="F131" s="173" t="s">
        <v>287</v>
      </c>
      <c r="G131" s="174" t="s">
        <v>265</v>
      </c>
      <c r="H131" s="175">
        <v>1</v>
      </c>
      <c r="I131" s="176"/>
      <c r="J131" s="177">
        <f t="shared" si="20"/>
        <v>0</v>
      </c>
      <c r="K131" s="173" t="s">
        <v>5</v>
      </c>
      <c r="L131" s="37"/>
      <c r="M131" s="178" t="s">
        <v>5</v>
      </c>
      <c r="N131" s="179" t="s">
        <v>44</v>
      </c>
      <c r="O131" s="38"/>
      <c r="P131" s="180">
        <f t="shared" si="21"/>
        <v>0</v>
      </c>
      <c r="Q131" s="180">
        <v>0</v>
      </c>
      <c r="R131" s="180">
        <f t="shared" si="22"/>
        <v>0</v>
      </c>
      <c r="S131" s="180">
        <v>0</v>
      </c>
      <c r="T131" s="181">
        <f t="shared" si="23"/>
        <v>0</v>
      </c>
      <c r="AR131" s="20" t="s">
        <v>131</v>
      </c>
      <c r="AT131" s="20" t="s">
        <v>127</v>
      </c>
      <c r="AU131" s="20" t="s">
        <v>83</v>
      </c>
      <c r="AY131" s="20" t="s">
        <v>124</v>
      </c>
      <c r="BE131" s="182">
        <f t="shared" si="24"/>
        <v>0</v>
      </c>
      <c r="BF131" s="182">
        <f t="shared" si="25"/>
        <v>0</v>
      </c>
      <c r="BG131" s="182">
        <f t="shared" si="26"/>
        <v>0</v>
      </c>
      <c r="BH131" s="182">
        <f t="shared" si="27"/>
        <v>0</v>
      </c>
      <c r="BI131" s="182">
        <f t="shared" si="28"/>
        <v>0</v>
      </c>
      <c r="BJ131" s="20" t="s">
        <v>81</v>
      </c>
      <c r="BK131" s="182">
        <f t="shared" si="29"/>
        <v>0</v>
      </c>
      <c r="BL131" s="20" t="s">
        <v>131</v>
      </c>
      <c r="BM131" s="20" t="s">
        <v>288</v>
      </c>
    </row>
    <row r="132" spans="2:65" s="1" customFormat="1" ht="22.5" customHeight="1">
      <c r="B132" s="170"/>
      <c r="C132" s="171" t="s">
        <v>289</v>
      </c>
      <c r="D132" s="171" t="s">
        <v>127</v>
      </c>
      <c r="E132" s="172" t="s">
        <v>290</v>
      </c>
      <c r="F132" s="173" t="s">
        <v>291</v>
      </c>
      <c r="G132" s="174" t="s">
        <v>130</v>
      </c>
      <c r="H132" s="175">
        <v>13</v>
      </c>
      <c r="I132" s="176"/>
      <c r="J132" s="177">
        <f t="shared" si="20"/>
        <v>0</v>
      </c>
      <c r="K132" s="173" t="s">
        <v>5</v>
      </c>
      <c r="L132" s="37"/>
      <c r="M132" s="178" t="s">
        <v>5</v>
      </c>
      <c r="N132" s="179" t="s">
        <v>44</v>
      </c>
      <c r="O132" s="38"/>
      <c r="P132" s="180">
        <f t="shared" si="21"/>
        <v>0</v>
      </c>
      <c r="Q132" s="180">
        <v>0</v>
      </c>
      <c r="R132" s="180">
        <f t="shared" si="22"/>
        <v>0</v>
      </c>
      <c r="S132" s="180">
        <v>0</v>
      </c>
      <c r="T132" s="181">
        <f t="shared" si="23"/>
        <v>0</v>
      </c>
      <c r="AR132" s="20" t="s">
        <v>131</v>
      </c>
      <c r="AT132" s="20" t="s">
        <v>127</v>
      </c>
      <c r="AU132" s="20" t="s">
        <v>83</v>
      </c>
      <c r="AY132" s="20" t="s">
        <v>124</v>
      </c>
      <c r="BE132" s="182">
        <f t="shared" si="24"/>
        <v>0</v>
      </c>
      <c r="BF132" s="182">
        <f t="shared" si="25"/>
        <v>0</v>
      </c>
      <c r="BG132" s="182">
        <f t="shared" si="26"/>
        <v>0</v>
      </c>
      <c r="BH132" s="182">
        <f t="shared" si="27"/>
        <v>0</v>
      </c>
      <c r="BI132" s="182">
        <f t="shared" si="28"/>
        <v>0</v>
      </c>
      <c r="BJ132" s="20" t="s">
        <v>81</v>
      </c>
      <c r="BK132" s="182">
        <f t="shared" si="29"/>
        <v>0</v>
      </c>
      <c r="BL132" s="20" t="s">
        <v>131</v>
      </c>
      <c r="BM132" s="20" t="s">
        <v>292</v>
      </c>
    </row>
    <row r="133" spans="2:65" s="1" customFormat="1" ht="22.5" customHeight="1">
      <c r="B133" s="170"/>
      <c r="C133" s="171" t="s">
        <v>293</v>
      </c>
      <c r="D133" s="171" t="s">
        <v>127</v>
      </c>
      <c r="E133" s="172" t="s">
        <v>294</v>
      </c>
      <c r="F133" s="173" t="s">
        <v>295</v>
      </c>
      <c r="G133" s="174" t="s">
        <v>130</v>
      </c>
      <c r="H133" s="175">
        <v>0</v>
      </c>
      <c r="I133" s="176"/>
      <c r="J133" s="177">
        <f t="shared" si="20"/>
        <v>0</v>
      </c>
      <c r="K133" s="173" t="s">
        <v>5</v>
      </c>
      <c r="L133" s="37"/>
      <c r="M133" s="178" t="s">
        <v>5</v>
      </c>
      <c r="N133" s="179" t="s">
        <v>44</v>
      </c>
      <c r="O133" s="38"/>
      <c r="P133" s="180">
        <f t="shared" si="21"/>
        <v>0</v>
      </c>
      <c r="Q133" s="180">
        <v>0</v>
      </c>
      <c r="R133" s="180">
        <f t="shared" si="22"/>
        <v>0</v>
      </c>
      <c r="S133" s="180">
        <v>0</v>
      </c>
      <c r="T133" s="181">
        <f t="shared" si="23"/>
        <v>0</v>
      </c>
      <c r="AR133" s="20" t="s">
        <v>131</v>
      </c>
      <c r="AT133" s="20" t="s">
        <v>127</v>
      </c>
      <c r="AU133" s="20" t="s">
        <v>83</v>
      </c>
      <c r="AY133" s="20" t="s">
        <v>124</v>
      </c>
      <c r="BE133" s="182">
        <f t="shared" si="24"/>
        <v>0</v>
      </c>
      <c r="BF133" s="182">
        <f t="shared" si="25"/>
        <v>0</v>
      </c>
      <c r="BG133" s="182">
        <f t="shared" si="26"/>
        <v>0</v>
      </c>
      <c r="BH133" s="182">
        <f t="shared" si="27"/>
        <v>0</v>
      </c>
      <c r="BI133" s="182">
        <f t="shared" si="28"/>
        <v>0</v>
      </c>
      <c r="BJ133" s="20" t="s">
        <v>81</v>
      </c>
      <c r="BK133" s="182">
        <f t="shared" si="29"/>
        <v>0</v>
      </c>
      <c r="BL133" s="20" t="s">
        <v>131</v>
      </c>
      <c r="BM133" s="20" t="s">
        <v>296</v>
      </c>
    </row>
    <row r="134" spans="2:65" s="1" customFormat="1" ht="22.5" customHeight="1">
      <c r="B134" s="170"/>
      <c r="C134" s="171" t="s">
        <v>297</v>
      </c>
      <c r="D134" s="171" t="s">
        <v>127</v>
      </c>
      <c r="E134" s="172" t="s">
        <v>298</v>
      </c>
      <c r="F134" s="173" t="s">
        <v>299</v>
      </c>
      <c r="G134" s="174" t="s">
        <v>130</v>
      </c>
      <c r="H134" s="175">
        <v>48</v>
      </c>
      <c r="I134" s="176"/>
      <c r="J134" s="177">
        <f t="shared" si="20"/>
        <v>0</v>
      </c>
      <c r="K134" s="173" t="s">
        <v>5</v>
      </c>
      <c r="L134" s="37"/>
      <c r="M134" s="178" t="s">
        <v>5</v>
      </c>
      <c r="N134" s="179" t="s">
        <v>44</v>
      </c>
      <c r="O134" s="38"/>
      <c r="P134" s="180">
        <f t="shared" si="21"/>
        <v>0</v>
      </c>
      <c r="Q134" s="180">
        <v>0</v>
      </c>
      <c r="R134" s="180">
        <f t="shared" si="22"/>
        <v>0</v>
      </c>
      <c r="S134" s="180">
        <v>0</v>
      </c>
      <c r="T134" s="181">
        <f t="shared" si="23"/>
        <v>0</v>
      </c>
      <c r="AR134" s="20" t="s">
        <v>131</v>
      </c>
      <c r="AT134" s="20" t="s">
        <v>127</v>
      </c>
      <c r="AU134" s="20" t="s">
        <v>83</v>
      </c>
      <c r="AY134" s="20" t="s">
        <v>124</v>
      </c>
      <c r="BE134" s="182">
        <f t="shared" si="24"/>
        <v>0</v>
      </c>
      <c r="BF134" s="182">
        <f t="shared" si="25"/>
        <v>0</v>
      </c>
      <c r="BG134" s="182">
        <f t="shared" si="26"/>
        <v>0</v>
      </c>
      <c r="BH134" s="182">
        <f t="shared" si="27"/>
        <v>0</v>
      </c>
      <c r="BI134" s="182">
        <f t="shared" si="28"/>
        <v>0</v>
      </c>
      <c r="BJ134" s="20" t="s">
        <v>81</v>
      </c>
      <c r="BK134" s="182">
        <f t="shared" si="29"/>
        <v>0</v>
      </c>
      <c r="BL134" s="20" t="s">
        <v>131</v>
      </c>
      <c r="BM134" s="20" t="s">
        <v>300</v>
      </c>
    </row>
    <row r="135" spans="2:65" s="1" customFormat="1" ht="22.5" customHeight="1">
      <c r="B135" s="170"/>
      <c r="C135" s="171" t="s">
        <v>301</v>
      </c>
      <c r="D135" s="171" t="s">
        <v>127</v>
      </c>
      <c r="E135" s="172" t="s">
        <v>302</v>
      </c>
      <c r="F135" s="173" t="s">
        <v>303</v>
      </c>
      <c r="G135" s="174" t="s">
        <v>130</v>
      </c>
      <c r="H135" s="175">
        <v>7</v>
      </c>
      <c r="I135" s="176"/>
      <c r="J135" s="177">
        <f t="shared" si="20"/>
        <v>0</v>
      </c>
      <c r="K135" s="173" t="s">
        <v>5</v>
      </c>
      <c r="L135" s="37"/>
      <c r="M135" s="178" t="s">
        <v>5</v>
      </c>
      <c r="N135" s="179" t="s">
        <v>44</v>
      </c>
      <c r="O135" s="38"/>
      <c r="P135" s="180">
        <f t="shared" si="21"/>
        <v>0</v>
      </c>
      <c r="Q135" s="180">
        <v>0</v>
      </c>
      <c r="R135" s="180">
        <f t="shared" si="22"/>
        <v>0</v>
      </c>
      <c r="S135" s="180">
        <v>0</v>
      </c>
      <c r="T135" s="181">
        <f t="shared" si="23"/>
        <v>0</v>
      </c>
      <c r="AR135" s="20" t="s">
        <v>131</v>
      </c>
      <c r="AT135" s="20" t="s">
        <v>127</v>
      </c>
      <c r="AU135" s="20" t="s">
        <v>83</v>
      </c>
      <c r="AY135" s="20" t="s">
        <v>124</v>
      </c>
      <c r="BE135" s="182">
        <f t="shared" si="24"/>
        <v>0</v>
      </c>
      <c r="BF135" s="182">
        <f t="shared" si="25"/>
        <v>0</v>
      </c>
      <c r="BG135" s="182">
        <f t="shared" si="26"/>
        <v>0</v>
      </c>
      <c r="BH135" s="182">
        <f t="shared" si="27"/>
        <v>0</v>
      </c>
      <c r="BI135" s="182">
        <f t="shared" si="28"/>
        <v>0</v>
      </c>
      <c r="BJ135" s="20" t="s">
        <v>81</v>
      </c>
      <c r="BK135" s="182">
        <f t="shared" si="29"/>
        <v>0</v>
      </c>
      <c r="BL135" s="20" t="s">
        <v>131</v>
      </c>
      <c r="BM135" s="20" t="s">
        <v>304</v>
      </c>
    </row>
    <row r="136" spans="2:65" s="1" customFormat="1" ht="22.5" customHeight="1">
      <c r="B136" s="170"/>
      <c r="C136" s="171" t="s">
        <v>305</v>
      </c>
      <c r="D136" s="171" t="s">
        <v>127</v>
      </c>
      <c r="E136" s="172" t="s">
        <v>306</v>
      </c>
      <c r="F136" s="173" t="s">
        <v>307</v>
      </c>
      <c r="G136" s="174" t="s">
        <v>130</v>
      </c>
      <c r="H136" s="175">
        <v>1052.09</v>
      </c>
      <c r="I136" s="176"/>
      <c r="J136" s="177">
        <f t="shared" si="20"/>
        <v>0</v>
      </c>
      <c r="K136" s="173" t="s">
        <v>5</v>
      </c>
      <c r="L136" s="37"/>
      <c r="M136" s="178" t="s">
        <v>5</v>
      </c>
      <c r="N136" s="179" t="s">
        <v>44</v>
      </c>
      <c r="O136" s="38"/>
      <c r="P136" s="180">
        <f t="shared" si="21"/>
        <v>0</v>
      </c>
      <c r="Q136" s="180">
        <v>0</v>
      </c>
      <c r="R136" s="180">
        <f t="shared" si="22"/>
        <v>0</v>
      </c>
      <c r="S136" s="180">
        <v>0</v>
      </c>
      <c r="T136" s="181">
        <f t="shared" si="23"/>
        <v>0</v>
      </c>
      <c r="AR136" s="20" t="s">
        <v>131</v>
      </c>
      <c r="AT136" s="20" t="s">
        <v>127</v>
      </c>
      <c r="AU136" s="20" t="s">
        <v>83</v>
      </c>
      <c r="AY136" s="20" t="s">
        <v>124</v>
      </c>
      <c r="BE136" s="182">
        <f t="shared" si="24"/>
        <v>0</v>
      </c>
      <c r="BF136" s="182">
        <f t="shared" si="25"/>
        <v>0</v>
      </c>
      <c r="BG136" s="182">
        <f t="shared" si="26"/>
        <v>0</v>
      </c>
      <c r="BH136" s="182">
        <f t="shared" si="27"/>
        <v>0</v>
      </c>
      <c r="BI136" s="182">
        <f t="shared" si="28"/>
        <v>0</v>
      </c>
      <c r="BJ136" s="20" t="s">
        <v>81</v>
      </c>
      <c r="BK136" s="182">
        <f t="shared" si="29"/>
        <v>0</v>
      </c>
      <c r="BL136" s="20" t="s">
        <v>131</v>
      </c>
      <c r="BM136" s="20" t="s">
        <v>308</v>
      </c>
    </row>
    <row r="137" spans="2:63" s="10" customFormat="1" ht="29.85" customHeight="1">
      <c r="B137" s="156"/>
      <c r="D137" s="167" t="s">
        <v>72</v>
      </c>
      <c r="E137" s="168" t="s">
        <v>309</v>
      </c>
      <c r="F137" s="168" t="s">
        <v>310</v>
      </c>
      <c r="I137" s="159"/>
      <c r="J137" s="169">
        <f>BK137</f>
        <v>0</v>
      </c>
      <c r="L137" s="156"/>
      <c r="M137" s="161"/>
      <c r="N137" s="162"/>
      <c r="O137" s="162"/>
      <c r="P137" s="163">
        <f>P138+P139+P140+P146+P150</f>
        <v>0</v>
      </c>
      <c r="Q137" s="162"/>
      <c r="R137" s="163">
        <f>R138+R139+R140+R146+R150</f>
        <v>0</v>
      </c>
      <c r="S137" s="162"/>
      <c r="T137" s="164">
        <f>T138+T139+T140+T146+T150</f>
        <v>0</v>
      </c>
      <c r="AR137" s="157" t="s">
        <v>123</v>
      </c>
      <c r="AT137" s="165" t="s">
        <v>72</v>
      </c>
      <c r="AU137" s="165" t="s">
        <v>81</v>
      </c>
      <c r="AY137" s="157" t="s">
        <v>124</v>
      </c>
      <c r="BK137" s="166">
        <f>BK138+BK139+BK140+BK146+BK150</f>
        <v>0</v>
      </c>
    </row>
    <row r="138" spans="2:65" s="1" customFormat="1" ht="22.5" customHeight="1">
      <c r="B138" s="170"/>
      <c r="C138" s="171" t="s">
        <v>311</v>
      </c>
      <c r="D138" s="171" t="s">
        <v>127</v>
      </c>
      <c r="E138" s="172" t="s">
        <v>312</v>
      </c>
      <c r="F138" s="173" t="s">
        <v>313</v>
      </c>
      <c r="G138" s="174" t="s">
        <v>205</v>
      </c>
      <c r="H138" s="175">
        <v>438.48</v>
      </c>
      <c r="I138" s="176"/>
      <c r="J138" s="177">
        <f>ROUND(I138*H138,2)</f>
        <v>0</v>
      </c>
      <c r="K138" s="173" t="s">
        <v>5</v>
      </c>
      <c r="L138" s="37"/>
      <c r="M138" s="178" t="s">
        <v>5</v>
      </c>
      <c r="N138" s="179" t="s">
        <v>44</v>
      </c>
      <c r="O138" s="38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AR138" s="20" t="s">
        <v>131</v>
      </c>
      <c r="AT138" s="20" t="s">
        <v>127</v>
      </c>
      <c r="AU138" s="20" t="s">
        <v>83</v>
      </c>
      <c r="AY138" s="20" t="s">
        <v>124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20" t="s">
        <v>81</v>
      </c>
      <c r="BK138" s="182">
        <f>ROUND(I138*H138,2)</f>
        <v>0</v>
      </c>
      <c r="BL138" s="20" t="s">
        <v>131</v>
      </c>
      <c r="BM138" s="20" t="s">
        <v>314</v>
      </c>
    </row>
    <row r="139" spans="2:65" s="1" customFormat="1" ht="22.5" customHeight="1">
      <c r="B139" s="170"/>
      <c r="C139" s="171" t="s">
        <v>315</v>
      </c>
      <c r="D139" s="171" t="s">
        <v>127</v>
      </c>
      <c r="E139" s="172" t="s">
        <v>316</v>
      </c>
      <c r="F139" s="173" t="s">
        <v>317</v>
      </c>
      <c r="G139" s="174" t="s">
        <v>205</v>
      </c>
      <c r="H139" s="175">
        <v>29.4</v>
      </c>
      <c r="I139" s="176"/>
      <c r="J139" s="177">
        <f>ROUND(I139*H139,2)</f>
        <v>0</v>
      </c>
      <c r="K139" s="173" t="s">
        <v>5</v>
      </c>
      <c r="L139" s="37"/>
      <c r="M139" s="178" t="s">
        <v>5</v>
      </c>
      <c r="N139" s="179" t="s">
        <v>44</v>
      </c>
      <c r="O139" s="38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20" t="s">
        <v>131</v>
      </c>
      <c r="AT139" s="20" t="s">
        <v>127</v>
      </c>
      <c r="AU139" s="20" t="s">
        <v>83</v>
      </c>
      <c r="AY139" s="20" t="s">
        <v>124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20" t="s">
        <v>81</v>
      </c>
      <c r="BK139" s="182">
        <f>ROUND(I139*H139,2)</f>
        <v>0</v>
      </c>
      <c r="BL139" s="20" t="s">
        <v>131</v>
      </c>
      <c r="BM139" s="20" t="s">
        <v>318</v>
      </c>
    </row>
    <row r="140" spans="2:63" s="10" customFormat="1" ht="22.35" customHeight="1">
      <c r="B140" s="156"/>
      <c r="D140" s="167" t="s">
        <v>72</v>
      </c>
      <c r="E140" s="168" t="s">
        <v>319</v>
      </c>
      <c r="F140" s="168" t="s">
        <v>320</v>
      </c>
      <c r="I140" s="159"/>
      <c r="J140" s="169">
        <f>BK140</f>
        <v>0</v>
      </c>
      <c r="L140" s="156"/>
      <c r="M140" s="161"/>
      <c r="N140" s="162"/>
      <c r="O140" s="162"/>
      <c r="P140" s="163">
        <f>SUM(P141:P145)</f>
        <v>0</v>
      </c>
      <c r="Q140" s="162"/>
      <c r="R140" s="163">
        <f>SUM(R141:R145)</f>
        <v>0</v>
      </c>
      <c r="S140" s="162"/>
      <c r="T140" s="164">
        <f>SUM(T141:T145)</f>
        <v>0</v>
      </c>
      <c r="AR140" s="157" t="s">
        <v>123</v>
      </c>
      <c r="AT140" s="165" t="s">
        <v>72</v>
      </c>
      <c r="AU140" s="165" t="s">
        <v>83</v>
      </c>
      <c r="AY140" s="157" t="s">
        <v>124</v>
      </c>
      <c r="BK140" s="166">
        <f>SUM(BK141:BK145)</f>
        <v>0</v>
      </c>
    </row>
    <row r="141" spans="2:65" s="1" customFormat="1" ht="22.5" customHeight="1">
      <c r="B141" s="170"/>
      <c r="C141" s="171" t="s">
        <v>321</v>
      </c>
      <c r="D141" s="171" t="s">
        <v>127</v>
      </c>
      <c r="E141" s="172" t="s">
        <v>322</v>
      </c>
      <c r="F141" s="173" t="s">
        <v>323</v>
      </c>
      <c r="G141" s="174" t="s">
        <v>205</v>
      </c>
      <c r="H141" s="175">
        <v>118.78</v>
      </c>
      <c r="I141" s="176"/>
      <c r="J141" s="177">
        <f>ROUND(I141*H141,2)</f>
        <v>0</v>
      </c>
      <c r="K141" s="173" t="s">
        <v>5</v>
      </c>
      <c r="L141" s="37"/>
      <c r="M141" s="178" t="s">
        <v>5</v>
      </c>
      <c r="N141" s="179" t="s">
        <v>44</v>
      </c>
      <c r="O141" s="38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AR141" s="20" t="s">
        <v>131</v>
      </c>
      <c r="AT141" s="20" t="s">
        <v>127</v>
      </c>
      <c r="AU141" s="20" t="s">
        <v>136</v>
      </c>
      <c r="AY141" s="20" t="s">
        <v>124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20" t="s">
        <v>81</v>
      </c>
      <c r="BK141" s="182">
        <f>ROUND(I141*H141,2)</f>
        <v>0</v>
      </c>
      <c r="BL141" s="20" t="s">
        <v>131</v>
      </c>
      <c r="BM141" s="20" t="s">
        <v>324</v>
      </c>
    </row>
    <row r="142" spans="2:65" s="1" customFormat="1" ht="22.5" customHeight="1">
      <c r="B142" s="170"/>
      <c r="C142" s="171" t="s">
        <v>325</v>
      </c>
      <c r="D142" s="171" t="s">
        <v>127</v>
      </c>
      <c r="E142" s="172" t="s">
        <v>326</v>
      </c>
      <c r="F142" s="173" t="s">
        <v>327</v>
      </c>
      <c r="G142" s="174" t="s">
        <v>205</v>
      </c>
      <c r="H142" s="175">
        <v>5.5</v>
      </c>
      <c r="I142" s="176"/>
      <c r="J142" s="177">
        <f>ROUND(I142*H142,2)</f>
        <v>0</v>
      </c>
      <c r="K142" s="173" t="s">
        <v>5</v>
      </c>
      <c r="L142" s="37"/>
      <c r="M142" s="178" t="s">
        <v>5</v>
      </c>
      <c r="N142" s="179" t="s">
        <v>44</v>
      </c>
      <c r="O142" s="38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AR142" s="20" t="s">
        <v>131</v>
      </c>
      <c r="AT142" s="20" t="s">
        <v>127</v>
      </c>
      <c r="AU142" s="20" t="s">
        <v>136</v>
      </c>
      <c r="AY142" s="20" t="s">
        <v>124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20" t="s">
        <v>81</v>
      </c>
      <c r="BK142" s="182">
        <f>ROUND(I142*H142,2)</f>
        <v>0</v>
      </c>
      <c r="BL142" s="20" t="s">
        <v>131</v>
      </c>
      <c r="BM142" s="20" t="s">
        <v>328</v>
      </c>
    </row>
    <row r="143" spans="2:65" s="1" customFormat="1" ht="22.5" customHeight="1">
      <c r="B143" s="170"/>
      <c r="C143" s="171" t="s">
        <v>329</v>
      </c>
      <c r="D143" s="171" t="s">
        <v>127</v>
      </c>
      <c r="E143" s="172" t="s">
        <v>330</v>
      </c>
      <c r="F143" s="173" t="s">
        <v>331</v>
      </c>
      <c r="G143" s="174" t="s">
        <v>130</v>
      </c>
      <c r="H143" s="175">
        <v>178.81</v>
      </c>
      <c r="I143" s="176"/>
      <c r="J143" s="177">
        <f>ROUND(I143*H143,2)</f>
        <v>0</v>
      </c>
      <c r="K143" s="173" t="s">
        <v>5</v>
      </c>
      <c r="L143" s="37"/>
      <c r="M143" s="178" t="s">
        <v>5</v>
      </c>
      <c r="N143" s="179" t="s">
        <v>44</v>
      </c>
      <c r="O143" s="38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AR143" s="20" t="s">
        <v>131</v>
      </c>
      <c r="AT143" s="20" t="s">
        <v>127</v>
      </c>
      <c r="AU143" s="20" t="s">
        <v>136</v>
      </c>
      <c r="AY143" s="20" t="s">
        <v>124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20" t="s">
        <v>81</v>
      </c>
      <c r="BK143" s="182">
        <f>ROUND(I143*H143,2)</f>
        <v>0</v>
      </c>
      <c r="BL143" s="20" t="s">
        <v>131</v>
      </c>
      <c r="BM143" s="20" t="s">
        <v>332</v>
      </c>
    </row>
    <row r="144" spans="2:65" s="1" customFormat="1" ht="22.5" customHeight="1">
      <c r="B144" s="170"/>
      <c r="C144" s="171" t="s">
        <v>333</v>
      </c>
      <c r="D144" s="171" t="s">
        <v>127</v>
      </c>
      <c r="E144" s="172" t="s">
        <v>334</v>
      </c>
      <c r="F144" s="173" t="s">
        <v>335</v>
      </c>
      <c r="G144" s="174" t="s">
        <v>205</v>
      </c>
      <c r="H144" s="175">
        <v>26.1</v>
      </c>
      <c r="I144" s="176"/>
      <c r="J144" s="177">
        <f>ROUND(I144*H144,2)</f>
        <v>0</v>
      </c>
      <c r="K144" s="173" t="s">
        <v>5</v>
      </c>
      <c r="L144" s="37"/>
      <c r="M144" s="178" t="s">
        <v>5</v>
      </c>
      <c r="N144" s="179" t="s">
        <v>44</v>
      </c>
      <c r="O144" s="38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AR144" s="20" t="s">
        <v>131</v>
      </c>
      <c r="AT144" s="20" t="s">
        <v>127</v>
      </c>
      <c r="AU144" s="20" t="s">
        <v>136</v>
      </c>
      <c r="AY144" s="20" t="s">
        <v>124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20" t="s">
        <v>81</v>
      </c>
      <c r="BK144" s="182">
        <f>ROUND(I144*H144,2)</f>
        <v>0</v>
      </c>
      <c r="BL144" s="20" t="s">
        <v>131</v>
      </c>
      <c r="BM144" s="20" t="s">
        <v>336</v>
      </c>
    </row>
    <row r="145" spans="2:65" s="1" customFormat="1" ht="22.5" customHeight="1">
      <c r="B145" s="170"/>
      <c r="C145" s="171" t="s">
        <v>337</v>
      </c>
      <c r="D145" s="171" t="s">
        <v>127</v>
      </c>
      <c r="E145" s="172" t="s">
        <v>338</v>
      </c>
      <c r="F145" s="173" t="s">
        <v>339</v>
      </c>
      <c r="G145" s="174" t="s">
        <v>205</v>
      </c>
      <c r="H145" s="175">
        <v>7.5</v>
      </c>
      <c r="I145" s="176"/>
      <c r="J145" s="177">
        <f>ROUND(I145*H145,2)</f>
        <v>0</v>
      </c>
      <c r="K145" s="173" t="s">
        <v>5</v>
      </c>
      <c r="L145" s="37"/>
      <c r="M145" s="178" t="s">
        <v>5</v>
      </c>
      <c r="N145" s="179" t="s">
        <v>44</v>
      </c>
      <c r="O145" s="38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20" t="s">
        <v>131</v>
      </c>
      <c r="AT145" s="20" t="s">
        <v>127</v>
      </c>
      <c r="AU145" s="20" t="s">
        <v>136</v>
      </c>
      <c r="AY145" s="20" t="s">
        <v>124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20" t="s">
        <v>81</v>
      </c>
      <c r="BK145" s="182">
        <f>ROUND(I145*H145,2)</f>
        <v>0</v>
      </c>
      <c r="BL145" s="20" t="s">
        <v>131</v>
      </c>
      <c r="BM145" s="20" t="s">
        <v>340</v>
      </c>
    </row>
    <row r="146" spans="2:63" s="10" customFormat="1" ht="22.35" customHeight="1">
      <c r="B146" s="156"/>
      <c r="D146" s="167" t="s">
        <v>72</v>
      </c>
      <c r="E146" s="168" t="s">
        <v>341</v>
      </c>
      <c r="F146" s="168" t="s">
        <v>342</v>
      </c>
      <c r="I146" s="159"/>
      <c r="J146" s="169">
        <f>BK146</f>
        <v>0</v>
      </c>
      <c r="L146" s="156"/>
      <c r="M146" s="161"/>
      <c r="N146" s="162"/>
      <c r="O146" s="162"/>
      <c r="P146" s="163">
        <f>SUM(P147:P149)</f>
        <v>0</v>
      </c>
      <c r="Q146" s="162"/>
      <c r="R146" s="163">
        <f>SUM(R147:R149)</f>
        <v>0</v>
      </c>
      <c r="S146" s="162"/>
      <c r="T146" s="164">
        <f>SUM(T147:T149)</f>
        <v>0</v>
      </c>
      <c r="AR146" s="157" t="s">
        <v>123</v>
      </c>
      <c r="AT146" s="165" t="s">
        <v>72</v>
      </c>
      <c r="AU146" s="165" t="s">
        <v>83</v>
      </c>
      <c r="AY146" s="157" t="s">
        <v>124</v>
      </c>
      <c r="BK146" s="166">
        <f>SUM(BK147:BK149)</f>
        <v>0</v>
      </c>
    </row>
    <row r="147" spans="2:65" s="1" customFormat="1" ht="22.5" customHeight="1">
      <c r="B147" s="170"/>
      <c r="C147" s="171" t="s">
        <v>343</v>
      </c>
      <c r="D147" s="171" t="s">
        <v>127</v>
      </c>
      <c r="E147" s="172" t="s">
        <v>344</v>
      </c>
      <c r="F147" s="173" t="s">
        <v>331</v>
      </c>
      <c r="G147" s="174" t="s">
        <v>130</v>
      </c>
      <c r="H147" s="175">
        <v>351.49</v>
      </c>
      <c r="I147" s="176"/>
      <c r="J147" s="177">
        <f>ROUND(I147*H147,2)</f>
        <v>0</v>
      </c>
      <c r="K147" s="173" t="s">
        <v>5</v>
      </c>
      <c r="L147" s="37"/>
      <c r="M147" s="178" t="s">
        <v>5</v>
      </c>
      <c r="N147" s="179" t="s">
        <v>44</v>
      </c>
      <c r="O147" s="38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AR147" s="20" t="s">
        <v>131</v>
      </c>
      <c r="AT147" s="20" t="s">
        <v>127</v>
      </c>
      <c r="AU147" s="20" t="s">
        <v>136</v>
      </c>
      <c r="AY147" s="20" t="s">
        <v>124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20" t="s">
        <v>81</v>
      </c>
      <c r="BK147" s="182">
        <f>ROUND(I147*H147,2)</f>
        <v>0</v>
      </c>
      <c r="BL147" s="20" t="s">
        <v>131</v>
      </c>
      <c r="BM147" s="20" t="s">
        <v>345</v>
      </c>
    </row>
    <row r="148" spans="2:65" s="1" customFormat="1" ht="22.5" customHeight="1">
      <c r="B148" s="170"/>
      <c r="C148" s="171" t="s">
        <v>346</v>
      </c>
      <c r="D148" s="171" t="s">
        <v>127</v>
      </c>
      <c r="E148" s="172" t="s">
        <v>347</v>
      </c>
      <c r="F148" s="173" t="s">
        <v>323</v>
      </c>
      <c r="G148" s="174" t="s">
        <v>205</v>
      </c>
      <c r="H148" s="175">
        <v>93.96</v>
      </c>
      <c r="I148" s="176"/>
      <c r="J148" s="177">
        <f>ROUND(I148*H148,2)</f>
        <v>0</v>
      </c>
      <c r="K148" s="173" t="s">
        <v>5</v>
      </c>
      <c r="L148" s="37"/>
      <c r="M148" s="178" t="s">
        <v>5</v>
      </c>
      <c r="N148" s="179" t="s">
        <v>44</v>
      </c>
      <c r="O148" s="38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AR148" s="20" t="s">
        <v>131</v>
      </c>
      <c r="AT148" s="20" t="s">
        <v>127</v>
      </c>
      <c r="AU148" s="20" t="s">
        <v>136</v>
      </c>
      <c r="AY148" s="20" t="s">
        <v>124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20" t="s">
        <v>81</v>
      </c>
      <c r="BK148" s="182">
        <f>ROUND(I148*H148,2)</f>
        <v>0</v>
      </c>
      <c r="BL148" s="20" t="s">
        <v>131</v>
      </c>
      <c r="BM148" s="20" t="s">
        <v>348</v>
      </c>
    </row>
    <row r="149" spans="2:65" s="1" customFormat="1" ht="22.5" customHeight="1">
      <c r="B149" s="170"/>
      <c r="C149" s="171" t="s">
        <v>349</v>
      </c>
      <c r="D149" s="171" t="s">
        <v>127</v>
      </c>
      <c r="E149" s="172" t="s">
        <v>350</v>
      </c>
      <c r="F149" s="173" t="s">
        <v>351</v>
      </c>
      <c r="G149" s="174" t="s">
        <v>205</v>
      </c>
      <c r="H149" s="175">
        <v>0</v>
      </c>
      <c r="I149" s="176"/>
      <c r="J149" s="177">
        <f>ROUND(I149*H149,2)</f>
        <v>0</v>
      </c>
      <c r="K149" s="173" t="s">
        <v>5</v>
      </c>
      <c r="L149" s="37"/>
      <c r="M149" s="178" t="s">
        <v>5</v>
      </c>
      <c r="N149" s="179" t="s">
        <v>44</v>
      </c>
      <c r="O149" s="38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AR149" s="20" t="s">
        <v>131</v>
      </c>
      <c r="AT149" s="20" t="s">
        <v>127</v>
      </c>
      <c r="AU149" s="20" t="s">
        <v>136</v>
      </c>
      <c r="AY149" s="20" t="s">
        <v>124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20" t="s">
        <v>81</v>
      </c>
      <c r="BK149" s="182">
        <f>ROUND(I149*H149,2)</f>
        <v>0</v>
      </c>
      <c r="BL149" s="20" t="s">
        <v>131</v>
      </c>
      <c r="BM149" s="20" t="s">
        <v>352</v>
      </c>
    </row>
    <row r="150" spans="2:63" s="10" customFormat="1" ht="22.35" customHeight="1">
      <c r="B150" s="156"/>
      <c r="D150" s="167" t="s">
        <v>72</v>
      </c>
      <c r="E150" s="168" t="s">
        <v>353</v>
      </c>
      <c r="F150" s="168" t="s">
        <v>354</v>
      </c>
      <c r="I150" s="159"/>
      <c r="J150" s="169">
        <f>BK150</f>
        <v>0</v>
      </c>
      <c r="L150" s="156"/>
      <c r="M150" s="161"/>
      <c r="N150" s="162"/>
      <c r="O150" s="162"/>
      <c r="P150" s="163">
        <f>SUM(P151:P153)</f>
        <v>0</v>
      </c>
      <c r="Q150" s="162"/>
      <c r="R150" s="163">
        <f>SUM(R151:R153)</f>
        <v>0</v>
      </c>
      <c r="S150" s="162"/>
      <c r="T150" s="164">
        <f>SUM(T151:T153)</f>
        <v>0</v>
      </c>
      <c r="AR150" s="157" t="s">
        <v>123</v>
      </c>
      <c r="AT150" s="165" t="s">
        <v>72</v>
      </c>
      <c r="AU150" s="165" t="s">
        <v>83</v>
      </c>
      <c r="AY150" s="157" t="s">
        <v>124</v>
      </c>
      <c r="BK150" s="166">
        <f>SUM(BK151:BK153)</f>
        <v>0</v>
      </c>
    </row>
    <row r="151" spans="2:65" s="1" customFormat="1" ht="22.5" customHeight="1">
      <c r="B151" s="170"/>
      <c r="C151" s="171" t="s">
        <v>355</v>
      </c>
      <c r="D151" s="171" t="s">
        <v>127</v>
      </c>
      <c r="E151" s="172" t="s">
        <v>356</v>
      </c>
      <c r="F151" s="173" t="s">
        <v>331</v>
      </c>
      <c r="G151" s="174" t="s">
        <v>130</v>
      </c>
      <c r="H151" s="175">
        <v>178.78</v>
      </c>
      <c r="I151" s="176"/>
      <c r="J151" s="177">
        <f>ROUND(I151*H151,2)</f>
        <v>0</v>
      </c>
      <c r="K151" s="173" t="s">
        <v>5</v>
      </c>
      <c r="L151" s="37"/>
      <c r="M151" s="178" t="s">
        <v>5</v>
      </c>
      <c r="N151" s="179" t="s">
        <v>44</v>
      </c>
      <c r="O151" s="38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AR151" s="20" t="s">
        <v>131</v>
      </c>
      <c r="AT151" s="20" t="s">
        <v>127</v>
      </c>
      <c r="AU151" s="20" t="s">
        <v>136</v>
      </c>
      <c r="AY151" s="20" t="s">
        <v>124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20" t="s">
        <v>81</v>
      </c>
      <c r="BK151" s="182">
        <f>ROUND(I151*H151,2)</f>
        <v>0</v>
      </c>
      <c r="BL151" s="20" t="s">
        <v>131</v>
      </c>
      <c r="BM151" s="20" t="s">
        <v>357</v>
      </c>
    </row>
    <row r="152" spans="2:65" s="1" customFormat="1" ht="22.5" customHeight="1">
      <c r="B152" s="170"/>
      <c r="C152" s="171" t="s">
        <v>358</v>
      </c>
      <c r="D152" s="171" t="s">
        <v>127</v>
      </c>
      <c r="E152" s="172" t="s">
        <v>359</v>
      </c>
      <c r="F152" s="173" t="s">
        <v>323</v>
      </c>
      <c r="G152" s="174" t="s">
        <v>205</v>
      </c>
      <c r="H152" s="175">
        <v>26.1</v>
      </c>
      <c r="I152" s="176"/>
      <c r="J152" s="177">
        <f>ROUND(I152*H152,2)</f>
        <v>0</v>
      </c>
      <c r="K152" s="173" t="s">
        <v>5</v>
      </c>
      <c r="L152" s="37"/>
      <c r="M152" s="178" t="s">
        <v>5</v>
      </c>
      <c r="N152" s="179" t="s">
        <v>44</v>
      </c>
      <c r="O152" s="38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AR152" s="20" t="s">
        <v>131</v>
      </c>
      <c r="AT152" s="20" t="s">
        <v>127</v>
      </c>
      <c r="AU152" s="20" t="s">
        <v>136</v>
      </c>
      <c r="AY152" s="20" t="s">
        <v>124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20" t="s">
        <v>81</v>
      </c>
      <c r="BK152" s="182">
        <f>ROUND(I152*H152,2)</f>
        <v>0</v>
      </c>
      <c r="BL152" s="20" t="s">
        <v>131</v>
      </c>
      <c r="BM152" s="20" t="s">
        <v>360</v>
      </c>
    </row>
    <row r="153" spans="2:65" s="1" customFormat="1" ht="22.5" customHeight="1">
      <c r="B153" s="170"/>
      <c r="C153" s="171" t="s">
        <v>361</v>
      </c>
      <c r="D153" s="171" t="s">
        <v>127</v>
      </c>
      <c r="E153" s="172" t="s">
        <v>362</v>
      </c>
      <c r="F153" s="173" t="s">
        <v>339</v>
      </c>
      <c r="G153" s="174" t="s">
        <v>205</v>
      </c>
      <c r="H153" s="175">
        <v>7.5</v>
      </c>
      <c r="I153" s="176"/>
      <c r="J153" s="177">
        <f>ROUND(I153*H153,2)</f>
        <v>0</v>
      </c>
      <c r="K153" s="173" t="s">
        <v>5</v>
      </c>
      <c r="L153" s="37"/>
      <c r="M153" s="178" t="s">
        <v>5</v>
      </c>
      <c r="N153" s="179" t="s">
        <v>44</v>
      </c>
      <c r="O153" s="38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AR153" s="20" t="s">
        <v>131</v>
      </c>
      <c r="AT153" s="20" t="s">
        <v>127</v>
      </c>
      <c r="AU153" s="20" t="s">
        <v>136</v>
      </c>
      <c r="AY153" s="20" t="s">
        <v>124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20" t="s">
        <v>81</v>
      </c>
      <c r="BK153" s="182">
        <f>ROUND(I153*H153,2)</f>
        <v>0</v>
      </c>
      <c r="BL153" s="20" t="s">
        <v>131</v>
      </c>
      <c r="BM153" s="20" t="s">
        <v>363</v>
      </c>
    </row>
    <row r="154" spans="2:63" s="10" customFormat="1" ht="29.85" customHeight="1">
      <c r="B154" s="156"/>
      <c r="D154" s="167" t="s">
        <v>72</v>
      </c>
      <c r="E154" s="168" t="s">
        <v>364</v>
      </c>
      <c r="F154" s="168" t="s">
        <v>365</v>
      </c>
      <c r="I154" s="159"/>
      <c r="J154" s="169">
        <f>BK154</f>
        <v>0</v>
      </c>
      <c r="L154" s="156"/>
      <c r="M154" s="161"/>
      <c r="N154" s="162"/>
      <c r="O154" s="162"/>
      <c r="P154" s="163">
        <f>SUM(P155:P164)</f>
        <v>0</v>
      </c>
      <c r="Q154" s="162"/>
      <c r="R154" s="163">
        <f>SUM(R155:R164)</f>
        <v>0</v>
      </c>
      <c r="S154" s="162"/>
      <c r="T154" s="164">
        <f>SUM(T155:T164)</f>
        <v>0</v>
      </c>
      <c r="AR154" s="157" t="s">
        <v>123</v>
      </c>
      <c r="AT154" s="165" t="s">
        <v>72</v>
      </c>
      <c r="AU154" s="165" t="s">
        <v>81</v>
      </c>
      <c r="AY154" s="157" t="s">
        <v>124</v>
      </c>
      <c r="BK154" s="166">
        <f>SUM(BK155:BK164)</f>
        <v>0</v>
      </c>
    </row>
    <row r="155" spans="2:65" s="1" customFormat="1" ht="22.5" customHeight="1">
      <c r="B155" s="170"/>
      <c r="C155" s="171" t="s">
        <v>366</v>
      </c>
      <c r="D155" s="171" t="s">
        <v>127</v>
      </c>
      <c r="E155" s="172" t="s">
        <v>367</v>
      </c>
      <c r="F155" s="173" t="s">
        <v>368</v>
      </c>
      <c r="G155" s="174" t="s">
        <v>205</v>
      </c>
      <c r="H155" s="175">
        <v>98.4</v>
      </c>
      <c r="I155" s="176"/>
      <c r="J155" s="177">
        <f aca="true" t="shared" si="30" ref="J155:J164">ROUND(I155*H155,2)</f>
        <v>0</v>
      </c>
      <c r="K155" s="173" t="s">
        <v>5</v>
      </c>
      <c r="L155" s="37"/>
      <c r="M155" s="178" t="s">
        <v>5</v>
      </c>
      <c r="N155" s="179" t="s">
        <v>44</v>
      </c>
      <c r="O155" s="38"/>
      <c r="P155" s="180">
        <f aca="true" t="shared" si="31" ref="P155:P164">O155*H155</f>
        <v>0</v>
      </c>
      <c r="Q155" s="180">
        <v>0</v>
      </c>
      <c r="R155" s="180">
        <f aca="true" t="shared" si="32" ref="R155:R164">Q155*H155</f>
        <v>0</v>
      </c>
      <c r="S155" s="180">
        <v>0</v>
      </c>
      <c r="T155" s="181">
        <f aca="true" t="shared" si="33" ref="T155:T164">S155*H155</f>
        <v>0</v>
      </c>
      <c r="AR155" s="20" t="s">
        <v>131</v>
      </c>
      <c r="AT155" s="20" t="s">
        <v>127</v>
      </c>
      <c r="AU155" s="20" t="s">
        <v>83</v>
      </c>
      <c r="AY155" s="20" t="s">
        <v>124</v>
      </c>
      <c r="BE155" s="182">
        <f aca="true" t="shared" si="34" ref="BE155:BE164">IF(N155="základní",J155,0)</f>
        <v>0</v>
      </c>
      <c r="BF155" s="182">
        <f aca="true" t="shared" si="35" ref="BF155:BF164">IF(N155="snížená",J155,0)</f>
        <v>0</v>
      </c>
      <c r="BG155" s="182">
        <f aca="true" t="shared" si="36" ref="BG155:BG164">IF(N155="zákl. přenesená",J155,0)</f>
        <v>0</v>
      </c>
      <c r="BH155" s="182">
        <f aca="true" t="shared" si="37" ref="BH155:BH164">IF(N155="sníž. přenesená",J155,0)</f>
        <v>0</v>
      </c>
      <c r="BI155" s="182">
        <f aca="true" t="shared" si="38" ref="BI155:BI164">IF(N155="nulová",J155,0)</f>
        <v>0</v>
      </c>
      <c r="BJ155" s="20" t="s">
        <v>81</v>
      </c>
      <c r="BK155" s="182">
        <f aca="true" t="shared" si="39" ref="BK155:BK164">ROUND(I155*H155,2)</f>
        <v>0</v>
      </c>
      <c r="BL155" s="20" t="s">
        <v>131</v>
      </c>
      <c r="BM155" s="20" t="s">
        <v>369</v>
      </c>
    </row>
    <row r="156" spans="2:65" s="1" customFormat="1" ht="22.5" customHeight="1">
      <c r="B156" s="170"/>
      <c r="C156" s="171" t="s">
        <v>370</v>
      </c>
      <c r="D156" s="171" t="s">
        <v>127</v>
      </c>
      <c r="E156" s="172" t="s">
        <v>371</v>
      </c>
      <c r="F156" s="173" t="s">
        <v>209</v>
      </c>
      <c r="G156" s="174" t="s">
        <v>205</v>
      </c>
      <c r="H156" s="175">
        <v>68.4</v>
      </c>
      <c r="I156" s="176"/>
      <c r="J156" s="177">
        <f t="shared" si="30"/>
        <v>0</v>
      </c>
      <c r="K156" s="173" t="s">
        <v>5</v>
      </c>
      <c r="L156" s="37"/>
      <c r="M156" s="178" t="s">
        <v>5</v>
      </c>
      <c r="N156" s="179" t="s">
        <v>44</v>
      </c>
      <c r="O156" s="38"/>
      <c r="P156" s="180">
        <f t="shared" si="31"/>
        <v>0</v>
      </c>
      <c r="Q156" s="180">
        <v>0</v>
      </c>
      <c r="R156" s="180">
        <f t="shared" si="32"/>
        <v>0</v>
      </c>
      <c r="S156" s="180">
        <v>0</v>
      </c>
      <c r="T156" s="181">
        <f t="shared" si="33"/>
        <v>0</v>
      </c>
      <c r="AR156" s="20" t="s">
        <v>131</v>
      </c>
      <c r="AT156" s="20" t="s">
        <v>127</v>
      </c>
      <c r="AU156" s="20" t="s">
        <v>83</v>
      </c>
      <c r="AY156" s="20" t="s">
        <v>124</v>
      </c>
      <c r="BE156" s="182">
        <f t="shared" si="34"/>
        <v>0</v>
      </c>
      <c r="BF156" s="182">
        <f t="shared" si="35"/>
        <v>0</v>
      </c>
      <c r="BG156" s="182">
        <f t="shared" si="36"/>
        <v>0</v>
      </c>
      <c r="BH156" s="182">
        <f t="shared" si="37"/>
        <v>0</v>
      </c>
      <c r="BI156" s="182">
        <f t="shared" si="38"/>
        <v>0</v>
      </c>
      <c r="BJ156" s="20" t="s">
        <v>81</v>
      </c>
      <c r="BK156" s="182">
        <f t="shared" si="39"/>
        <v>0</v>
      </c>
      <c r="BL156" s="20" t="s">
        <v>131</v>
      </c>
      <c r="BM156" s="20" t="s">
        <v>372</v>
      </c>
    </row>
    <row r="157" spans="2:65" s="1" customFormat="1" ht="22.5" customHeight="1">
      <c r="B157" s="170"/>
      <c r="C157" s="171" t="s">
        <v>373</v>
      </c>
      <c r="D157" s="171" t="s">
        <v>127</v>
      </c>
      <c r="E157" s="172" t="s">
        <v>374</v>
      </c>
      <c r="F157" s="173" t="s">
        <v>375</v>
      </c>
      <c r="G157" s="174" t="s">
        <v>142</v>
      </c>
      <c r="H157" s="175">
        <v>26</v>
      </c>
      <c r="I157" s="176"/>
      <c r="J157" s="177">
        <f t="shared" si="30"/>
        <v>0</v>
      </c>
      <c r="K157" s="173" t="s">
        <v>5</v>
      </c>
      <c r="L157" s="37"/>
      <c r="M157" s="178" t="s">
        <v>5</v>
      </c>
      <c r="N157" s="179" t="s">
        <v>44</v>
      </c>
      <c r="O157" s="38"/>
      <c r="P157" s="180">
        <f t="shared" si="31"/>
        <v>0</v>
      </c>
      <c r="Q157" s="180">
        <v>0</v>
      </c>
      <c r="R157" s="180">
        <f t="shared" si="32"/>
        <v>0</v>
      </c>
      <c r="S157" s="180">
        <v>0</v>
      </c>
      <c r="T157" s="181">
        <f t="shared" si="33"/>
        <v>0</v>
      </c>
      <c r="AR157" s="20" t="s">
        <v>131</v>
      </c>
      <c r="AT157" s="20" t="s">
        <v>127</v>
      </c>
      <c r="AU157" s="20" t="s">
        <v>83</v>
      </c>
      <c r="AY157" s="20" t="s">
        <v>124</v>
      </c>
      <c r="BE157" s="182">
        <f t="shared" si="34"/>
        <v>0</v>
      </c>
      <c r="BF157" s="182">
        <f t="shared" si="35"/>
        <v>0</v>
      </c>
      <c r="BG157" s="182">
        <f t="shared" si="36"/>
        <v>0</v>
      </c>
      <c r="BH157" s="182">
        <f t="shared" si="37"/>
        <v>0</v>
      </c>
      <c r="BI157" s="182">
        <f t="shared" si="38"/>
        <v>0</v>
      </c>
      <c r="BJ157" s="20" t="s">
        <v>81</v>
      </c>
      <c r="BK157" s="182">
        <f t="shared" si="39"/>
        <v>0</v>
      </c>
      <c r="BL157" s="20" t="s">
        <v>131</v>
      </c>
      <c r="BM157" s="20" t="s">
        <v>376</v>
      </c>
    </row>
    <row r="158" spans="2:65" s="1" customFormat="1" ht="22.5" customHeight="1">
      <c r="B158" s="170"/>
      <c r="C158" s="171" t="s">
        <v>377</v>
      </c>
      <c r="D158" s="171" t="s">
        <v>127</v>
      </c>
      <c r="E158" s="172" t="s">
        <v>378</v>
      </c>
      <c r="F158" s="173" t="s">
        <v>379</v>
      </c>
      <c r="G158" s="174" t="s">
        <v>205</v>
      </c>
      <c r="H158" s="175">
        <v>104.82</v>
      </c>
      <c r="I158" s="176"/>
      <c r="J158" s="177">
        <f t="shared" si="30"/>
        <v>0</v>
      </c>
      <c r="K158" s="173" t="s">
        <v>5</v>
      </c>
      <c r="L158" s="37"/>
      <c r="M158" s="178" t="s">
        <v>5</v>
      </c>
      <c r="N158" s="179" t="s">
        <v>44</v>
      </c>
      <c r="O158" s="38"/>
      <c r="P158" s="180">
        <f t="shared" si="31"/>
        <v>0</v>
      </c>
      <c r="Q158" s="180">
        <v>0</v>
      </c>
      <c r="R158" s="180">
        <f t="shared" si="32"/>
        <v>0</v>
      </c>
      <c r="S158" s="180">
        <v>0</v>
      </c>
      <c r="T158" s="181">
        <f t="shared" si="33"/>
        <v>0</v>
      </c>
      <c r="AR158" s="20" t="s">
        <v>131</v>
      </c>
      <c r="AT158" s="20" t="s">
        <v>127</v>
      </c>
      <c r="AU158" s="20" t="s">
        <v>83</v>
      </c>
      <c r="AY158" s="20" t="s">
        <v>124</v>
      </c>
      <c r="BE158" s="182">
        <f t="shared" si="34"/>
        <v>0</v>
      </c>
      <c r="BF158" s="182">
        <f t="shared" si="35"/>
        <v>0</v>
      </c>
      <c r="BG158" s="182">
        <f t="shared" si="36"/>
        <v>0</v>
      </c>
      <c r="BH158" s="182">
        <f t="shared" si="37"/>
        <v>0</v>
      </c>
      <c r="BI158" s="182">
        <f t="shared" si="38"/>
        <v>0</v>
      </c>
      <c r="BJ158" s="20" t="s">
        <v>81</v>
      </c>
      <c r="BK158" s="182">
        <f t="shared" si="39"/>
        <v>0</v>
      </c>
      <c r="BL158" s="20" t="s">
        <v>131</v>
      </c>
      <c r="BM158" s="20" t="s">
        <v>380</v>
      </c>
    </row>
    <row r="159" spans="2:65" s="1" customFormat="1" ht="22.5" customHeight="1">
      <c r="B159" s="170"/>
      <c r="C159" s="171" t="s">
        <v>381</v>
      </c>
      <c r="D159" s="171" t="s">
        <v>127</v>
      </c>
      <c r="E159" s="172" t="s">
        <v>382</v>
      </c>
      <c r="F159" s="173" t="s">
        <v>383</v>
      </c>
      <c r="G159" s="174" t="s">
        <v>205</v>
      </c>
      <c r="H159" s="175">
        <v>104.82</v>
      </c>
      <c r="I159" s="176"/>
      <c r="J159" s="177">
        <f t="shared" si="30"/>
        <v>0</v>
      </c>
      <c r="K159" s="173" t="s">
        <v>5</v>
      </c>
      <c r="L159" s="37"/>
      <c r="M159" s="178" t="s">
        <v>5</v>
      </c>
      <c r="N159" s="179" t="s">
        <v>44</v>
      </c>
      <c r="O159" s="38"/>
      <c r="P159" s="180">
        <f t="shared" si="31"/>
        <v>0</v>
      </c>
      <c r="Q159" s="180">
        <v>0</v>
      </c>
      <c r="R159" s="180">
        <f t="shared" si="32"/>
        <v>0</v>
      </c>
      <c r="S159" s="180">
        <v>0</v>
      </c>
      <c r="T159" s="181">
        <f t="shared" si="33"/>
        <v>0</v>
      </c>
      <c r="AR159" s="20" t="s">
        <v>131</v>
      </c>
      <c r="AT159" s="20" t="s">
        <v>127</v>
      </c>
      <c r="AU159" s="20" t="s">
        <v>83</v>
      </c>
      <c r="AY159" s="20" t="s">
        <v>124</v>
      </c>
      <c r="BE159" s="182">
        <f t="shared" si="34"/>
        <v>0</v>
      </c>
      <c r="BF159" s="182">
        <f t="shared" si="35"/>
        <v>0</v>
      </c>
      <c r="BG159" s="182">
        <f t="shared" si="36"/>
        <v>0</v>
      </c>
      <c r="BH159" s="182">
        <f t="shared" si="37"/>
        <v>0</v>
      </c>
      <c r="BI159" s="182">
        <f t="shared" si="38"/>
        <v>0</v>
      </c>
      <c r="BJ159" s="20" t="s">
        <v>81</v>
      </c>
      <c r="BK159" s="182">
        <f t="shared" si="39"/>
        <v>0</v>
      </c>
      <c r="BL159" s="20" t="s">
        <v>131</v>
      </c>
      <c r="BM159" s="20" t="s">
        <v>384</v>
      </c>
    </row>
    <row r="160" spans="2:65" s="1" customFormat="1" ht="22.5" customHeight="1">
      <c r="B160" s="170"/>
      <c r="C160" s="171" t="s">
        <v>385</v>
      </c>
      <c r="D160" s="171" t="s">
        <v>127</v>
      </c>
      <c r="E160" s="172" t="s">
        <v>386</v>
      </c>
      <c r="F160" s="173" t="s">
        <v>387</v>
      </c>
      <c r="G160" s="174" t="s">
        <v>5</v>
      </c>
      <c r="H160" s="175">
        <v>98.02</v>
      </c>
      <c r="I160" s="176"/>
      <c r="J160" s="177">
        <f t="shared" si="30"/>
        <v>0</v>
      </c>
      <c r="K160" s="173" t="s">
        <v>5</v>
      </c>
      <c r="L160" s="37"/>
      <c r="M160" s="178" t="s">
        <v>5</v>
      </c>
      <c r="N160" s="179" t="s">
        <v>44</v>
      </c>
      <c r="O160" s="38"/>
      <c r="P160" s="180">
        <f t="shared" si="31"/>
        <v>0</v>
      </c>
      <c r="Q160" s="180">
        <v>0</v>
      </c>
      <c r="R160" s="180">
        <f t="shared" si="32"/>
        <v>0</v>
      </c>
      <c r="S160" s="180">
        <v>0</v>
      </c>
      <c r="T160" s="181">
        <f t="shared" si="33"/>
        <v>0</v>
      </c>
      <c r="AR160" s="20" t="s">
        <v>131</v>
      </c>
      <c r="AT160" s="20" t="s">
        <v>127</v>
      </c>
      <c r="AU160" s="20" t="s">
        <v>83</v>
      </c>
      <c r="AY160" s="20" t="s">
        <v>124</v>
      </c>
      <c r="BE160" s="182">
        <f t="shared" si="34"/>
        <v>0</v>
      </c>
      <c r="BF160" s="182">
        <f t="shared" si="35"/>
        <v>0</v>
      </c>
      <c r="BG160" s="182">
        <f t="shared" si="36"/>
        <v>0</v>
      </c>
      <c r="BH160" s="182">
        <f t="shared" si="37"/>
        <v>0</v>
      </c>
      <c r="BI160" s="182">
        <f t="shared" si="38"/>
        <v>0</v>
      </c>
      <c r="BJ160" s="20" t="s">
        <v>81</v>
      </c>
      <c r="BK160" s="182">
        <f t="shared" si="39"/>
        <v>0</v>
      </c>
      <c r="BL160" s="20" t="s">
        <v>131</v>
      </c>
      <c r="BM160" s="20" t="s">
        <v>388</v>
      </c>
    </row>
    <row r="161" spans="2:65" s="1" customFormat="1" ht="22.5" customHeight="1">
      <c r="B161" s="170"/>
      <c r="C161" s="171" t="s">
        <v>389</v>
      </c>
      <c r="D161" s="171" t="s">
        <v>127</v>
      </c>
      <c r="E161" s="172" t="s">
        <v>390</v>
      </c>
      <c r="F161" s="173" t="s">
        <v>391</v>
      </c>
      <c r="G161" s="174" t="s">
        <v>392</v>
      </c>
      <c r="H161" s="175">
        <v>0</v>
      </c>
      <c r="I161" s="176"/>
      <c r="J161" s="177">
        <f t="shared" si="30"/>
        <v>0</v>
      </c>
      <c r="K161" s="173" t="s">
        <v>5</v>
      </c>
      <c r="L161" s="37"/>
      <c r="M161" s="178" t="s">
        <v>5</v>
      </c>
      <c r="N161" s="179" t="s">
        <v>44</v>
      </c>
      <c r="O161" s="38"/>
      <c r="P161" s="180">
        <f t="shared" si="31"/>
        <v>0</v>
      </c>
      <c r="Q161" s="180">
        <v>0</v>
      </c>
      <c r="R161" s="180">
        <f t="shared" si="32"/>
        <v>0</v>
      </c>
      <c r="S161" s="180">
        <v>0</v>
      </c>
      <c r="T161" s="181">
        <f t="shared" si="33"/>
        <v>0</v>
      </c>
      <c r="AR161" s="20" t="s">
        <v>131</v>
      </c>
      <c r="AT161" s="20" t="s">
        <v>127</v>
      </c>
      <c r="AU161" s="20" t="s">
        <v>83</v>
      </c>
      <c r="AY161" s="20" t="s">
        <v>124</v>
      </c>
      <c r="BE161" s="182">
        <f t="shared" si="34"/>
        <v>0</v>
      </c>
      <c r="BF161" s="182">
        <f t="shared" si="35"/>
        <v>0</v>
      </c>
      <c r="BG161" s="182">
        <f t="shared" si="36"/>
        <v>0</v>
      </c>
      <c r="BH161" s="182">
        <f t="shared" si="37"/>
        <v>0</v>
      </c>
      <c r="BI161" s="182">
        <f t="shared" si="38"/>
        <v>0</v>
      </c>
      <c r="BJ161" s="20" t="s">
        <v>81</v>
      </c>
      <c r="BK161" s="182">
        <f t="shared" si="39"/>
        <v>0</v>
      </c>
      <c r="BL161" s="20" t="s">
        <v>131</v>
      </c>
      <c r="BM161" s="20" t="s">
        <v>393</v>
      </c>
    </row>
    <row r="162" spans="2:65" s="1" customFormat="1" ht="22.5" customHeight="1">
      <c r="B162" s="170"/>
      <c r="C162" s="171" t="s">
        <v>394</v>
      </c>
      <c r="D162" s="171" t="s">
        <v>127</v>
      </c>
      <c r="E162" s="172" t="s">
        <v>395</v>
      </c>
      <c r="F162" s="173" t="s">
        <v>237</v>
      </c>
      <c r="G162" s="174" t="s">
        <v>130</v>
      </c>
      <c r="H162" s="175">
        <v>1.89</v>
      </c>
      <c r="I162" s="176"/>
      <c r="J162" s="177">
        <f t="shared" si="30"/>
        <v>0</v>
      </c>
      <c r="K162" s="173" t="s">
        <v>5</v>
      </c>
      <c r="L162" s="37"/>
      <c r="M162" s="178" t="s">
        <v>5</v>
      </c>
      <c r="N162" s="179" t="s">
        <v>44</v>
      </c>
      <c r="O162" s="38"/>
      <c r="P162" s="180">
        <f t="shared" si="31"/>
        <v>0</v>
      </c>
      <c r="Q162" s="180">
        <v>0</v>
      </c>
      <c r="R162" s="180">
        <f t="shared" si="32"/>
        <v>0</v>
      </c>
      <c r="S162" s="180">
        <v>0</v>
      </c>
      <c r="T162" s="181">
        <f t="shared" si="33"/>
        <v>0</v>
      </c>
      <c r="AR162" s="20" t="s">
        <v>131</v>
      </c>
      <c r="AT162" s="20" t="s">
        <v>127</v>
      </c>
      <c r="AU162" s="20" t="s">
        <v>83</v>
      </c>
      <c r="AY162" s="20" t="s">
        <v>124</v>
      </c>
      <c r="BE162" s="182">
        <f t="shared" si="34"/>
        <v>0</v>
      </c>
      <c r="BF162" s="182">
        <f t="shared" si="35"/>
        <v>0</v>
      </c>
      <c r="BG162" s="182">
        <f t="shared" si="36"/>
        <v>0</v>
      </c>
      <c r="BH162" s="182">
        <f t="shared" si="37"/>
        <v>0</v>
      </c>
      <c r="BI162" s="182">
        <f t="shared" si="38"/>
        <v>0</v>
      </c>
      <c r="BJ162" s="20" t="s">
        <v>81</v>
      </c>
      <c r="BK162" s="182">
        <f t="shared" si="39"/>
        <v>0</v>
      </c>
      <c r="BL162" s="20" t="s">
        <v>131</v>
      </c>
      <c r="BM162" s="20" t="s">
        <v>396</v>
      </c>
    </row>
    <row r="163" spans="2:65" s="1" customFormat="1" ht="22.5" customHeight="1">
      <c r="B163" s="170"/>
      <c r="C163" s="171" t="s">
        <v>397</v>
      </c>
      <c r="D163" s="171" t="s">
        <v>127</v>
      </c>
      <c r="E163" s="172" t="s">
        <v>398</v>
      </c>
      <c r="F163" s="173" t="s">
        <v>241</v>
      </c>
      <c r="G163" s="174" t="s">
        <v>130</v>
      </c>
      <c r="H163" s="175">
        <v>1.89</v>
      </c>
      <c r="I163" s="176"/>
      <c r="J163" s="177">
        <f t="shared" si="30"/>
        <v>0</v>
      </c>
      <c r="K163" s="173" t="s">
        <v>5</v>
      </c>
      <c r="L163" s="37"/>
      <c r="M163" s="178" t="s">
        <v>5</v>
      </c>
      <c r="N163" s="179" t="s">
        <v>44</v>
      </c>
      <c r="O163" s="38"/>
      <c r="P163" s="180">
        <f t="shared" si="31"/>
        <v>0</v>
      </c>
      <c r="Q163" s="180">
        <v>0</v>
      </c>
      <c r="R163" s="180">
        <f t="shared" si="32"/>
        <v>0</v>
      </c>
      <c r="S163" s="180">
        <v>0</v>
      </c>
      <c r="T163" s="181">
        <f t="shared" si="33"/>
        <v>0</v>
      </c>
      <c r="AR163" s="20" t="s">
        <v>131</v>
      </c>
      <c r="AT163" s="20" t="s">
        <v>127</v>
      </c>
      <c r="AU163" s="20" t="s">
        <v>83</v>
      </c>
      <c r="AY163" s="20" t="s">
        <v>124</v>
      </c>
      <c r="BE163" s="182">
        <f t="shared" si="34"/>
        <v>0</v>
      </c>
      <c r="BF163" s="182">
        <f t="shared" si="35"/>
        <v>0</v>
      </c>
      <c r="BG163" s="182">
        <f t="shared" si="36"/>
        <v>0</v>
      </c>
      <c r="BH163" s="182">
        <f t="shared" si="37"/>
        <v>0</v>
      </c>
      <c r="BI163" s="182">
        <f t="shared" si="38"/>
        <v>0</v>
      </c>
      <c r="BJ163" s="20" t="s">
        <v>81</v>
      </c>
      <c r="BK163" s="182">
        <f t="shared" si="39"/>
        <v>0</v>
      </c>
      <c r="BL163" s="20" t="s">
        <v>131</v>
      </c>
      <c r="BM163" s="20" t="s">
        <v>399</v>
      </c>
    </row>
    <row r="164" spans="2:65" s="1" customFormat="1" ht="22.5" customHeight="1">
      <c r="B164" s="170"/>
      <c r="C164" s="171" t="s">
        <v>400</v>
      </c>
      <c r="D164" s="171" t="s">
        <v>127</v>
      </c>
      <c r="E164" s="172" t="s">
        <v>401</v>
      </c>
      <c r="F164" s="173" t="s">
        <v>402</v>
      </c>
      <c r="G164" s="174" t="s">
        <v>142</v>
      </c>
      <c r="H164" s="175">
        <v>6</v>
      </c>
      <c r="I164" s="176"/>
      <c r="J164" s="177">
        <f t="shared" si="30"/>
        <v>0</v>
      </c>
      <c r="K164" s="173" t="s">
        <v>5</v>
      </c>
      <c r="L164" s="37"/>
      <c r="M164" s="178" t="s">
        <v>5</v>
      </c>
      <c r="N164" s="179" t="s">
        <v>44</v>
      </c>
      <c r="O164" s="38"/>
      <c r="P164" s="180">
        <f t="shared" si="31"/>
        <v>0</v>
      </c>
      <c r="Q164" s="180">
        <v>0</v>
      </c>
      <c r="R164" s="180">
        <f t="shared" si="32"/>
        <v>0</v>
      </c>
      <c r="S164" s="180">
        <v>0</v>
      </c>
      <c r="T164" s="181">
        <f t="shared" si="33"/>
        <v>0</v>
      </c>
      <c r="AR164" s="20" t="s">
        <v>131</v>
      </c>
      <c r="AT164" s="20" t="s">
        <v>127</v>
      </c>
      <c r="AU164" s="20" t="s">
        <v>83</v>
      </c>
      <c r="AY164" s="20" t="s">
        <v>124</v>
      </c>
      <c r="BE164" s="182">
        <f t="shared" si="34"/>
        <v>0</v>
      </c>
      <c r="BF164" s="182">
        <f t="shared" si="35"/>
        <v>0</v>
      </c>
      <c r="BG164" s="182">
        <f t="shared" si="36"/>
        <v>0</v>
      </c>
      <c r="BH164" s="182">
        <f t="shared" si="37"/>
        <v>0</v>
      </c>
      <c r="BI164" s="182">
        <f t="shared" si="38"/>
        <v>0</v>
      </c>
      <c r="BJ164" s="20" t="s">
        <v>81</v>
      </c>
      <c r="BK164" s="182">
        <f t="shared" si="39"/>
        <v>0</v>
      </c>
      <c r="BL164" s="20" t="s">
        <v>131</v>
      </c>
      <c r="BM164" s="20" t="s">
        <v>403</v>
      </c>
    </row>
    <row r="165" spans="2:63" s="10" customFormat="1" ht="29.85" customHeight="1">
      <c r="B165" s="156"/>
      <c r="D165" s="167" t="s">
        <v>72</v>
      </c>
      <c r="E165" s="168" t="s">
        <v>404</v>
      </c>
      <c r="F165" s="168" t="s">
        <v>405</v>
      </c>
      <c r="I165" s="159"/>
      <c r="J165" s="169">
        <f>BK165</f>
        <v>0</v>
      </c>
      <c r="L165" s="156"/>
      <c r="M165" s="161"/>
      <c r="N165" s="162"/>
      <c r="O165" s="162"/>
      <c r="P165" s="163">
        <f>SUM(P166:P168)</f>
        <v>0</v>
      </c>
      <c r="Q165" s="162"/>
      <c r="R165" s="163">
        <f>SUM(R166:R168)</f>
        <v>0</v>
      </c>
      <c r="S165" s="162"/>
      <c r="T165" s="164">
        <f>SUM(T166:T168)</f>
        <v>0</v>
      </c>
      <c r="AR165" s="157" t="s">
        <v>123</v>
      </c>
      <c r="AT165" s="165" t="s">
        <v>72</v>
      </c>
      <c r="AU165" s="165" t="s">
        <v>81</v>
      </c>
      <c r="AY165" s="157" t="s">
        <v>124</v>
      </c>
      <c r="BK165" s="166">
        <f>SUM(BK166:BK168)</f>
        <v>0</v>
      </c>
    </row>
    <row r="166" spans="2:65" s="1" customFormat="1" ht="22.5" customHeight="1">
      <c r="B166" s="170"/>
      <c r="C166" s="171" t="s">
        <v>406</v>
      </c>
      <c r="D166" s="171" t="s">
        <v>127</v>
      </c>
      <c r="E166" s="172" t="s">
        <v>407</v>
      </c>
      <c r="F166" s="173" t="s">
        <v>408</v>
      </c>
      <c r="G166" s="174" t="s">
        <v>130</v>
      </c>
      <c r="H166" s="175">
        <v>1310.75</v>
      </c>
      <c r="I166" s="176"/>
      <c r="J166" s="177">
        <f>ROUND(I166*H166,2)</f>
        <v>0</v>
      </c>
      <c r="K166" s="173" t="s">
        <v>5</v>
      </c>
      <c r="L166" s="37"/>
      <c r="M166" s="178" t="s">
        <v>5</v>
      </c>
      <c r="N166" s="179" t="s">
        <v>44</v>
      </c>
      <c r="O166" s="38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AR166" s="20" t="s">
        <v>131</v>
      </c>
      <c r="AT166" s="20" t="s">
        <v>127</v>
      </c>
      <c r="AU166" s="20" t="s">
        <v>83</v>
      </c>
      <c r="AY166" s="20" t="s">
        <v>124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20" t="s">
        <v>81</v>
      </c>
      <c r="BK166" s="182">
        <f>ROUND(I166*H166,2)</f>
        <v>0</v>
      </c>
      <c r="BL166" s="20" t="s">
        <v>131</v>
      </c>
      <c r="BM166" s="20" t="s">
        <v>409</v>
      </c>
    </row>
    <row r="167" spans="2:65" s="1" customFormat="1" ht="31.5" customHeight="1">
      <c r="B167" s="170"/>
      <c r="C167" s="171" t="s">
        <v>410</v>
      </c>
      <c r="D167" s="171" t="s">
        <v>127</v>
      </c>
      <c r="E167" s="172" t="s">
        <v>411</v>
      </c>
      <c r="F167" s="173" t="s">
        <v>412</v>
      </c>
      <c r="G167" s="174" t="s">
        <v>265</v>
      </c>
      <c r="H167" s="175">
        <v>1</v>
      </c>
      <c r="I167" s="176"/>
      <c r="J167" s="177">
        <f>ROUND(I167*H167,2)</f>
        <v>0</v>
      </c>
      <c r="K167" s="173" t="s">
        <v>5</v>
      </c>
      <c r="L167" s="37"/>
      <c r="M167" s="178" t="s">
        <v>5</v>
      </c>
      <c r="N167" s="179" t="s">
        <v>44</v>
      </c>
      <c r="O167" s="38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AR167" s="20" t="s">
        <v>131</v>
      </c>
      <c r="AT167" s="20" t="s">
        <v>127</v>
      </c>
      <c r="AU167" s="20" t="s">
        <v>83</v>
      </c>
      <c r="AY167" s="20" t="s">
        <v>124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20" t="s">
        <v>81</v>
      </c>
      <c r="BK167" s="182">
        <f>ROUND(I167*H167,2)</f>
        <v>0</v>
      </c>
      <c r="BL167" s="20" t="s">
        <v>131</v>
      </c>
      <c r="BM167" s="20" t="s">
        <v>413</v>
      </c>
    </row>
    <row r="168" spans="2:65" s="1" customFormat="1" ht="22.5" customHeight="1">
      <c r="B168" s="170"/>
      <c r="C168" s="171" t="s">
        <v>414</v>
      </c>
      <c r="D168" s="171" t="s">
        <v>127</v>
      </c>
      <c r="E168" s="172" t="s">
        <v>415</v>
      </c>
      <c r="F168" s="173" t="s">
        <v>416</v>
      </c>
      <c r="G168" s="174" t="s">
        <v>265</v>
      </c>
      <c r="H168" s="175">
        <v>1</v>
      </c>
      <c r="I168" s="176"/>
      <c r="J168" s="177">
        <f>ROUND(I168*H168,2)</f>
        <v>0</v>
      </c>
      <c r="K168" s="173" t="s">
        <v>5</v>
      </c>
      <c r="L168" s="37"/>
      <c r="M168" s="178" t="s">
        <v>5</v>
      </c>
      <c r="N168" s="183" t="s">
        <v>44</v>
      </c>
      <c r="O168" s="184"/>
      <c r="P168" s="185">
        <f>O168*H168</f>
        <v>0</v>
      </c>
      <c r="Q168" s="185">
        <v>0</v>
      </c>
      <c r="R168" s="185">
        <f>Q168*H168</f>
        <v>0</v>
      </c>
      <c r="S168" s="185">
        <v>0</v>
      </c>
      <c r="T168" s="186">
        <f>S168*H168</f>
        <v>0</v>
      </c>
      <c r="AR168" s="20" t="s">
        <v>131</v>
      </c>
      <c r="AT168" s="20" t="s">
        <v>127</v>
      </c>
      <c r="AU168" s="20" t="s">
        <v>83</v>
      </c>
      <c r="AY168" s="20" t="s">
        <v>124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20" t="s">
        <v>81</v>
      </c>
      <c r="BK168" s="182">
        <f>ROUND(I168*H168,2)</f>
        <v>0</v>
      </c>
      <c r="BL168" s="20" t="s">
        <v>131</v>
      </c>
      <c r="BM168" s="20" t="s">
        <v>417</v>
      </c>
    </row>
    <row r="169" spans="2:12" s="1" customFormat="1" ht="6.95" customHeight="1">
      <c r="B169" s="52"/>
      <c r="C169" s="53"/>
      <c r="D169" s="53"/>
      <c r="E169" s="53"/>
      <c r="F169" s="53"/>
      <c r="G169" s="53"/>
      <c r="H169" s="53"/>
      <c r="I169" s="123"/>
      <c r="J169" s="53"/>
      <c r="K169" s="53"/>
      <c r="L169" s="37"/>
    </row>
  </sheetData>
  <autoFilter ref="C85:K168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7" customWidth="1"/>
    <col min="2" max="2" width="1.66796875" style="187" customWidth="1"/>
    <col min="3" max="4" width="5" style="187" customWidth="1"/>
    <col min="5" max="5" width="11.66015625" style="187" customWidth="1"/>
    <col min="6" max="6" width="9.16015625" style="187" customWidth="1"/>
    <col min="7" max="7" width="5" style="187" customWidth="1"/>
    <col min="8" max="8" width="77.83203125" style="187" customWidth="1"/>
    <col min="9" max="10" width="20" style="187" customWidth="1"/>
    <col min="11" max="11" width="1.66796875" style="187" customWidth="1"/>
  </cols>
  <sheetData>
    <row r="1" ht="37.5" customHeight="1"/>
    <row r="2" spans="2:1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1" customFormat="1" ht="45" customHeight="1">
      <c r="B3" s="191"/>
      <c r="C3" s="311" t="s">
        <v>418</v>
      </c>
      <c r="D3" s="311"/>
      <c r="E3" s="311"/>
      <c r="F3" s="311"/>
      <c r="G3" s="311"/>
      <c r="H3" s="311"/>
      <c r="I3" s="311"/>
      <c r="J3" s="311"/>
      <c r="K3" s="192"/>
    </row>
    <row r="4" spans="2:11" ht="25.5" customHeight="1">
      <c r="B4" s="193"/>
      <c r="C4" s="312" t="s">
        <v>419</v>
      </c>
      <c r="D4" s="312"/>
      <c r="E4" s="312"/>
      <c r="F4" s="312"/>
      <c r="G4" s="312"/>
      <c r="H4" s="312"/>
      <c r="I4" s="312"/>
      <c r="J4" s="312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313" t="s">
        <v>420</v>
      </c>
      <c r="D6" s="313"/>
      <c r="E6" s="313"/>
      <c r="F6" s="313"/>
      <c r="G6" s="313"/>
      <c r="H6" s="313"/>
      <c r="I6" s="313"/>
      <c r="J6" s="313"/>
      <c r="K6" s="194"/>
    </row>
    <row r="7" spans="2:11" ht="15" customHeight="1">
      <c r="B7" s="197"/>
      <c r="C7" s="313" t="s">
        <v>421</v>
      </c>
      <c r="D7" s="313"/>
      <c r="E7" s="313"/>
      <c r="F7" s="313"/>
      <c r="G7" s="313"/>
      <c r="H7" s="313"/>
      <c r="I7" s="313"/>
      <c r="J7" s="313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313" t="s">
        <v>422</v>
      </c>
      <c r="D9" s="313"/>
      <c r="E9" s="313"/>
      <c r="F9" s="313"/>
      <c r="G9" s="313"/>
      <c r="H9" s="313"/>
      <c r="I9" s="313"/>
      <c r="J9" s="313"/>
      <c r="K9" s="194"/>
    </row>
    <row r="10" spans="2:11" ht="15" customHeight="1">
      <c r="B10" s="197"/>
      <c r="C10" s="196"/>
      <c r="D10" s="313" t="s">
        <v>423</v>
      </c>
      <c r="E10" s="313"/>
      <c r="F10" s="313"/>
      <c r="G10" s="313"/>
      <c r="H10" s="313"/>
      <c r="I10" s="313"/>
      <c r="J10" s="313"/>
      <c r="K10" s="194"/>
    </row>
    <row r="11" spans="2:11" ht="15" customHeight="1">
      <c r="B11" s="197"/>
      <c r="C11" s="198"/>
      <c r="D11" s="313" t="s">
        <v>424</v>
      </c>
      <c r="E11" s="313"/>
      <c r="F11" s="313"/>
      <c r="G11" s="313"/>
      <c r="H11" s="313"/>
      <c r="I11" s="313"/>
      <c r="J11" s="313"/>
      <c r="K11" s="194"/>
    </row>
    <row r="12" spans="2:11" ht="12.75" customHeight="1">
      <c r="B12" s="197"/>
      <c r="C12" s="198"/>
      <c r="D12" s="198"/>
      <c r="E12" s="198"/>
      <c r="F12" s="198"/>
      <c r="G12" s="198"/>
      <c r="H12" s="198"/>
      <c r="I12" s="198"/>
      <c r="J12" s="198"/>
      <c r="K12" s="194"/>
    </row>
    <row r="13" spans="2:11" ht="15" customHeight="1">
      <c r="B13" s="197"/>
      <c r="C13" s="198"/>
      <c r="D13" s="313" t="s">
        <v>425</v>
      </c>
      <c r="E13" s="313"/>
      <c r="F13" s="313"/>
      <c r="G13" s="313"/>
      <c r="H13" s="313"/>
      <c r="I13" s="313"/>
      <c r="J13" s="313"/>
      <c r="K13" s="194"/>
    </row>
    <row r="14" spans="2:11" ht="15" customHeight="1">
      <c r="B14" s="197"/>
      <c r="C14" s="198"/>
      <c r="D14" s="313" t="s">
        <v>426</v>
      </c>
      <c r="E14" s="313"/>
      <c r="F14" s="313"/>
      <c r="G14" s="313"/>
      <c r="H14" s="313"/>
      <c r="I14" s="313"/>
      <c r="J14" s="313"/>
      <c r="K14" s="194"/>
    </row>
    <row r="15" spans="2:11" ht="15" customHeight="1">
      <c r="B15" s="197"/>
      <c r="C15" s="198"/>
      <c r="D15" s="313" t="s">
        <v>427</v>
      </c>
      <c r="E15" s="313"/>
      <c r="F15" s="313"/>
      <c r="G15" s="313"/>
      <c r="H15" s="313"/>
      <c r="I15" s="313"/>
      <c r="J15" s="313"/>
      <c r="K15" s="194"/>
    </row>
    <row r="16" spans="2:11" ht="15" customHeight="1">
      <c r="B16" s="197"/>
      <c r="C16" s="198"/>
      <c r="D16" s="198"/>
      <c r="E16" s="199" t="s">
        <v>80</v>
      </c>
      <c r="F16" s="313" t="s">
        <v>428</v>
      </c>
      <c r="G16" s="313"/>
      <c r="H16" s="313"/>
      <c r="I16" s="313"/>
      <c r="J16" s="313"/>
      <c r="K16" s="194"/>
    </row>
    <row r="17" spans="2:11" ht="15" customHeight="1">
      <c r="B17" s="197"/>
      <c r="C17" s="198"/>
      <c r="D17" s="198"/>
      <c r="E17" s="199" t="s">
        <v>429</v>
      </c>
      <c r="F17" s="313" t="s">
        <v>430</v>
      </c>
      <c r="G17" s="313"/>
      <c r="H17" s="313"/>
      <c r="I17" s="313"/>
      <c r="J17" s="313"/>
      <c r="K17" s="194"/>
    </row>
    <row r="18" spans="2:11" ht="15" customHeight="1">
      <c r="B18" s="197"/>
      <c r="C18" s="198"/>
      <c r="D18" s="198"/>
      <c r="E18" s="199" t="s">
        <v>431</v>
      </c>
      <c r="F18" s="313" t="s">
        <v>432</v>
      </c>
      <c r="G18" s="313"/>
      <c r="H18" s="313"/>
      <c r="I18" s="313"/>
      <c r="J18" s="313"/>
      <c r="K18" s="194"/>
    </row>
    <row r="19" spans="2:11" ht="15" customHeight="1">
      <c r="B19" s="197"/>
      <c r="C19" s="198"/>
      <c r="D19" s="198"/>
      <c r="E19" s="199" t="s">
        <v>433</v>
      </c>
      <c r="F19" s="313" t="s">
        <v>434</v>
      </c>
      <c r="G19" s="313"/>
      <c r="H19" s="313"/>
      <c r="I19" s="313"/>
      <c r="J19" s="313"/>
      <c r="K19" s="194"/>
    </row>
    <row r="20" spans="2:11" ht="15" customHeight="1">
      <c r="B20" s="197"/>
      <c r="C20" s="198"/>
      <c r="D20" s="198"/>
      <c r="E20" s="199" t="s">
        <v>435</v>
      </c>
      <c r="F20" s="313" t="s">
        <v>436</v>
      </c>
      <c r="G20" s="313"/>
      <c r="H20" s="313"/>
      <c r="I20" s="313"/>
      <c r="J20" s="313"/>
      <c r="K20" s="194"/>
    </row>
    <row r="21" spans="2:11" ht="15" customHeight="1">
      <c r="B21" s="197"/>
      <c r="C21" s="198"/>
      <c r="D21" s="198"/>
      <c r="E21" s="199" t="s">
        <v>437</v>
      </c>
      <c r="F21" s="313" t="s">
        <v>438</v>
      </c>
      <c r="G21" s="313"/>
      <c r="H21" s="313"/>
      <c r="I21" s="313"/>
      <c r="J21" s="313"/>
      <c r="K21" s="194"/>
    </row>
    <row r="22" spans="2:11" ht="12.75" customHeight="1">
      <c r="B22" s="197"/>
      <c r="C22" s="198"/>
      <c r="D22" s="198"/>
      <c r="E22" s="198"/>
      <c r="F22" s="198"/>
      <c r="G22" s="198"/>
      <c r="H22" s="198"/>
      <c r="I22" s="198"/>
      <c r="J22" s="198"/>
      <c r="K22" s="194"/>
    </row>
    <row r="23" spans="2:11" ht="15" customHeight="1">
      <c r="B23" s="197"/>
      <c r="C23" s="313" t="s">
        <v>439</v>
      </c>
      <c r="D23" s="313"/>
      <c r="E23" s="313"/>
      <c r="F23" s="313"/>
      <c r="G23" s="313"/>
      <c r="H23" s="313"/>
      <c r="I23" s="313"/>
      <c r="J23" s="313"/>
      <c r="K23" s="194"/>
    </row>
    <row r="24" spans="2:11" ht="15" customHeight="1">
      <c r="B24" s="197"/>
      <c r="C24" s="313" t="s">
        <v>440</v>
      </c>
      <c r="D24" s="313"/>
      <c r="E24" s="313"/>
      <c r="F24" s="313"/>
      <c r="G24" s="313"/>
      <c r="H24" s="313"/>
      <c r="I24" s="313"/>
      <c r="J24" s="313"/>
      <c r="K24" s="194"/>
    </row>
    <row r="25" spans="2:11" ht="15" customHeight="1">
      <c r="B25" s="197"/>
      <c r="C25" s="196"/>
      <c r="D25" s="313" t="s">
        <v>441</v>
      </c>
      <c r="E25" s="313"/>
      <c r="F25" s="313"/>
      <c r="G25" s="313"/>
      <c r="H25" s="313"/>
      <c r="I25" s="313"/>
      <c r="J25" s="313"/>
      <c r="K25" s="194"/>
    </row>
    <row r="26" spans="2:11" ht="15" customHeight="1">
      <c r="B26" s="197"/>
      <c r="C26" s="198"/>
      <c r="D26" s="313" t="s">
        <v>442</v>
      </c>
      <c r="E26" s="313"/>
      <c r="F26" s="313"/>
      <c r="G26" s="313"/>
      <c r="H26" s="313"/>
      <c r="I26" s="313"/>
      <c r="J26" s="313"/>
      <c r="K26" s="194"/>
    </row>
    <row r="27" spans="2:11" ht="12.75" customHeight="1">
      <c r="B27" s="197"/>
      <c r="C27" s="198"/>
      <c r="D27" s="198"/>
      <c r="E27" s="198"/>
      <c r="F27" s="198"/>
      <c r="G27" s="198"/>
      <c r="H27" s="198"/>
      <c r="I27" s="198"/>
      <c r="J27" s="198"/>
      <c r="K27" s="194"/>
    </row>
    <row r="28" spans="2:11" ht="15" customHeight="1">
      <c r="B28" s="197"/>
      <c r="C28" s="198"/>
      <c r="D28" s="313" t="s">
        <v>443</v>
      </c>
      <c r="E28" s="313"/>
      <c r="F28" s="313"/>
      <c r="G28" s="313"/>
      <c r="H28" s="313"/>
      <c r="I28" s="313"/>
      <c r="J28" s="313"/>
      <c r="K28" s="194"/>
    </row>
    <row r="29" spans="2:11" ht="15" customHeight="1">
      <c r="B29" s="197"/>
      <c r="C29" s="198"/>
      <c r="D29" s="313" t="s">
        <v>444</v>
      </c>
      <c r="E29" s="313"/>
      <c r="F29" s="313"/>
      <c r="G29" s="313"/>
      <c r="H29" s="313"/>
      <c r="I29" s="313"/>
      <c r="J29" s="313"/>
      <c r="K29" s="194"/>
    </row>
    <row r="30" spans="2:11" ht="12.7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4"/>
    </row>
    <row r="31" spans="2:11" ht="15" customHeight="1">
      <c r="B31" s="197"/>
      <c r="C31" s="198"/>
      <c r="D31" s="313" t="s">
        <v>445</v>
      </c>
      <c r="E31" s="313"/>
      <c r="F31" s="313"/>
      <c r="G31" s="313"/>
      <c r="H31" s="313"/>
      <c r="I31" s="313"/>
      <c r="J31" s="313"/>
      <c r="K31" s="194"/>
    </row>
    <row r="32" spans="2:11" ht="15" customHeight="1">
      <c r="B32" s="197"/>
      <c r="C32" s="198"/>
      <c r="D32" s="313" t="s">
        <v>446</v>
      </c>
      <c r="E32" s="313"/>
      <c r="F32" s="313"/>
      <c r="G32" s="313"/>
      <c r="H32" s="313"/>
      <c r="I32" s="313"/>
      <c r="J32" s="313"/>
      <c r="K32" s="194"/>
    </row>
    <row r="33" spans="2:11" ht="15" customHeight="1">
      <c r="B33" s="197"/>
      <c r="C33" s="198"/>
      <c r="D33" s="313" t="s">
        <v>447</v>
      </c>
      <c r="E33" s="313"/>
      <c r="F33" s="313"/>
      <c r="G33" s="313"/>
      <c r="H33" s="313"/>
      <c r="I33" s="313"/>
      <c r="J33" s="313"/>
      <c r="K33" s="194"/>
    </row>
    <row r="34" spans="2:11" ht="15" customHeight="1">
      <c r="B34" s="197"/>
      <c r="C34" s="198"/>
      <c r="D34" s="196"/>
      <c r="E34" s="200" t="s">
        <v>109</v>
      </c>
      <c r="F34" s="196"/>
      <c r="G34" s="313" t="s">
        <v>448</v>
      </c>
      <c r="H34" s="313"/>
      <c r="I34" s="313"/>
      <c r="J34" s="313"/>
      <c r="K34" s="194"/>
    </row>
    <row r="35" spans="2:11" ht="30.75" customHeight="1">
      <c r="B35" s="197"/>
      <c r="C35" s="198"/>
      <c r="D35" s="196"/>
      <c r="E35" s="200" t="s">
        <v>449</v>
      </c>
      <c r="F35" s="196"/>
      <c r="G35" s="313" t="s">
        <v>450</v>
      </c>
      <c r="H35" s="313"/>
      <c r="I35" s="313"/>
      <c r="J35" s="313"/>
      <c r="K35" s="194"/>
    </row>
    <row r="36" spans="2:11" ht="15" customHeight="1">
      <c r="B36" s="197"/>
      <c r="C36" s="198"/>
      <c r="D36" s="196"/>
      <c r="E36" s="200" t="s">
        <v>54</v>
      </c>
      <c r="F36" s="196"/>
      <c r="G36" s="313" t="s">
        <v>451</v>
      </c>
      <c r="H36" s="313"/>
      <c r="I36" s="313"/>
      <c r="J36" s="313"/>
      <c r="K36" s="194"/>
    </row>
    <row r="37" spans="2:11" ht="15" customHeight="1">
      <c r="B37" s="197"/>
      <c r="C37" s="198"/>
      <c r="D37" s="196"/>
      <c r="E37" s="200" t="s">
        <v>110</v>
      </c>
      <c r="F37" s="196"/>
      <c r="G37" s="313" t="s">
        <v>452</v>
      </c>
      <c r="H37" s="313"/>
      <c r="I37" s="313"/>
      <c r="J37" s="313"/>
      <c r="K37" s="194"/>
    </row>
    <row r="38" spans="2:11" ht="15" customHeight="1">
      <c r="B38" s="197"/>
      <c r="C38" s="198"/>
      <c r="D38" s="196"/>
      <c r="E38" s="200" t="s">
        <v>111</v>
      </c>
      <c r="F38" s="196"/>
      <c r="G38" s="313" t="s">
        <v>453</v>
      </c>
      <c r="H38" s="313"/>
      <c r="I38" s="313"/>
      <c r="J38" s="313"/>
      <c r="K38" s="194"/>
    </row>
    <row r="39" spans="2:11" ht="15" customHeight="1">
      <c r="B39" s="197"/>
      <c r="C39" s="198"/>
      <c r="D39" s="196"/>
      <c r="E39" s="200" t="s">
        <v>112</v>
      </c>
      <c r="F39" s="196"/>
      <c r="G39" s="313" t="s">
        <v>454</v>
      </c>
      <c r="H39" s="313"/>
      <c r="I39" s="313"/>
      <c r="J39" s="313"/>
      <c r="K39" s="194"/>
    </row>
    <row r="40" spans="2:11" ht="15" customHeight="1">
      <c r="B40" s="197"/>
      <c r="C40" s="198"/>
      <c r="D40" s="196"/>
      <c r="E40" s="200" t="s">
        <v>455</v>
      </c>
      <c r="F40" s="196"/>
      <c r="G40" s="313" t="s">
        <v>456</v>
      </c>
      <c r="H40" s="313"/>
      <c r="I40" s="313"/>
      <c r="J40" s="313"/>
      <c r="K40" s="194"/>
    </row>
    <row r="41" spans="2:11" ht="15" customHeight="1">
      <c r="B41" s="197"/>
      <c r="C41" s="198"/>
      <c r="D41" s="196"/>
      <c r="E41" s="200"/>
      <c r="F41" s="196"/>
      <c r="G41" s="313" t="s">
        <v>457</v>
      </c>
      <c r="H41" s="313"/>
      <c r="I41" s="313"/>
      <c r="J41" s="313"/>
      <c r="K41" s="194"/>
    </row>
    <row r="42" spans="2:11" ht="15" customHeight="1">
      <c r="B42" s="197"/>
      <c r="C42" s="198"/>
      <c r="D42" s="196"/>
      <c r="E42" s="200" t="s">
        <v>458</v>
      </c>
      <c r="F42" s="196"/>
      <c r="G42" s="313" t="s">
        <v>459</v>
      </c>
      <c r="H42" s="313"/>
      <c r="I42" s="313"/>
      <c r="J42" s="313"/>
      <c r="K42" s="194"/>
    </row>
    <row r="43" spans="2:11" ht="15" customHeight="1">
      <c r="B43" s="197"/>
      <c r="C43" s="198"/>
      <c r="D43" s="196"/>
      <c r="E43" s="200" t="s">
        <v>114</v>
      </c>
      <c r="F43" s="196"/>
      <c r="G43" s="313" t="s">
        <v>460</v>
      </c>
      <c r="H43" s="313"/>
      <c r="I43" s="313"/>
      <c r="J43" s="313"/>
      <c r="K43" s="194"/>
    </row>
    <row r="44" spans="2:11" ht="12.75" customHeight="1">
      <c r="B44" s="197"/>
      <c r="C44" s="198"/>
      <c r="D44" s="196"/>
      <c r="E44" s="196"/>
      <c r="F44" s="196"/>
      <c r="G44" s="196"/>
      <c r="H44" s="196"/>
      <c r="I44" s="196"/>
      <c r="J44" s="196"/>
      <c r="K44" s="194"/>
    </row>
    <row r="45" spans="2:11" ht="15" customHeight="1">
      <c r="B45" s="197"/>
      <c r="C45" s="198"/>
      <c r="D45" s="313" t="s">
        <v>461</v>
      </c>
      <c r="E45" s="313"/>
      <c r="F45" s="313"/>
      <c r="G45" s="313"/>
      <c r="H45" s="313"/>
      <c r="I45" s="313"/>
      <c r="J45" s="313"/>
      <c r="K45" s="194"/>
    </row>
    <row r="46" spans="2:11" ht="15" customHeight="1">
      <c r="B46" s="197"/>
      <c r="C46" s="198"/>
      <c r="D46" s="198"/>
      <c r="E46" s="313" t="s">
        <v>462</v>
      </c>
      <c r="F46" s="313"/>
      <c r="G46" s="313"/>
      <c r="H46" s="313"/>
      <c r="I46" s="313"/>
      <c r="J46" s="313"/>
      <c r="K46" s="194"/>
    </row>
    <row r="47" spans="2:11" ht="15" customHeight="1">
      <c r="B47" s="197"/>
      <c r="C47" s="198"/>
      <c r="D47" s="198"/>
      <c r="E47" s="313" t="s">
        <v>463</v>
      </c>
      <c r="F47" s="313"/>
      <c r="G47" s="313"/>
      <c r="H47" s="313"/>
      <c r="I47" s="313"/>
      <c r="J47" s="313"/>
      <c r="K47" s="194"/>
    </row>
    <row r="48" spans="2:11" ht="15" customHeight="1">
      <c r="B48" s="197"/>
      <c r="C48" s="198"/>
      <c r="D48" s="198"/>
      <c r="E48" s="313" t="s">
        <v>464</v>
      </c>
      <c r="F48" s="313"/>
      <c r="G48" s="313"/>
      <c r="H48" s="313"/>
      <c r="I48" s="313"/>
      <c r="J48" s="313"/>
      <c r="K48" s="194"/>
    </row>
    <row r="49" spans="2:11" ht="15" customHeight="1">
      <c r="B49" s="197"/>
      <c r="C49" s="198"/>
      <c r="D49" s="313" t="s">
        <v>465</v>
      </c>
      <c r="E49" s="313"/>
      <c r="F49" s="313"/>
      <c r="G49" s="313"/>
      <c r="H49" s="313"/>
      <c r="I49" s="313"/>
      <c r="J49" s="313"/>
      <c r="K49" s="194"/>
    </row>
    <row r="50" spans="2:11" ht="25.5" customHeight="1">
      <c r="B50" s="193"/>
      <c r="C50" s="312" t="s">
        <v>466</v>
      </c>
      <c r="D50" s="312"/>
      <c r="E50" s="312"/>
      <c r="F50" s="312"/>
      <c r="G50" s="312"/>
      <c r="H50" s="312"/>
      <c r="I50" s="312"/>
      <c r="J50" s="312"/>
      <c r="K50" s="194"/>
    </row>
    <row r="51" spans="2:11" ht="5.25" customHeight="1">
      <c r="B51" s="193"/>
      <c r="C51" s="195"/>
      <c r="D51" s="195"/>
      <c r="E51" s="195"/>
      <c r="F51" s="195"/>
      <c r="G51" s="195"/>
      <c r="H51" s="195"/>
      <c r="I51" s="195"/>
      <c r="J51" s="195"/>
      <c r="K51" s="194"/>
    </row>
    <row r="52" spans="2:11" ht="15" customHeight="1">
      <c r="B52" s="193"/>
      <c r="C52" s="313" t="s">
        <v>467</v>
      </c>
      <c r="D52" s="313"/>
      <c r="E52" s="313"/>
      <c r="F52" s="313"/>
      <c r="G52" s="313"/>
      <c r="H52" s="313"/>
      <c r="I52" s="313"/>
      <c r="J52" s="313"/>
      <c r="K52" s="194"/>
    </row>
    <row r="53" spans="2:11" ht="15" customHeight="1">
      <c r="B53" s="193"/>
      <c r="C53" s="313" t="s">
        <v>468</v>
      </c>
      <c r="D53" s="313"/>
      <c r="E53" s="313"/>
      <c r="F53" s="313"/>
      <c r="G53" s="313"/>
      <c r="H53" s="313"/>
      <c r="I53" s="313"/>
      <c r="J53" s="313"/>
      <c r="K53" s="194"/>
    </row>
    <row r="54" spans="2:11" ht="12.75" customHeight="1">
      <c r="B54" s="193"/>
      <c r="C54" s="196"/>
      <c r="D54" s="196"/>
      <c r="E54" s="196"/>
      <c r="F54" s="196"/>
      <c r="G54" s="196"/>
      <c r="H54" s="196"/>
      <c r="I54" s="196"/>
      <c r="J54" s="196"/>
      <c r="K54" s="194"/>
    </row>
    <row r="55" spans="2:11" ht="15" customHeight="1">
      <c r="B55" s="193"/>
      <c r="C55" s="313" t="s">
        <v>469</v>
      </c>
      <c r="D55" s="313"/>
      <c r="E55" s="313"/>
      <c r="F55" s="313"/>
      <c r="G55" s="313"/>
      <c r="H55" s="313"/>
      <c r="I55" s="313"/>
      <c r="J55" s="313"/>
      <c r="K55" s="194"/>
    </row>
    <row r="56" spans="2:11" ht="15" customHeight="1">
      <c r="B56" s="193"/>
      <c r="C56" s="198"/>
      <c r="D56" s="313" t="s">
        <v>470</v>
      </c>
      <c r="E56" s="313"/>
      <c r="F56" s="313"/>
      <c r="G56" s="313"/>
      <c r="H56" s="313"/>
      <c r="I56" s="313"/>
      <c r="J56" s="313"/>
      <c r="K56" s="194"/>
    </row>
    <row r="57" spans="2:11" ht="15" customHeight="1">
      <c r="B57" s="193"/>
      <c r="C57" s="198"/>
      <c r="D57" s="313" t="s">
        <v>471</v>
      </c>
      <c r="E57" s="313"/>
      <c r="F57" s="313"/>
      <c r="G57" s="313"/>
      <c r="H57" s="313"/>
      <c r="I57" s="313"/>
      <c r="J57" s="313"/>
      <c r="K57" s="194"/>
    </row>
    <row r="58" spans="2:11" ht="15" customHeight="1">
      <c r="B58" s="193"/>
      <c r="C58" s="198"/>
      <c r="D58" s="313" t="s">
        <v>472</v>
      </c>
      <c r="E58" s="313"/>
      <c r="F58" s="313"/>
      <c r="G58" s="313"/>
      <c r="H58" s="313"/>
      <c r="I58" s="313"/>
      <c r="J58" s="313"/>
      <c r="K58" s="194"/>
    </row>
    <row r="59" spans="2:11" ht="15" customHeight="1">
      <c r="B59" s="193"/>
      <c r="C59" s="198"/>
      <c r="D59" s="313" t="s">
        <v>473</v>
      </c>
      <c r="E59" s="313"/>
      <c r="F59" s="313"/>
      <c r="G59" s="313"/>
      <c r="H59" s="313"/>
      <c r="I59" s="313"/>
      <c r="J59" s="313"/>
      <c r="K59" s="194"/>
    </row>
    <row r="60" spans="2:11" ht="15" customHeight="1">
      <c r="B60" s="193"/>
      <c r="C60" s="198"/>
      <c r="D60" s="315" t="s">
        <v>474</v>
      </c>
      <c r="E60" s="315"/>
      <c r="F60" s="315"/>
      <c r="G60" s="315"/>
      <c r="H60" s="315"/>
      <c r="I60" s="315"/>
      <c r="J60" s="315"/>
      <c r="K60" s="194"/>
    </row>
    <row r="61" spans="2:11" ht="15" customHeight="1">
      <c r="B61" s="193"/>
      <c r="C61" s="198"/>
      <c r="D61" s="313" t="s">
        <v>475</v>
      </c>
      <c r="E61" s="313"/>
      <c r="F61" s="313"/>
      <c r="G61" s="313"/>
      <c r="H61" s="313"/>
      <c r="I61" s="313"/>
      <c r="J61" s="313"/>
      <c r="K61" s="194"/>
    </row>
    <row r="62" spans="2:11" ht="12.75" customHeight="1">
      <c r="B62" s="193"/>
      <c r="C62" s="198"/>
      <c r="D62" s="198"/>
      <c r="E62" s="201"/>
      <c r="F62" s="198"/>
      <c r="G62" s="198"/>
      <c r="H62" s="198"/>
      <c r="I62" s="198"/>
      <c r="J62" s="198"/>
      <c r="K62" s="194"/>
    </row>
    <row r="63" spans="2:11" ht="15" customHeight="1">
      <c r="B63" s="193"/>
      <c r="C63" s="198"/>
      <c r="D63" s="313" t="s">
        <v>476</v>
      </c>
      <c r="E63" s="313"/>
      <c r="F63" s="313"/>
      <c r="G63" s="313"/>
      <c r="H63" s="313"/>
      <c r="I63" s="313"/>
      <c r="J63" s="313"/>
      <c r="K63" s="194"/>
    </row>
    <row r="64" spans="2:11" ht="15" customHeight="1">
      <c r="B64" s="193"/>
      <c r="C64" s="198"/>
      <c r="D64" s="315" t="s">
        <v>477</v>
      </c>
      <c r="E64" s="315"/>
      <c r="F64" s="315"/>
      <c r="G64" s="315"/>
      <c r="H64" s="315"/>
      <c r="I64" s="315"/>
      <c r="J64" s="315"/>
      <c r="K64" s="194"/>
    </row>
    <row r="65" spans="2:11" ht="15" customHeight="1">
      <c r="B65" s="193"/>
      <c r="C65" s="198"/>
      <c r="D65" s="313" t="s">
        <v>478</v>
      </c>
      <c r="E65" s="313"/>
      <c r="F65" s="313"/>
      <c r="G65" s="313"/>
      <c r="H65" s="313"/>
      <c r="I65" s="313"/>
      <c r="J65" s="313"/>
      <c r="K65" s="194"/>
    </row>
    <row r="66" spans="2:11" ht="15" customHeight="1">
      <c r="B66" s="193"/>
      <c r="C66" s="198"/>
      <c r="D66" s="313" t="s">
        <v>479</v>
      </c>
      <c r="E66" s="313"/>
      <c r="F66" s="313"/>
      <c r="G66" s="313"/>
      <c r="H66" s="313"/>
      <c r="I66" s="313"/>
      <c r="J66" s="313"/>
      <c r="K66" s="194"/>
    </row>
    <row r="67" spans="2:11" ht="15" customHeight="1">
      <c r="B67" s="193"/>
      <c r="C67" s="198"/>
      <c r="D67" s="313" t="s">
        <v>480</v>
      </c>
      <c r="E67" s="313"/>
      <c r="F67" s="313"/>
      <c r="G67" s="313"/>
      <c r="H67" s="313"/>
      <c r="I67" s="313"/>
      <c r="J67" s="313"/>
      <c r="K67" s="194"/>
    </row>
    <row r="68" spans="2:11" ht="15" customHeight="1">
      <c r="B68" s="193"/>
      <c r="C68" s="198"/>
      <c r="D68" s="313" t="s">
        <v>481</v>
      </c>
      <c r="E68" s="313"/>
      <c r="F68" s="313"/>
      <c r="G68" s="313"/>
      <c r="H68" s="313"/>
      <c r="I68" s="313"/>
      <c r="J68" s="313"/>
      <c r="K68" s="194"/>
    </row>
    <row r="69" spans="2:11" ht="12.75" customHeight="1">
      <c r="B69" s="202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2:11" ht="18.75" customHeight="1">
      <c r="B70" s="205"/>
      <c r="C70" s="205"/>
      <c r="D70" s="205"/>
      <c r="E70" s="205"/>
      <c r="F70" s="205"/>
      <c r="G70" s="205"/>
      <c r="H70" s="205"/>
      <c r="I70" s="205"/>
      <c r="J70" s="205"/>
      <c r="K70" s="206"/>
    </row>
    <row r="71" spans="2:11" ht="18.75" customHeight="1"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2:11" ht="7.5" customHeight="1">
      <c r="B72" s="207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ht="45" customHeight="1">
      <c r="B73" s="210"/>
      <c r="C73" s="316" t="s">
        <v>89</v>
      </c>
      <c r="D73" s="316"/>
      <c r="E73" s="316"/>
      <c r="F73" s="316"/>
      <c r="G73" s="316"/>
      <c r="H73" s="316"/>
      <c r="I73" s="316"/>
      <c r="J73" s="316"/>
      <c r="K73" s="211"/>
    </row>
    <row r="74" spans="2:11" ht="17.25" customHeight="1">
      <c r="B74" s="210"/>
      <c r="C74" s="212" t="s">
        <v>482</v>
      </c>
      <c r="D74" s="212"/>
      <c r="E74" s="212"/>
      <c r="F74" s="212" t="s">
        <v>483</v>
      </c>
      <c r="G74" s="213"/>
      <c r="H74" s="212" t="s">
        <v>110</v>
      </c>
      <c r="I74" s="212" t="s">
        <v>58</v>
      </c>
      <c r="J74" s="212" t="s">
        <v>484</v>
      </c>
      <c r="K74" s="211"/>
    </row>
    <row r="75" spans="2:11" ht="17.25" customHeight="1">
      <c r="B75" s="210"/>
      <c r="C75" s="214" t="s">
        <v>485</v>
      </c>
      <c r="D75" s="214"/>
      <c r="E75" s="214"/>
      <c r="F75" s="215" t="s">
        <v>486</v>
      </c>
      <c r="G75" s="216"/>
      <c r="H75" s="214"/>
      <c r="I75" s="214"/>
      <c r="J75" s="214" t="s">
        <v>487</v>
      </c>
      <c r="K75" s="211"/>
    </row>
    <row r="76" spans="2:11" ht="5.25" customHeight="1">
      <c r="B76" s="210"/>
      <c r="C76" s="217"/>
      <c r="D76" s="217"/>
      <c r="E76" s="217"/>
      <c r="F76" s="217"/>
      <c r="G76" s="218"/>
      <c r="H76" s="217"/>
      <c r="I76" s="217"/>
      <c r="J76" s="217"/>
      <c r="K76" s="211"/>
    </row>
    <row r="77" spans="2:11" ht="15" customHeight="1">
      <c r="B77" s="210"/>
      <c r="C77" s="200" t="s">
        <v>54</v>
      </c>
      <c r="D77" s="217"/>
      <c r="E77" s="217"/>
      <c r="F77" s="219" t="s">
        <v>488</v>
      </c>
      <c r="G77" s="218"/>
      <c r="H77" s="200" t="s">
        <v>489</v>
      </c>
      <c r="I77" s="200" t="s">
        <v>490</v>
      </c>
      <c r="J77" s="200">
        <v>20</v>
      </c>
      <c r="K77" s="211"/>
    </row>
    <row r="78" spans="2:11" ht="15" customHeight="1">
      <c r="B78" s="210"/>
      <c r="C78" s="200" t="s">
        <v>491</v>
      </c>
      <c r="D78" s="200"/>
      <c r="E78" s="200"/>
      <c r="F78" s="219" t="s">
        <v>488</v>
      </c>
      <c r="G78" s="218"/>
      <c r="H78" s="200" t="s">
        <v>492</v>
      </c>
      <c r="I78" s="200" t="s">
        <v>490</v>
      </c>
      <c r="J78" s="200">
        <v>120</v>
      </c>
      <c r="K78" s="211"/>
    </row>
    <row r="79" spans="2:11" ht="15" customHeight="1">
      <c r="B79" s="220"/>
      <c r="C79" s="200" t="s">
        <v>493</v>
      </c>
      <c r="D79" s="200"/>
      <c r="E79" s="200"/>
      <c r="F79" s="219" t="s">
        <v>494</v>
      </c>
      <c r="G79" s="218"/>
      <c r="H79" s="200" t="s">
        <v>495</v>
      </c>
      <c r="I79" s="200" t="s">
        <v>490</v>
      </c>
      <c r="J79" s="200">
        <v>50</v>
      </c>
      <c r="K79" s="211"/>
    </row>
    <row r="80" spans="2:11" ht="15" customHeight="1">
      <c r="B80" s="220"/>
      <c r="C80" s="200" t="s">
        <v>496</v>
      </c>
      <c r="D80" s="200"/>
      <c r="E80" s="200"/>
      <c r="F80" s="219" t="s">
        <v>488</v>
      </c>
      <c r="G80" s="218"/>
      <c r="H80" s="200" t="s">
        <v>497</v>
      </c>
      <c r="I80" s="200" t="s">
        <v>498</v>
      </c>
      <c r="J80" s="200"/>
      <c r="K80" s="211"/>
    </row>
    <row r="81" spans="2:11" ht="15" customHeight="1">
      <c r="B81" s="220"/>
      <c r="C81" s="221" t="s">
        <v>499</v>
      </c>
      <c r="D81" s="221"/>
      <c r="E81" s="221"/>
      <c r="F81" s="222" t="s">
        <v>494</v>
      </c>
      <c r="G81" s="221"/>
      <c r="H81" s="221" t="s">
        <v>500</v>
      </c>
      <c r="I81" s="221" t="s">
        <v>490</v>
      </c>
      <c r="J81" s="221">
        <v>15</v>
      </c>
      <c r="K81" s="211"/>
    </row>
    <row r="82" spans="2:11" ht="15" customHeight="1">
      <c r="B82" s="220"/>
      <c r="C82" s="221" t="s">
        <v>501</v>
      </c>
      <c r="D82" s="221"/>
      <c r="E82" s="221"/>
      <c r="F82" s="222" t="s">
        <v>494</v>
      </c>
      <c r="G82" s="221"/>
      <c r="H82" s="221" t="s">
        <v>502</v>
      </c>
      <c r="I82" s="221" t="s">
        <v>490</v>
      </c>
      <c r="J82" s="221">
        <v>15</v>
      </c>
      <c r="K82" s="211"/>
    </row>
    <row r="83" spans="2:11" ht="15" customHeight="1">
      <c r="B83" s="220"/>
      <c r="C83" s="221" t="s">
        <v>503</v>
      </c>
      <c r="D83" s="221"/>
      <c r="E83" s="221"/>
      <c r="F83" s="222" t="s">
        <v>494</v>
      </c>
      <c r="G83" s="221"/>
      <c r="H83" s="221" t="s">
        <v>504</v>
      </c>
      <c r="I83" s="221" t="s">
        <v>490</v>
      </c>
      <c r="J83" s="221">
        <v>20</v>
      </c>
      <c r="K83" s="211"/>
    </row>
    <row r="84" spans="2:11" ht="15" customHeight="1">
      <c r="B84" s="220"/>
      <c r="C84" s="221" t="s">
        <v>505</v>
      </c>
      <c r="D84" s="221"/>
      <c r="E84" s="221"/>
      <c r="F84" s="222" t="s">
        <v>494</v>
      </c>
      <c r="G84" s="221"/>
      <c r="H84" s="221" t="s">
        <v>506</v>
      </c>
      <c r="I84" s="221" t="s">
        <v>490</v>
      </c>
      <c r="J84" s="221">
        <v>20</v>
      </c>
      <c r="K84" s="211"/>
    </row>
    <row r="85" spans="2:11" ht="15" customHeight="1">
      <c r="B85" s="220"/>
      <c r="C85" s="200" t="s">
        <v>507</v>
      </c>
      <c r="D85" s="200"/>
      <c r="E85" s="200"/>
      <c r="F85" s="219" t="s">
        <v>494</v>
      </c>
      <c r="G85" s="218"/>
      <c r="H85" s="200" t="s">
        <v>508</v>
      </c>
      <c r="I85" s="200" t="s">
        <v>490</v>
      </c>
      <c r="J85" s="200">
        <v>50</v>
      </c>
      <c r="K85" s="211"/>
    </row>
    <row r="86" spans="2:11" ht="15" customHeight="1">
      <c r="B86" s="220"/>
      <c r="C86" s="200" t="s">
        <v>509</v>
      </c>
      <c r="D86" s="200"/>
      <c r="E86" s="200"/>
      <c r="F86" s="219" t="s">
        <v>494</v>
      </c>
      <c r="G86" s="218"/>
      <c r="H86" s="200" t="s">
        <v>510</v>
      </c>
      <c r="I86" s="200" t="s">
        <v>490</v>
      </c>
      <c r="J86" s="200">
        <v>20</v>
      </c>
      <c r="K86" s="211"/>
    </row>
    <row r="87" spans="2:11" ht="15" customHeight="1">
      <c r="B87" s="220"/>
      <c r="C87" s="200" t="s">
        <v>511</v>
      </c>
      <c r="D87" s="200"/>
      <c r="E87" s="200"/>
      <c r="F87" s="219" t="s">
        <v>494</v>
      </c>
      <c r="G87" s="218"/>
      <c r="H87" s="200" t="s">
        <v>512</v>
      </c>
      <c r="I87" s="200" t="s">
        <v>490</v>
      </c>
      <c r="J87" s="200">
        <v>20</v>
      </c>
      <c r="K87" s="211"/>
    </row>
    <row r="88" spans="2:11" ht="15" customHeight="1">
      <c r="B88" s="220"/>
      <c r="C88" s="200" t="s">
        <v>513</v>
      </c>
      <c r="D88" s="200"/>
      <c r="E88" s="200"/>
      <c r="F88" s="219" t="s">
        <v>494</v>
      </c>
      <c r="G88" s="218"/>
      <c r="H88" s="200" t="s">
        <v>514</v>
      </c>
      <c r="I88" s="200" t="s">
        <v>490</v>
      </c>
      <c r="J88" s="200">
        <v>50</v>
      </c>
      <c r="K88" s="211"/>
    </row>
    <row r="89" spans="2:11" ht="15" customHeight="1">
      <c r="B89" s="220"/>
      <c r="C89" s="200" t="s">
        <v>515</v>
      </c>
      <c r="D89" s="200"/>
      <c r="E89" s="200"/>
      <c r="F89" s="219" t="s">
        <v>494</v>
      </c>
      <c r="G89" s="218"/>
      <c r="H89" s="200" t="s">
        <v>515</v>
      </c>
      <c r="I89" s="200" t="s">
        <v>490</v>
      </c>
      <c r="J89" s="200">
        <v>50</v>
      </c>
      <c r="K89" s="211"/>
    </row>
    <row r="90" spans="2:11" ht="15" customHeight="1">
      <c r="B90" s="220"/>
      <c r="C90" s="200" t="s">
        <v>115</v>
      </c>
      <c r="D90" s="200"/>
      <c r="E90" s="200"/>
      <c r="F90" s="219" t="s">
        <v>494</v>
      </c>
      <c r="G90" s="218"/>
      <c r="H90" s="200" t="s">
        <v>516</v>
      </c>
      <c r="I90" s="200" t="s">
        <v>490</v>
      </c>
      <c r="J90" s="200">
        <v>255</v>
      </c>
      <c r="K90" s="211"/>
    </row>
    <row r="91" spans="2:11" ht="15" customHeight="1">
      <c r="B91" s="220"/>
      <c r="C91" s="200" t="s">
        <v>517</v>
      </c>
      <c r="D91" s="200"/>
      <c r="E91" s="200"/>
      <c r="F91" s="219" t="s">
        <v>488</v>
      </c>
      <c r="G91" s="218"/>
      <c r="H91" s="200" t="s">
        <v>518</v>
      </c>
      <c r="I91" s="200" t="s">
        <v>519</v>
      </c>
      <c r="J91" s="200"/>
      <c r="K91" s="211"/>
    </row>
    <row r="92" spans="2:11" ht="15" customHeight="1">
      <c r="B92" s="220"/>
      <c r="C92" s="200" t="s">
        <v>520</v>
      </c>
      <c r="D92" s="200"/>
      <c r="E92" s="200"/>
      <c r="F92" s="219" t="s">
        <v>488</v>
      </c>
      <c r="G92" s="218"/>
      <c r="H92" s="200" t="s">
        <v>521</v>
      </c>
      <c r="I92" s="200" t="s">
        <v>522</v>
      </c>
      <c r="J92" s="200"/>
      <c r="K92" s="211"/>
    </row>
    <row r="93" spans="2:11" ht="15" customHeight="1">
      <c r="B93" s="220"/>
      <c r="C93" s="200" t="s">
        <v>523</v>
      </c>
      <c r="D93" s="200"/>
      <c r="E93" s="200"/>
      <c r="F93" s="219" t="s">
        <v>488</v>
      </c>
      <c r="G93" s="218"/>
      <c r="H93" s="200" t="s">
        <v>523</v>
      </c>
      <c r="I93" s="200" t="s">
        <v>522</v>
      </c>
      <c r="J93" s="200"/>
      <c r="K93" s="211"/>
    </row>
    <row r="94" spans="2:11" ht="15" customHeight="1">
      <c r="B94" s="220"/>
      <c r="C94" s="200" t="s">
        <v>39</v>
      </c>
      <c r="D94" s="200"/>
      <c r="E94" s="200"/>
      <c r="F94" s="219" t="s">
        <v>488</v>
      </c>
      <c r="G94" s="218"/>
      <c r="H94" s="200" t="s">
        <v>524</v>
      </c>
      <c r="I94" s="200" t="s">
        <v>522</v>
      </c>
      <c r="J94" s="200"/>
      <c r="K94" s="211"/>
    </row>
    <row r="95" spans="2:11" ht="15" customHeight="1">
      <c r="B95" s="220"/>
      <c r="C95" s="200" t="s">
        <v>49</v>
      </c>
      <c r="D95" s="200"/>
      <c r="E95" s="200"/>
      <c r="F95" s="219" t="s">
        <v>488</v>
      </c>
      <c r="G95" s="218"/>
      <c r="H95" s="200" t="s">
        <v>525</v>
      </c>
      <c r="I95" s="200" t="s">
        <v>522</v>
      </c>
      <c r="J95" s="200"/>
      <c r="K95" s="211"/>
    </row>
    <row r="96" spans="2:11" ht="15" customHeight="1">
      <c r="B96" s="223"/>
      <c r="C96" s="224"/>
      <c r="D96" s="224"/>
      <c r="E96" s="224"/>
      <c r="F96" s="224"/>
      <c r="G96" s="224"/>
      <c r="H96" s="224"/>
      <c r="I96" s="224"/>
      <c r="J96" s="224"/>
      <c r="K96" s="225"/>
    </row>
    <row r="97" spans="2:11" ht="18.75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6"/>
    </row>
    <row r="98" spans="2:11" ht="18.75" customHeight="1"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2:11" ht="7.5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9"/>
    </row>
    <row r="100" spans="2:11" ht="45" customHeight="1">
      <c r="B100" s="210"/>
      <c r="C100" s="316" t="s">
        <v>526</v>
      </c>
      <c r="D100" s="316"/>
      <c r="E100" s="316"/>
      <c r="F100" s="316"/>
      <c r="G100" s="316"/>
      <c r="H100" s="316"/>
      <c r="I100" s="316"/>
      <c r="J100" s="316"/>
      <c r="K100" s="211"/>
    </row>
    <row r="101" spans="2:11" ht="17.25" customHeight="1">
      <c r="B101" s="210"/>
      <c r="C101" s="212" t="s">
        <v>482</v>
      </c>
      <c r="D101" s="212"/>
      <c r="E101" s="212"/>
      <c r="F101" s="212" t="s">
        <v>483</v>
      </c>
      <c r="G101" s="213"/>
      <c r="H101" s="212" t="s">
        <v>110</v>
      </c>
      <c r="I101" s="212" t="s">
        <v>58</v>
      </c>
      <c r="J101" s="212" t="s">
        <v>484</v>
      </c>
      <c r="K101" s="211"/>
    </row>
    <row r="102" spans="2:11" ht="17.25" customHeight="1">
      <c r="B102" s="210"/>
      <c r="C102" s="214" t="s">
        <v>485</v>
      </c>
      <c r="D102" s="214"/>
      <c r="E102" s="214"/>
      <c r="F102" s="215" t="s">
        <v>486</v>
      </c>
      <c r="G102" s="216"/>
      <c r="H102" s="214"/>
      <c r="I102" s="214"/>
      <c r="J102" s="214" t="s">
        <v>487</v>
      </c>
      <c r="K102" s="211"/>
    </row>
    <row r="103" spans="2:11" ht="5.25" customHeight="1">
      <c r="B103" s="210"/>
      <c r="C103" s="212"/>
      <c r="D103" s="212"/>
      <c r="E103" s="212"/>
      <c r="F103" s="212"/>
      <c r="G103" s="228"/>
      <c r="H103" s="212"/>
      <c r="I103" s="212"/>
      <c r="J103" s="212"/>
      <c r="K103" s="211"/>
    </row>
    <row r="104" spans="2:11" ht="15" customHeight="1">
      <c r="B104" s="210"/>
      <c r="C104" s="200" t="s">
        <v>54</v>
      </c>
      <c r="D104" s="217"/>
      <c r="E104" s="217"/>
      <c r="F104" s="219" t="s">
        <v>488</v>
      </c>
      <c r="G104" s="228"/>
      <c r="H104" s="200" t="s">
        <v>527</v>
      </c>
      <c r="I104" s="200" t="s">
        <v>490</v>
      </c>
      <c r="J104" s="200">
        <v>20</v>
      </c>
      <c r="K104" s="211"/>
    </row>
    <row r="105" spans="2:11" ht="15" customHeight="1">
      <c r="B105" s="210"/>
      <c r="C105" s="200" t="s">
        <v>491</v>
      </c>
      <c r="D105" s="200"/>
      <c r="E105" s="200"/>
      <c r="F105" s="219" t="s">
        <v>488</v>
      </c>
      <c r="G105" s="200"/>
      <c r="H105" s="200" t="s">
        <v>527</v>
      </c>
      <c r="I105" s="200" t="s">
        <v>490</v>
      </c>
      <c r="J105" s="200">
        <v>120</v>
      </c>
      <c r="K105" s="211"/>
    </row>
    <row r="106" spans="2:11" ht="15" customHeight="1">
      <c r="B106" s="220"/>
      <c r="C106" s="200" t="s">
        <v>493</v>
      </c>
      <c r="D106" s="200"/>
      <c r="E106" s="200"/>
      <c r="F106" s="219" t="s">
        <v>494</v>
      </c>
      <c r="G106" s="200"/>
      <c r="H106" s="200" t="s">
        <v>527</v>
      </c>
      <c r="I106" s="200" t="s">
        <v>490</v>
      </c>
      <c r="J106" s="200">
        <v>50</v>
      </c>
      <c r="K106" s="211"/>
    </row>
    <row r="107" spans="2:11" ht="15" customHeight="1">
      <c r="B107" s="220"/>
      <c r="C107" s="200" t="s">
        <v>496</v>
      </c>
      <c r="D107" s="200"/>
      <c r="E107" s="200"/>
      <c r="F107" s="219" t="s">
        <v>488</v>
      </c>
      <c r="G107" s="200"/>
      <c r="H107" s="200" t="s">
        <v>527</v>
      </c>
      <c r="I107" s="200" t="s">
        <v>498</v>
      </c>
      <c r="J107" s="200"/>
      <c r="K107" s="211"/>
    </row>
    <row r="108" spans="2:11" ht="15" customHeight="1">
      <c r="B108" s="220"/>
      <c r="C108" s="200" t="s">
        <v>507</v>
      </c>
      <c r="D108" s="200"/>
      <c r="E108" s="200"/>
      <c r="F108" s="219" t="s">
        <v>494</v>
      </c>
      <c r="G108" s="200"/>
      <c r="H108" s="200" t="s">
        <v>527</v>
      </c>
      <c r="I108" s="200" t="s">
        <v>490</v>
      </c>
      <c r="J108" s="200">
        <v>50</v>
      </c>
      <c r="K108" s="211"/>
    </row>
    <row r="109" spans="2:11" ht="15" customHeight="1">
      <c r="B109" s="220"/>
      <c r="C109" s="200" t="s">
        <v>515</v>
      </c>
      <c r="D109" s="200"/>
      <c r="E109" s="200"/>
      <c r="F109" s="219" t="s">
        <v>494</v>
      </c>
      <c r="G109" s="200"/>
      <c r="H109" s="200" t="s">
        <v>527</v>
      </c>
      <c r="I109" s="200" t="s">
        <v>490</v>
      </c>
      <c r="J109" s="200">
        <v>50</v>
      </c>
      <c r="K109" s="211"/>
    </row>
    <row r="110" spans="2:11" ht="15" customHeight="1">
      <c r="B110" s="220"/>
      <c r="C110" s="200" t="s">
        <v>513</v>
      </c>
      <c r="D110" s="200"/>
      <c r="E110" s="200"/>
      <c r="F110" s="219" t="s">
        <v>494</v>
      </c>
      <c r="G110" s="200"/>
      <c r="H110" s="200" t="s">
        <v>527</v>
      </c>
      <c r="I110" s="200" t="s">
        <v>490</v>
      </c>
      <c r="J110" s="200">
        <v>50</v>
      </c>
      <c r="K110" s="211"/>
    </row>
    <row r="111" spans="2:11" ht="15" customHeight="1">
      <c r="B111" s="220"/>
      <c r="C111" s="200" t="s">
        <v>54</v>
      </c>
      <c r="D111" s="200"/>
      <c r="E111" s="200"/>
      <c r="F111" s="219" t="s">
        <v>488</v>
      </c>
      <c r="G111" s="200"/>
      <c r="H111" s="200" t="s">
        <v>528</v>
      </c>
      <c r="I111" s="200" t="s">
        <v>490</v>
      </c>
      <c r="J111" s="200">
        <v>20</v>
      </c>
      <c r="K111" s="211"/>
    </row>
    <row r="112" spans="2:11" ht="15" customHeight="1">
      <c r="B112" s="220"/>
      <c r="C112" s="200" t="s">
        <v>529</v>
      </c>
      <c r="D112" s="200"/>
      <c r="E112" s="200"/>
      <c r="F112" s="219" t="s">
        <v>488</v>
      </c>
      <c r="G112" s="200"/>
      <c r="H112" s="200" t="s">
        <v>530</v>
      </c>
      <c r="I112" s="200" t="s">
        <v>490</v>
      </c>
      <c r="J112" s="200">
        <v>120</v>
      </c>
      <c r="K112" s="211"/>
    </row>
    <row r="113" spans="2:11" ht="15" customHeight="1">
      <c r="B113" s="220"/>
      <c r="C113" s="200" t="s">
        <v>39</v>
      </c>
      <c r="D113" s="200"/>
      <c r="E113" s="200"/>
      <c r="F113" s="219" t="s">
        <v>488</v>
      </c>
      <c r="G113" s="200"/>
      <c r="H113" s="200" t="s">
        <v>531</v>
      </c>
      <c r="I113" s="200" t="s">
        <v>522</v>
      </c>
      <c r="J113" s="200"/>
      <c r="K113" s="211"/>
    </row>
    <row r="114" spans="2:11" ht="15" customHeight="1">
      <c r="B114" s="220"/>
      <c r="C114" s="200" t="s">
        <v>49</v>
      </c>
      <c r="D114" s="200"/>
      <c r="E114" s="200"/>
      <c r="F114" s="219" t="s">
        <v>488</v>
      </c>
      <c r="G114" s="200"/>
      <c r="H114" s="200" t="s">
        <v>532</v>
      </c>
      <c r="I114" s="200" t="s">
        <v>522</v>
      </c>
      <c r="J114" s="200"/>
      <c r="K114" s="211"/>
    </row>
    <row r="115" spans="2:11" ht="15" customHeight="1">
      <c r="B115" s="220"/>
      <c r="C115" s="200" t="s">
        <v>58</v>
      </c>
      <c r="D115" s="200"/>
      <c r="E115" s="200"/>
      <c r="F115" s="219" t="s">
        <v>488</v>
      </c>
      <c r="G115" s="200"/>
      <c r="H115" s="200" t="s">
        <v>533</v>
      </c>
      <c r="I115" s="200" t="s">
        <v>534</v>
      </c>
      <c r="J115" s="200"/>
      <c r="K115" s="211"/>
    </row>
    <row r="116" spans="2:11" ht="15" customHeight="1">
      <c r="B116" s="223"/>
      <c r="C116" s="229"/>
      <c r="D116" s="229"/>
      <c r="E116" s="229"/>
      <c r="F116" s="229"/>
      <c r="G116" s="229"/>
      <c r="H116" s="229"/>
      <c r="I116" s="229"/>
      <c r="J116" s="229"/>
      <c r="K116" s="225"/>
    </row>
    <row r="117" spans="2:11" ht="18.75" customHeight="1">
      <c r="B117" s="230"/>
      <c r="C117" s="196"/>
      <c r="D117" s="196"/>
      <c r="E117" s="196"/>
      <c r="F117" s="231"/>
      <c r="G117" s="196"/>
      <c r="H117" s="196"/>
      <c r="I117" s="196"/>
      <c r="J117" s="196"/>
      <c r="K117" s="230"/>
    </row>
    <row r="118" spans="2:11" ht="18.75" customHeight="1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</row>
    <row r="119" spans="2:11" ht="7.5" customHeight="1">
      <c r="B119" s="232"/>
      <c r="C119" s="233"/>
      <c r="D119" s="233"/>
      <c r="E119" s="233"/>
      <c r="F119" s="233"/>
      <c r="G119" s="233"/>
      <c r="H119" s="233"/>
      <c r="I119" s="233"/>
      <c r="J119" s="233"/>
      <c r="K119" s="234"/>
    </row>
    <row r="120" spans="2:11" ht="45" customHeight="1">
      <c r="B120" s="235"/>
      <c r="C120" s="311" t="s">
        <v>535</v>
      </c>
      <c r="D120" s="311"/>
      <c r="E120" s="311"/>
      <c r="F120" s="311"/>
      <c r="G120" s="311"/>
      <c r="H120" s="311"/>
      <c r="I120" s="311"/>
      <c r="J120" s="311"/>
      <c r="K120" s="236"/>
    </row>
    <row r="121" spans="2:11" ht="17.25" customHeight="1">
      <c r="B121" s="237"/>
      <c r="C121" s="212" t="s">
        <v>482</v>
      </c>
      <c r="D121" s="212"/>
      <c r="E121" s="212"/>
      <c r="F121" s="212" t="s">
        <v>483</v>
      </c>
      <c r="G121" s="213"/>
      <c r="H121" s="212" t="s">
        <v>110</v>
      </c>
      <c r="I121" s="212" t="s">
        <v>58</v>
      </c>
      <c r="J121" s="212" t="s">
        <v>484</v>
      </c>
      <c r="K121" s="238"/>
    </row>
    <row r="122" spans="2:11" ht="17.25" customHeight="1">
      <c r="B122" s="237"/>
      <c r="C122" s="214" t="s">
        <v>485</v>
      </c>
      <c r="D122" s="214"/>
      <c r="E122" s="214"/>
      <c r="F122" s="215" t="s">
        <v>486</v>
      </c>
      <c r="G122" s="216"/>
      <c r="H122" s="214"/>
      <c r="I122" s="214"/>
      <c r="J122" s="214" t="s">
        <v>487</v>
      </c>
      <c r="K122" s="238"/>
    </row>
    <row r="123" spans="2:11" ht="5.25" customHeight="1">
      <c r="B123" s="239"/>
      <c r="C123" s="217"/>
      <c r="D123" s="217"/>
      <c r="E123" s="217"/>
      <c r="F123" s="217"/>
      <c r="G123" s="200"/>
      <c r="H123" s="217"/>
      <c r="I123" s="217"/>
      <c r="J123" s="217"/>
      <c r="K123" s="240"/>
    </row>
    <row r="124" spans="2:11" ht="15" customHeight="1">
      <c r="B124" s="239"/>
      <c r="C124" s="200" t="s">
        <v>491</v>
      </c>
      <c r="D124" s="217"/>
      <c r="E124" s="217"/>
      <c r="F124" s="219" t="s">
        <v>488</v>
      </c>
      <c r="G124" s="200"/>
      <c r="H124" s="200" t="s">
        <v>527</v>
      </c>
      <c r="I124" s="200" t="s">
        <v>490</v>
      </c>
      <c r="J124" s="200">
        <v>120</v>
      </c>
      <c r="K124" s="241"/>
    </row>
    <row r="125" spans="2:11" ht="15" customHeight="1">
      <c r="B125" s="239"/>
      <c r="C125" s="200" t="s">
        <v>536</v>
      </c>
      <c r="D125" s="200"/>
      <c r="E125" s="200"/>
      <c r="F125" s="219" t="s">
        <v>488</v>
      </c>
      <c r="G125" s="200"/>
      <c r="H125" s="200" t="s">
        <v>537</v>
      </c>
      <c r="I125" s="200" t="s">
        <v>490</v>
      </c>
      <c r="J125" s="200" t="s">
        <v>538</v>
      </c>
      <c r="K125" s="241"/>
    </row>
    <row r="126" spans="2:11" ht="15" customHeight="1">
      <c r="B126" s="239"/>
      <c r="C126" s="200" t="s">
        <v>437</v>
      </c>
      <c r="D126" s="200"/>
      <c r="E126" s="200"/>
      <c r="F126" s="219" t="s">
        <v>488</v>
      </c>
      <c r="G126" s="200"/>
      <c r="H126" s="200" t="s">
        <v>539</v>
      </c>
      <c r="I126" s="200" t="s">
        <v>490</v>
      </c>
      <c r="J126" s="200" t="s">
        <v>538</v>
      </c>
      <c r="K126" s="241"/>
    </row>
    <row r="127" spans="2:11" ht="15" customHeight="1">
      <c r="B127" s="239"/>
      <c r="C127" s="200" t="s">
        <v>499</v>
      </c>
      <c r="D127" s="200"/>
      <c r="E127" s="200"/>
      <c r="F127" s="219" t="s">
        <v>494</v>
      </c>
      <c r="G127" s="200"/>
      <c r="H127" s="200" t="s">
        <v>500</v>
      </c>
      <c r="I127" s="200" t="s">
        <v>490</v>
      </c>
      <c r="J127" s="200">
        <v>15</v>
      </c>
      <c r="K127" s="241"/>
    </row>
    <row r="128" spans="2:11" ht="15" customHeight="1">
      <c r="B128" s="239"/>
      <c r="C128" s="221" t="s">
        <v>501</v>
      </c>
      <c r="D128" s="221"/>
      <c r="E128" s="221"/>
      <c r="F128" s="222" t="s">
        <v>494</v>
      </c>
      <c r="G128" s="221"/>
      <c r="H128" s="221" t="s">
        <v>502</v>
      </c>
      <c r="I128" s="221" t="s">
        <v>490</v>
      </c>
      <c r="J128" s="221">
        <v>15</v>
      </c>
      <c r="K128" s="241"/>
    </row>
    <row r="129" spans="2:11" ht="15" customHeight="1">
      <c r="B129" s="239"/>
      <c r="C129" s="221" t="s">
        <v>503</v>
      </c>
      <c r="D129" s="221"/>
      <c r="E129" s="221"/>
      <c r="F129" s="222" t="s">
        <v>494</v>
      </c>
      <c r="G129" s="221"/>
      <c r="H129" s="221" t="s">
        <v>504</v>
      </c>
      <c r="I129" s="221" t="s">
        <v>490</v>
      </c>
      <c r="J129" s="221">
        <v>20</v>
      </c>
      <c r="K129" s="241"/>
    </row>
    <row r="130" spans="2:11" ht="15" customHeight="1">
      <c r="B130" s="239"/>
      <c r="C130" s="221" t="s">
        <v>505</v>
      </c>
      <c r="D130" s="221"/>
      <c r="E130" s="221"/>
      <c r="F130" s="222" t="s">
        <v>494</v>
      </c>
      <c r="G130" s="221"/>
      <c r="H130" s="221" t="s">
        <v>506</v>
      </c>
      <c r="I130" s="221" t="s">
        <v>490</v>
      </c>
      <c r="J130" s="221">
        <v>20</v>
      </c>
      <c r="K130" s="241"/>
    </row>
    <row r="131" spans="2:11" ht="15" customHeight="1">
      <c r="B131" s="239"/>
      <c r="C131" s="200" t="s">
        <v>493</v>
      </c>
      <c r="D131" s="200"/>
      <c r="E131" s="200"/>
      <c r="F131" s="219" t="s">
        <v>494</v>
      </c>
      <c r="G131" s="200"/>
      <c r="H131" s="200" t="s">
        <v>527</v>
      </c>
      <c r="I131" s="200" t="s">
        <v>490</v>
      </c>
      <c r="J131" s="200">
        <v>50</v>
      </c>
      <c r="K131" s="241"/>
    </row>
    <row r="132" spans="2:11" ht="15" customHeight="1">
      <c r="B132" s="239"/>
      <c r="C132" s="200" t="s">
        <v>507</v>
      </c>
      <c r="D132" s="200"/>
      <c r="E132" s="200"/>
      <c r="F132" s="219" t="s">
        <v>494</v>
      </c>
      <c r="G132" s="200"/>
      <c r="H132" s="200" t="s">
        <v>527</v>
      </c>
      <c r="I132" s="200" t="s">
        <v>490</v>
      </c>
      <c r="J132" s="200">
        <v>50</v>
      </c>
      <c r="K132" s="241"/>
    </row>
    <row r="133" spans="2:11" ht="15" customHeight="1">
      <c r="B133" s="239"/>
      <c r="C133" s="200" t="s">
        <v>513</v>
      </c>
      <c r="D133" s="200"/>
      <c r="E133" s="200"/>
      <c r="F133" s="219" t="s">
        <v>494</v>
      </c>
      <c r="G133" s="200"/>
      <c r="H133" s="200" t="s">
        <v>527</v>
      </c>
      <c r="I133" s="200" t="s">
        <v>490</v>
      </c>
      <c r="J133" s="200">
        <v>50</v>
      </c>
      <c r="K133" s="241"/>
    </row>
    <row r="134" spans="2:11" ht="15" customHeight="1">
      <c r="B134" s="239"/>
      <c r="C134" s="200" t="s">
        <v>515</v>
      </c>
      <c r="D134" s="200"/>
      <c r="E134" s="200"/>
      <c r="F134" s="219" t="s">
        <v>494</v>
      </c>
      <c r="G134" s="200"/>
      <c r="H134" s="200" t="s">
        <v>527</v>
      </c>
      <c r="I134" s="200" t="s">
        <v>490</v>
      </c>
      <c r="J134" s="200">
        <v>50</v>
      </c>
      <c r="K134" s="241"/>
    </row>
    <row r="135" spans="2:11" ht="15" customHeight="1">
      <c r="B135" s="239"/>
      <c r="C135" s="200" t="s">
        <v>115</v>
      </c>
      <c r="D135" s="200"/>
      <c r="E135" s="200"/>
      <c r="F135" s="219" t="s">
        <v>494</v>
      </c>
      <c r="G135" s="200"/>
      <c r="H135" s="200" t="s">
        <v>540</v>
      </c>
      <c r="I135" s="200" t="s">
        <v>490</v>
      </c>
      <c r="J135" s="200">
        <v>255</v>
      </c>
      <c r="K135" s="241"/>
    </row>
    <row r="136" spans="2:11" ht="15" customHeight="1">
      <c r="B136" s="239"/>
      <c r="C136" s="200" t="s">
        <v>517</v>
      </c>
      <c r="D136" s="200"/>
      <c r="E136" s="200"/>
      <c r="F136" s="219" t="s">
        <v>488</v>
      </c>
      <c r="G136" s="200"/>
      <c r="H136" s="200" t="s">
        <v>541</v>
      </c>
      <c r="I136" s="200" t="s">
        <v>519</v>
      </c>
      <c r="J136" s="200"/>
      <c r="K136" s="241"/>
    </row>
    <row r="137" spans="2:11" ht="15" customHeight="1">
      <c r="B137" s="239"/>
      <c r="C137" s="200" t="s">
        <v>520</v>
      </c>
      <c r="D137" s="200"/>
      <c r="E137" s="200"/>
      <c r="F137" s="219" t="s">
        <v>488</v>
      </c>
      <c r="G137" s="200"/>
      <c r="H137" s="200" t="s">
        <v>542</v>
      </c>
      <c r="I137" s="200" t="s">
        <v>522</v>
      </c>
      <c r="J137" s="200"/>
      <c r="K137" s="241"/>
    </row>
    <row r="138" spans="2:11" ht="15" customHeight="1">
      <c r="B138" s="239"/>
      <c r="C138" s="200" t="s">
        <v>523</v>
      </c>
      <c r="D138" s="200"/>
      <c r="E138" s="200"/>
      <c r="F138" s="219" t="s">
        <v>488</v>
      </c>
      <c r="G138" s="200"/>
      <c r="H138" s="200" t="s">
        <v>523</v>
      </c>
      <c r="I138" s="200" t="s">
        <v>522</v>
      </c>
      <c r="J138" s="200"/>
      <c r="K138" s="241"/>
    </row>
    <row r="139" spans="2:11" ht="15" customHeight="1">
      <c r="B139" s="239"/>
      <c r="C139" s="200" t="s">
        <v>39</v>
      </c>
      <c r="D139" s="200"/>
      <c r="E139" s="200"/>
      <c r="F139" s="219" t="s">
        <v>488</v>
      </c>
      <c r="G139" s="200"/>
      <c r="H139" s="200" t="s">
        <v>543</v>
      </c>
      <c r="I139" s="200" t="s">
        <v>522</v>
      </c>
      <c r="J139" s="200"/>
      <c r="K139" s="241"/>
    </row>
    <row r="140" spans="2:11" ht="15" customHeight="1">
      <c r="B140" s="239"/>
      <c r="C140" s="200" t="s">
        <v>544</v>
      </c>
      <c r="D140" s="200"/>
      <c r="E140" s="200"/>
      <c r="F140" s="219" t="s">
        <v>488</v>
      </c>
      <c r="G140" s="200"/>
      <c r="H140" s="200" t="s">
        <v>545</v>
      </c>
      <c r="I140" s="200" t="s">
        <v>522</v>
      </c>
      <c r="J140" s="200"/>
      <c r="K140" s="241"/>
    </row>
    <row r="141" spans="2:11" ht="15" customHeight="1">
      <c r="B141" s="242"/>
      <c r="C141" s="243"/>
      <c r="D141" s="243"/>
      <c r="E141" s="243"/>
      <c r="F141" s="243"/>
      <c r="G141" s="243"/>
      <c r="H141" s="243"/>
      <c r="I141" s="243"/>
      <c r="J141" s="243"/>
      <c r="K141" s="244"/>
    </row>
    <row r="142" spans="2:11" ht="18.75" customHeight="1">
      <c r="B142" s="196"/>
      <c r="C142" s="196"/>
      <c r="D142" s="196"/>
      <c r="E142" s="196"/>
      <c r="F142" s="231"/>
      <c r="G142" s="196"/>
      <c r="H142" s="196"/>
      <c r="I142" s="196"/>
      <c r="J142" s="196"/>
      <c r="K142" s="196"/>
    </row>
    <row r="143" spans="2:11" ht="18.75" customHeight="1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</row>
    <row r="144" spans="2:11" ht="7.5" customHeight="1">
      <c r="B144" s="207"/>
      <c r="C144" s="208"/>
      <c r="D144" s="208"/>
      <c r="E144" s="208"/>
      <c r="F144" s="208"/>
      <c r="G144" s="208"/>
      <c r="H144" s="208"/>
      <c r="I144" s="208"/>
      <c r="J144" s="208"/>
      <c r="K144" s="209"/>
    </row>
    <row r="145" spans="2:11" ht="45" customHeight="1">
      <c r="B145" s="210"/>
      <c r="C145" s="316" t="s">
        <v>546</v>
      </c>
      <c r="D145" s="316"/>
      <c r="E145" s="316"/>
      <c r="F145" s="316"/>
      <c r="G145" s="316"/>
      <c r="H145" s="316"/>
      <c r="I145" s="316"/>
      <c r="J145" s="316"/>
      <c r="K145" s="211"/>
    </row>
    <row r="146" spans="2:11" ht="17.25" customHeight="1">
      <c r="B146" s="210"/>
      <c r="C146" s="212" t="s">
        <v>482</v>
      </c>
      <c r="D146" s="212"/>
      <c r="E146" s="212"/>
      <c r="F146" s="212" t="s">
        <v>483</v>
      </c>
      <c r="G146" s="213"/>
      <c r="H146" s="212" t="s">
        <v>110</v>
      </c>
      <c r="I146" s="212" t="s">
        <v>58</v>
      </c>
      <c r="J146" s="212" t="s">
        <v>484</v>
      </c>
      <c r="K146" s="211"/>
    </row>
    <row r="147" spans="2:11" ht="17.25" customHeight="1">
      <c r="B147" s="210"/>
      <c r="C147" s="214" t="s">
        <v>485</v>
      </c>
      <c r="D147" s="214"/>
      <c r="E147" s="214"/>
      <c r="F147" s="215" t="s">
        <v>486</v>
      </c>
      <c r="G147" s="216"/>
      <c r="H147" s="214"/>
      <c r="I147" s="214"/>
      <c r="J147" s="214" t="s">
        <v>487</v>
      </c>
      <c r="K147" s="211"/>
    </row>
    <row r="148" spans="2:11" ht="5.25" customHeight="1">
      <c r="B148" s="220"/>
      <c r="C148" s="217"/>
      <c r="D148" s="217"/>
      <c r="E148" s="217"/>
      <c r="F148" s="217"/>
      <c r="G148" s="218"/>
      <c r="H148" s="217"/>
      <c r="I148" s="217"/>
      <c r="J148" s="217"/>
      <c r="K148" s="241"/>
    </row>
    <row r="149" spans="2:11" ht="15" customHeight="1">
      <c r="B149" s="220"/>
      <c r="C149" s="245" t="s">
        <v>491</v>
      </c>
      <c r="D149" s="200"/>
      <c r="E149" s="200"/>
      <c r="F149" s="246" t="s">
        <v>488</v>
      </c>
      <c r="G149" s="200"/>
      <c r="H149" s="245" t="s">
        <v>527</v>
      </c>
      <c r="I149" s="245" t="s">
        <v>490</v>
      </c>
      <c r="J149" s="245">
        <v>120</v>
      </c>
      <c r="K149" s="241"/>
    </row>
    <row r="150" spans="2:11" ht="15" customHeight="1">
      <c r="B150" s="220"/>
      <c r="C150" s="245" t="s">
        <v>536</v>
      </c>
      <c r="D150" s="200"/>
      <c r="E150" s="200"/>
      <c r="F150" s="246" t="s">
        <v>488</v>
      </c>
      <c r="G150" s="200"/>
      <c r="H150" s="245" t="s">
        <v>547</v>
      </c>
      <c r="I150" s="245" t="s">
        <v>490</v>
      </c>
      <c r="J150" s="245" t="s">
        <v>538</v>
      </c>
      <c r="K150" s="241"/>
    </row>
    <row r="151" spans="2:11" ht="15" customHeight="1">
      <c r="B151" s="220"/>
      <c r="C151" s="245" t="s">
        <v>437</v>
      </c>
      <c r="D151" s="200"/>
      <c r="E151" s="200"/>
      <c r="F151" s="246" t="s">
        <v>488</v>
      </c>
      <c r="G151" s="200"/>
      <c r="H151" s="245" t="s">
        <v>548</v>
      </c>
      <c r="I151" s="245" t="s">
        <v>490</v>
      </c>
      <c r="J151" s="245" t="s">
        <v>538</v>
      </c>
      <c r="K151" s="241"/>
    </row>
    <row r="152" spans="2:11" ht="15" customHeight="1">
      <c r="B152" s="220"/>
      <c r="C152" s="245" t="s">
        <v>493</v>
      </c>
      <c r="D152" s="200"/>
      <c r="E152" s="200"/>
      <c r="F152" s="246" t="s">
        <v>494</v>
      </c>
      <c r="G152" s="200"/>
      <c r="H152" s="245" t="s">
        <v>527</v>
      </c>
      <c r="I152" s="245" t="s">
        <v>490</v>
      </c>
      <c r="J152" s="245">
        <v>50</v>
      </c>
      <c r="K152" s="241"/>
    </row>
    <row r="153" spans="2:11" ht="15" customHeight="1">
      <c r="B153" s="220"/>
      <c r="C153" s="245" t="s">
        <v>496</v>
      </c>
      <c r="D153" s="200"/>
      <c r="E153" s="200"/>
      <c r="F153" s="246" t="s">
        <v>488</v>
      </c>
      <c r="G153" s="200"/>
      <c r="H153" s="245" t="s">
        <v>527</v>
      </c>
      <c r="I153" s="245" t="s">
        <v>498</v>
      </c>
      <c r="J153" s="245"/>
      <c r="K153" s="241"/>
    </row>
    <row r="154" spans="2:11" ht="15" customHeight="1">
      <c r="B154" s="220"/>
      <c r="C154" s="245" t="s">
        <v>507</v>
      </c>
      <c r="D154" s="200"/>
      <c r="E154" s="200"/>
      <c r="F154" s="246" t="s">
        <v>494</v>
      </c>
      <c r="G154" s="200"/>
      <c r="H154" s="245" t="s">
        <v>527</v>
      </c>
      <c r="I154" s="245" t="s">
        <v>490</v>
      </c>
      <c r="J154" s="245">
        <v>50</v>
      </c>
      <c r="K154" s="241"/>
    </row>
    <row r="155" spans="2:11" ht="15" customHeight="1">
      <c r="B155" s="220"/>
      <c r="C155" s="245" t="s">
        <v>515</v>
      </c>
      <c r="D155" s="200"/>
      <c r="E155" s="200"/>
      <c r="F155" s="246" t="s">
        <v>494</v>
      </c>
      <c r="G155" s="200"/>
      <c r="H155" s="245" t="s">
        <v>527</v>
      </c>
      <c r="I155" s="245" t="s">
        <v>490</v>
      </c>
      <c r="J155" s="245">
        <v>50</v>
      </c>
      <c r="K155" s="241"/>
    </row>
    <row r="156" spans="2:11" ht="15" customHeight="1">
      <c r="B156" s="220"/>
      <c r="C156" s="245" t="s">
        <v>513</v>
      </c>
      <c r="D156" s="200"/>
      <c r="E156" s="200"/>
      <c r="F156" s="246" t="s">
        <v>494</v>
      </c>
      <c r="G156" s="200"/>
      <c r="H156" s="245" t="s">
        <v>527</v>
      </c>
      <c r="I156" s="245" t="s">
        <v>490</v>
      </c>
      <c r="J156" s="245">
        <v>50</v>
      </c>
      <c r="K156" s="241"/>
    </row>
    <row r="157" spans="2:11" ht="15" customHeight="1">
      <c r="B157" s="220"/>
      <c r="C157" s="245" t="s">
        <v>94</v>
      </c>
      <c r="D157" s="200"/>
      <c r="E157" s="200"/>
      <c r="F157" s="246" t="s">
        <v>488</v>
      </c>
      <c r="G157" s="200"/>
      <c r="H157" s="245" t="s">
        <v>549</v>
      </c>
      <c r="I157" s="245" t="s">
        <v>490</v>
      </c>
      <c r="J157" s="245" t="s">
        <v>550</v>
      </c>
      <c r="K157" s="241"/>
    </row>
    <row r="158" spans="2:11" ht="15" customHeight="1">
      <c r="B158" s="220"/>
      <c r="C158" s="245" t="s">
        <v>551</v>
      </c>
      <c r="D158" s="200"/>
      <c r="E158" s="200"/>
      <c r="F158" s="246" t="s">
        <v>488</v>
      </c>
      <c r="G158" s="200"/>
      <c r="H158" s="245" t="s">
        <v>552</v>
      </c>
      <c r="I158" s="245" t="s">
        <v>522</v>
      </c>
      <c r="J158" s="245"/>
      <c r="K158" s="241"/>
    </row>
    <row r="159" spans="2:11" ht="15" customHeight="1">
      <c r="B159" s="247"/>
      <c r="C159" s="229"/>
      <c r="D159" s="229"/>
      <c r="E159" s="229"/>
      <c r="F159" s="229"/>
      <c r="G159" s="229"/>
      <c r="H159" s="229"/>
      <c r="I159" s="229"/>
      <c r="J159" s="229"/>
      <c r="K159" s="248"/>
    </row>
    <row r="160" spans="2:11" ht="18.75" customHeight="1">
      <c r="B160" s="196"/>
      <c r="C160" s="200"/>
      <c r="D160" s="200"/>
      <c r="E160" s="200"/>
      <c r="F160" s="219"/>
      <c r="G160" s="200"/>
      <c r="H160" s="200"/>
      <c r="I160" s="200"/>
      <c r="J160" s="200"/>
      <c r="K160" s="196"/>
    </row>
    <row r="161" spans="2:11" ht="18.75" customHeight="1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</row>
    <row r="162" spans="2:11" ht="7.5" customHeight="1">
      <c r="B162" s="188"/>
      <c r="C162" s="189"/>
      <c r="D162" s="189"/>
      <c r="E162" s="189"/>
      <c r="F162" s="189"/>
      <c r="G162" s="189"/>
      <c r="H162" s="189"/>
      <c r="I162" s="189"/>
      <c r="J162" s="189"/>
      <c r="K162" s="190"/>
    </row>
    <row r="163" spans="2:11" ht="45" customHeight="1">
      <c r="B163" s="191"/>
      <c r="C163" s="311" t="s">
        <v>553</v>
      </c>
      <c r="D163" s="311"/>
      <c r="E163" s="311"/>
      <c r="F163" s="311"/>
      <c r="G163" s="311"/>
      <c r="H163" s="311"/>
      <c r="I163" s="311"/>
      <c r="J163" s="311"/>
      <c r="K163" s="192"/>
    </row>
    <row r="164" spans="2:11" ht="17.25" customHeight="1">
      <c r="B164" s="191"/>
      <c r="C164" s="212" t="s">
        <v>482</v>
      </c>
      <c r="D164" s="212"/>
      <c r="E164" s="212"/>
      <c r="F164" s="212" t="s">
        <v>483</v>
      </c>
      <c r="G164" s="249"/>
      <c r="H164" s="250" t="s">
        <v>110</v>
      </c>
      <c r="I164" s="250" t="s">
        <v>58</v>
      </c>
      <c r="J164" s="212" t="s">
        <v>484</v>
      </c>
      <c r="K164" s="192"/>
    </row>
    <row r="165" spans="2:11" ht="17.25" customHeight="1">
      <c r="B165" s="193"/>
      <c r="C165" s="214" t="s">
        <v>485</v>
      </c>
      <c r="D165" s="214"/>
      <c r="E165" s="214"/>
      <c r="F165" s="215" t="s">
        <v>486</v>
      </c>
      <c r="G165" s="251"/>
      <c r="H165" s="252"/>
      <c r="I165" s="252"/>
      <c r="J165" s="214" t="s">
        <v>487</v>
      </c>
      <c r="K165" s="194"/>
    </row>
    <row r="166" spans="2:11" ht="5.25" customHeight="1">
      <c r="B166" s="220"/>
      <c r="C166" s="217"/>
      <c r="D166" s="217"/>
      <c r="E166" s="217"/>
      <c r="F166" s="217"/>
      <c r="G166" s="218"/>
      <c r="H166" s="217"/>
      <c r="I166" s="217"/>
      <c r="J166" s="217"/>
      <c r="K166" s="241"/>
    </row>
    <row r="167" spans="2:11" ht="15" customHeight="1">
      <c r="B167" s="220"/>
      <c r="C167" s="200" t="s">
        <v>491</v>
      </c>
      <c r="D167" s="200"/>
      <c r="E167" s="200"/>
      <c r="F167" s="219" t="s">
        <v>488</v>
      </c>
      <c r="G167" s="200"/>
      <c r="H167" s="200" t="s">
        <v>527</v>
      </c>
      <c r="I167" s="200" t="s">
        <v>490</v>
      </c>
      <c r="J167" s="200">
        <v>120</v>
      </c>
      <c r="K167" s="241"/>
    </row>
    <row r="168" spans="2:11" ht="15" customHeight="1">
      <c r="B168" s="220"/>
      <c r="C168" s="200" t="s">
        <v>536</v>
      </c>
      <c r="D168" s="200"/>
      <c r="E168" s="200"/>
      <c r="F168" s="219" t="s">
        <v>488</v>
      </c>
      <c r="G168" s="200"/>
      <c r="H168" s="200" t="s">
        <v>537</v>
      </c>
      <c r="I168" s="200" t="s">
        <v>490</v>
      </c>
      <c r="J168" s="200" t="s">
        <v>538</v>
      </c>
      <c r="K168" s="241"/>
    </row>
    <row r="169" spans="2:11" ht="15" customHeight="1">
      <c r="B169" s="220"/>
      <c r="C169" s="200" t="s">
        <v>437</v>
      </c>
      <c r="D169" s="200"/>
      <c r="E169" s="200"/>
      <c r="F169" s="219" t="s">
        <v>488</v>
      </c>
      <c r="G169" s="200"/>
      <c r="H169" s="200" t="s">
        <v>554</v>
      </c>
      <c r="I169" s="200" t="s">
        <v>490</v>
      </c>
      <c r="J169" s="200" t="s">
        <v>538</v>
      </c>
      <c r="K169" s="241"/>
    </row>
    <row r="170" spans="2:11" ht="15" customHeight="1">
      <c r="B170" s="220"/>
      <c r="C170" s="200" t="s">
        <v>493</v>
      </c>
      <c r="D170" s="200"/>
      <c r="E170" s="200"/>
      <c r="F170" s="219" t="s">
        <v>494</v>
      </c>
      <c r="G170" s="200"/>
      <c r="H170" s="200" t="s">
        <v>554</v>
      </c>
      <c r="I170" s="200" t="s">
        <v>490</v>
      </c>
      <c r="J170" s="200">
        <v>50</v>
      </c>
      <c r="K170" s="241"/>
    </row>
    <row r="171" spans="2:11" ht="15" customHeight="1">
      <c r="B171" s="220"/>
      <c r="C171" s="200" t="s">
        <v>496</v>
      </c>
      <c r="D171" s="200"/>
      <c r="E171" s="200"/>
      <c r="F171" s="219" t="s">
        <v>488</v>
      </c>
      <c r="G171" s="200"/>
      <c r="H171" s="200" t="s">
        <v>554</v>
      </c>
      <c r="I171" s="200" t="s">
        <v>498</v>
      </c>
      <c r="J171" s="200"/>
      <c r="K171" s="241"/>
    </row>
    <row r="172" spans="2:11" ht="15" customHeight="1">
      <c r="B172" s="220"/>
      <c r="C172" s="200" t="s">
        <v>507</v>
      </c>
      <c r="D172" s="200"/>
      <c r="E172" s="200"/>
      <c r="F172" s="219" t="s">
        <v>494</v>
      </c>
      <c r="G172" s="200"/>
      <c r="H172" s="200" t="s">
        <v>554</v>
      </c>
      <c r="I172" s="200" t="s">
        <v>490</v>
      </c>
      <c r="J172" s="200">
        <v>50</v>
      </c>
      <c r="K172" s="241"/>
    </row>
    <row r="173" spans="2:11" ht="15" customHeight="1">
      <c r="B173" s="220"/>
      <c r="C173" s="200" t="s">
        <v>515</v>
      </c>
      <c r="D173" s="200"/>
      <c r="E173" s="200"/>
      <c r="F173" s="219" t="s">
        <v>494</v>
      </c>
      <c r="G173" s="200"/>
      <c r="H173" s="200" t="s">
        <v>554</v>
      </c>
      <c r="I173" s="200" t="s">
        <v>490</v>
      </c>
      <c r="J173" s="200">
        <v>50</v>
      </c>
      <c r="K173" s="241"/>
    </row>
    <row r="174" spans="2:11" ht="15" customHeight="1">
      <c r="B174" s="220"/>
      <c r="C174" s="200" t="s">
        <v>513</v>
      </c>
      <c r="D174" s="200"/>
      <c r="E174" s="200"/>
      <c r="F174" s="219" t="s">
        <v>494</v>
      </c>
      <c r="G174" s="200"/>
      <c r="H174" s="200" t="s">
        <v>554</v>
      </c>
      <c r="I174" s="200" t="s">
        <v>490</v>
      </c>
      <c r="J174" s="200">
        <v>50</v>
      </c>
      <c r="K174" s="241"/>
    </row>
    <row r="175" spans="2:11" ht="15" customHeight="1">
      <c r="B175" s="220"/>
      <c r="C175" s="200" t="s">
        <v>109</v>
      </c>
      <c r="D175" s="200"/>
      <c r="E175" s="200"/>
      <c r="F175" s="219" t="s">
        <v>488</v>
      </c>
      <c r="G175" s="200"/>
      <c r="H175" s="200" t="s">
        <v>555</v>
      </c>
      <c r="I175" s="200" t="s">
        <v>556</v>
      </c>
      <c r="J175" s="200"/>
      <c r="K175" s="241"/>
    </row>
    <row r="176" spans="2:11" ht="15" customHeight="1">
      <c r="B176" s="220"/>
      <c r="C176" s="200" t="s">
        <v>58</v>
      </c>
      <c r="D176" s="200"/>
      <c r="E176" s="200"/>
      <c r="F176" s="219" t="s">
        <v>488</v>
      </c>
      <c r="G176" s="200"/>
      <c r="H176" s="200" t="s">
        <v>557</v>
      </c>
      <c r="I176" s="200" t="s">
        <v>558</v>
      </c>
      <c r="J176" s="200">
        <v>1</v>
      </c>
      <c r="K176" s="241"/>
    </row>
    <row r="177" spans="2:11" ht="15" customHeight="1">
      <c r="B177" s="220"/>
      <c r="C177" s="200" t="s">
        <v>54</v>
      </c>
      <c r="D177" s="200"/>
      <c r="E177" s="200"/>
      <c r="F177" s="219" t="s">
        <v>488</v>
      </c>
      <c r="G177" s="200"/>
      <c r="H177" s="200" t="s">
        <v>559</v>
      </c>
      <c r="I177" s="200" t="s">
        <v>490</v>
      </c>
      <c r="J177" s="200">
        <v>20</v>
      </c>
      <c r="K177" s="241"/>
    </row>
    <row r="178" spans="2:11" ht="15" customHeight="1">
      <c r="B178" s="220"/>
      <c r="C178" s="200" t="s">
        <v>110</v>
      </c>
      <c r="D178" s="200"/>
      <c r="E178" s="200"/>
      <c r="F178" s="219" t="s">
        <v>488</v>
      </c>
      <c r="G178" s="200"/>
      <c r="H178" s="200" t="s">
        <v>560</v>
      </c>
      <c r="I178" s="200" t="s">
        <v>490</v>
      </c>
      <c r="J178" s="200">
        <v>255</v>
      </c>
      <c r="K178" s="241"/>
    </row>
    <row r="179" spans="2:11" ht="15" customHeight="1">
      <c r="B179" s="220"/>
      <c r="C179" s="200" t="s">
        <v>111</v>
      </c>
      <c r="D179" s="200"/>
      <c r="E179" s="200"/>
      <c r="F179" s="219" t="s">
        <v>488</v>
      </c>
      <c r="G179" s="200"/>
      <c r="H179" s="200" t="s">
        <v>453</v>
      </c>
      <c r="I179" s="200" t="s">
        <v>490</v>
      </c>
      <c r="J179" s="200">
        <v>10</v>
      </c>
      <c r="K179" s="241"/>
    </row>
    <row r="180" spans="2:11" ht="15" customHeight="1">
      <c r="B180" s="220"/>
      <c r="C180" s="200" t="s">
        <v>112</v>
      </c>
      <c r="D180" s="200"/>
      <c r="E180" s="200"/>
      <c r="F180" s="219" t="s">
        <v>488</v>
      </c>
      <c r="G180" s="200"/>
      <c r="H180" s="200" t="s">
        <v>561</v>
      </c>
      <c r="I180" s="200" t="s">
        <v>522</v>
      </c>
      <c r="J180" s="200"/>
      <c r="K180" s="241"/>
    </row>
    <row r="181" spans="2:11" ht="15" customHeight="1">
      <c r="B181" s="220"/>
      <c r="C181" s="200" t="s">
        <v>562</v>
      </c>
      <c r="D181" s="200"/>
      <c r="E181" s="200"/>
      <c r="F181" s="219" t="s">
        <v>488</v>
      </c>
      <c r="G181" s="200"/>
      <c r="H181" s="200" t="s">
        <v>563</v>
      </c>
      <c r="I181" s="200" t="s">
        <v>522</v>
      </c>
      <c r="J181" s="200"/>
      <c r="K181" s="241"/>
    </row>
    <row r="182" spans="2:11" ht="15" customHeight="1">
      <c r="B182" s="220"/>
      <c r="C182" s="200" t="s">
        <v>551</v>
      </c>
      <c r="D182" s="200"/>
      <c r="E182" s="200"/>
      <c r="F182" s="219" t="s">
        <v>488</v>
      </c>
      <c r="G182" s="200"/>
      <c r="H182" s="200" t="s">
        <v>564</v>
      </c>
      <c r="I182" s="200" t="s">
        <v>522</v>
      </c>
      <c r="J182" s="200"/>
      <c r="K182" s="241"/>
    </row>
    <row r="183" spans="2:11" ht="15" customHeight="1">
      <c r="B183" s="220"/>
      <c r="C183" s="200" t="s">
        <v>114</v>
      </c>
      <c r="D183" s="200"/>
      <c r="E183" s="200"/>
      <c r="F183" s="219" t="s">
        <v>494</v>
      </c>
      <c r="G183" s="200"/>
      <c r="H183" s="200" t="s">
        <v>565</v>
      </c>
      <c r="I183" s="200" t="s">
        <v>490</v>
      </c>
      <c r="J183" s="200">
        <v>50</v>
      </c>
      <c r="K183" s="241"/>
    </row>
    <row r="184" spans="2:11" ht="15" customHeight="1">
      <c r="B184" s="220"/>
      <c r="C184" s="200" t="s">
        <v>566</v>
      </c>
      <c r="D184" s="200"/>
      <c r="E184" s="200"/>
      <c r="F184" s="219" t="s">
        <v>494</v>
      </c>
      <c r="G184" s="200"/>
      <c r="H184" s="200" t="s">
        <v>567</v>
      </c>
      <c r="I184" s="200" t="s">
        <v>568</v>
      </c>
      <c r="J184" s="200"/>
      <c r="K184" s="241"/>
    </row>
    <row r="185" spans="2:11" ht="15" customHeight="1">
      <c r="B185" s="220"/>
      <c r="C185" s="200" t="s">
        <v>569</v>
      </c>
      <c r="D185" s="200"/>
      <c r="E185" s="200"/>
      <c r="F185" s="219" t="s">
        <v>494</v>
      </c>
      <c r="G185" s="200"/>
      <c r="H185" s="200" t="s">
        <v>570</v>
      </c>
      <c r="I185" s="200" t="s">
        <v>568</v>
      </c>
      <c r="J185" s="200"/>
      <c r="K185" s="241"/>
    </row>
    <row r="186" spans="2:11" ht="15" customHeight="1">
      <c r="B186" s="220"/>
      <c r="C186" s="200" t="s">
        <v>571</v>
      </c>
      <c r="D186" s="200"/>
      <c r="E186" s="200"/>
      <c r="F186" s="219" t="s">
        <v>494</v>
      </c>
      <c r="G186" s="200"/>
      <c r="H186" s="200" t="s">
        <v>572</v>
      </c>
      <c r="I186" s="200" t="s">
        <v>568</v>
      </c>
      <c r="J186" s="200"/>
      <c r="K186" s="241"/>
    </row>
    <row r="187" spans="2:11" ht="15" customHeight="1">
      <c r="B187" s="220"/>
      <c r="C187" s="253" t="s">
        <v>573</v>
      </c>
      <c r="D187" s="200"/>
      <c r="E187" s="200"/>
      <c r="F187" s="219" t="s">
        <v>494</v>
      </c>
      <c r="G187" s="200"/>
      <c r="H187" s="200" t="s">
        <v>574</v>
      </c>
      <c r="I187" s="200" t="s">
        <v>575</v>
      </c>
      <c r="J187" s="254" t="s">
        <v>576</v>
      </c>
      <c r="K187" s="241"/>
    </row>
    <row r="188" spans="2:11" ht="15" customHeight="1">
      <c r="B188" s="220"/>
      <c r="C188" s="205" t="s">
        <v>43</v>
      </c>
      <c r="D188" s="200"/>
      <c r="E188" s="200"/>
      <c r="F188" s="219" t="s">
        <v>488</v>
      </c>
      <c r="G188" s="200"/>
      <c r="H188" s="196" t="s">
        <v>577</v>
      </c>
      <c r="I188" s="200" t="s">
        <v>578</v>
      </c>
      <c r="J188" s="200"/>
      <c r="K188" s="241"/>
    </row>
    <row r="189" spans="2:11" ht="15" customHeight="1">
      <c r="B189" s="220"/>
      <c r="C189" s="205" t="s">
        <v>579</v>
      </c>
      <c r="D189" s="200"/>
      <c r="E189" s="200"/>
      <c r="F189" s="219" t="s">
        <v>488</v>
      </c>
      <c r="G189" s="200"/>
      <c r="H189" s="200" t="s">
        <v>580</v>
      </c>
      <c r="I189" s="200" t="s">
        <v>522</v>
      </c>
      <c r="J189" s="200"/>
      <c r="K189" s="241"/>
    </row>
    <row r="190" spans="2:11" ht="15" customHeight="1">
      <c r="B190" s="220"/>
      <c r="C190" s="205" t="s">
        <v>581</v>
      </c>
      <c r="D190" s="200"/>
      <c r="E190" s="200"/>
      <c r="F190" s="219" t="s">
        <v>488</v>
      </c>
      <c r="G190" s="200"/>
      <c r="H190" s="200" t="s">
        <v>582</v>
      </c>
      <c r="I190" s="200" t="s">
        <v>522</v>
      </c>
      <c r="J190" s="200"/>
      <c r="K190" s="241"/>
    </row>
    <row r="191" spans="2:11" ht="15" customHeight="1">
      <c r="B191" s="220"/>
      <c r="C191" s="205" t="s">
        <v>583</v>
      </c>
      <c r="D191" s="200"/>
      <c r="E191" s="200"/>
      <c r="F191" s="219" t="s">
        <v>494</v>
      </c>
      <c r="G191" s="200"/>
      <c r="H191" s="200" t="s">
        <v>584</v>
      </c>
      <c r="I191" s="200" t="s">
        <v>522</v>
      </c>
      <c r="J191" s="200"/>
      <c r="K191" s="241"/>
    </row>
    <row r="192" spans="2:11" ht="15" customHeight="1">
      <c r="B192" s="247"/>
      <c r="C192" s="255"/>
      <c r="D192" s="229"/>
      <c r="E192" s="229"/>
      <c r="F192" s="229"/>
      <c r="G192" s="229"/>
      <c r="H192" s="229"/>
      <c r="I192" s="229"/>
      <c r="J192" s="229"/>
      <c r="K192" s="248"/>
    </row>
    <row r="193" spans="2:11" ht="18.75" customHeight="1">
      <c r="B193" s="196"/>
      <c r="C193" s="200"/>
      <c r="D193" s="200"/>
      <c r="E193" s="200"/>
      <c r="F193" s="219"/>
      <c r="G193" s="200"/>
      <c r="H193" s="200"/>
      <c r="I193" s="200"/>
      <c r="J193" s="200"/>
      <c r="K193" s="196"/>
    </row>
    <row r="194" spans="2:11" ht="18.75" customHeight="1">
      <c r="B194" s="196"/>
      <c r="C194" s="200"/>
      <c r="D194" s="200"/>
      <c r="E194" s="200"/>
      <c r="F194" s="219"/>
      <c r="G194" s="200"/>
      <c r="H194" s="200"/>
      <c r="I194" s="200"/>
      <c r="J194" s="200"/>
      <c r="K194" s="196"/>
    </row>
    <row r="195" spans="2:11" ht="18.75" customHeight="1"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</row>
    <row r="196" spans="2:11" ht="13.5">
      <c r="B196" s="188"/>
      <c r="C196" s="189"/>
      <c r="D196" s="189"/>
      <c r="E196" s="189"/>
      <c r="F196" s="189"/>
      <c r="G196" s="189"/>
      <c r="H196" s="189"/>
      <c r="I196" s="189"/>
      <c r="J196" s="189"/>
      <c r="K196" s="190"/>
    </row>
    <row r="197" spans="2:11" ht="21">
      <c r="B197" s="191"/>
      <c r="C197" s="311" t="s">
        <v>585</v>
      </c>
      <c r="D197" s="311"/>
      <c r="E197" s="311"/>
      <c r="F197" s="311"/>
      <c r="G197" s="311"/>
      <c r="H197" s="311"/>
      <c r="I197" s="311"/>
      <c r="J197" s="311"/>
      <c r="K197" s="192"/>
    </row>
    <row r="198" spans="2:11" ht="25.5" customHeight="1">
      <c r="B198" s="191"/>
      <c r="C198" s="256" t="s">
        <v>586</v>
      </c>
      <c r="D198" s="256"/>
      <c r="E198" s="256"/>
      <c r="F198" s="256" t="s">
        <v>587</v>
      </c>
      <c r="G198" s="257"/>
      <c r="H198" s="317" t="s">
        <v>588</v>
      </c>
      <c r="I198" s="317"/>
      <c r="J198" s="317"/>
      <c r="K198" s="192"/>
    </row>
    <row r="199" spans="2:11" ht="5.25" customHeight="1">
      <c r="B199" s="220"/>
      <c r="C199" s="217"/>
      <c r="D199" s="217"/>
      <c r="E199" s="217"/>
      <c r="F199" s="217"/>
      <c r="G199" s="200"/>
      <c r="H199" s="217"/>
      <c r="I199" s="217"/>
      <c r="J199" s="217"/>
      <c r="K199" s="241"/>
    </row>
    <row r="200" spans="2:11" ht="15" customHeight="1">
      <c r="B200" s="220"/>
      <c r="C200" s="200" t="s">
        <v>578</v>
      </c>
      <c r="D200" s="200"/>
      <c r="E200" s="200"/>
      <c r="F200" s="219" t="s">
        <v>44</v>
      </c>
      <c r="G200" s="200"/>
      <c r="H200" s="314" t="s">
        <v>589</v>
      </c>
      <c r="I200" s="314"/>
      <c r="J200" s="314"/>
      <c r="K200" s="241"/>
    </row>
    <row r="201" spans="2:11" ht="15" customHeight="1">
      <c r="B201" s="220"/>
      <c r="C201" s="226"/>
      <c r="D201" s="200"/>
      <c r="E201" s="200"/>
      <c r="F201" s="219" t="s">
        <v>45</v>
      </c>
      <c r="G201" s="200"/>
      <c r="H201" s="314" t="s">
        <v>590</v>
      </c>
      <c r="I201" s="314"/>
      <c r="J201" s="314"/>
      <c r="K201" s="241"/>
    </row>
    <row r="202" spans="2:11" ht="15" customHeight="1">
      <c r="B202" s="220"/>
      <c r="C202" s="226"/>
      <c r="D202" s="200"/>
      <c r="E202" s="200"/>
      <c r="F202" s="219" t="s">
        <v>48</v>
      </c>
      <c r="G202" s="200"/>
      <c r="H202" s="314" t="s">
        <v>591</v>
      </c>
      <c r="I202" s="314"/>
      <c r="J202" s="314"/>
      <c r="K202" s="241"/>
    </row>
    <row r="203" spans="2:11" ht="15" customHeight="1">
      <c r="B203" s="220"/>
      <c r="C203" s="200"/>
      <c r="D203" s="200"/>
      <c r="E203" s="200"/>
      <c r="F203" s="219" t="s">
        <v>46</v>
      </c>
      <c r="G203" s="200"/>
      <c r="H203" s="314" t="s">
        <v>592</v>
      </c>
      <c r="I203" s="314"/>
      <c r="J203" s="314"/>
      <c r="K203" s="241"/>
    </row>
    <row r="204" spans="2:11" ht="15" customHeight="1">
      <c r="B204" s="220"/>
      <c r="C204" s="200"/>
      <c r="D204" s="200"/>
      <c r="E204" s="200"/>
      <c r="F204" s="219" t="s">
        <v>47</v>
      </c>
      <c r="G204" s="200"/>
      <c r="H204" s="314" t="s">
        <v>593</v>
      </c>
      <c r="I204" s="314"/>
      <c r="J204" s="314"/>
      <c r="K204" s="241"/>
    </row>
    <row r="205" spans="2:11" ht="15" customHeight="1">
      <c r="B205" s="220"/>
      <c r="C205" s="200"/>
      <c r="D205" s="200"/>
      <c r="E205" s="200"/>
      <c r="F205" s="219"/>
      <c r="G205" s="200"/>
      <c r="H205" s="200"/>
      <c r="I205" s="200"/>
      <c r="J205" s="200"/>
      <c r="K205" s="241"/>
    </row>
    <row r="206" spans="2:11" ht="15" customHeight="1">
      <c r="B206" s="220"/>
      <c r="C206" s="200" t="s">
        <v>534</v>
      </c>
      <c r="D206" s="200"/>
      <c r="E206" s="200"/>
      <c r="F206" s="219" t="s">
        <v>80</v>
      </c>
      <c r="G206" s="200"/>
      <c r="H206" s="314" t="s">
        <v>594</v>
      </c>
      <c r="I206" s="314"/>
      <c r="J206" s="314"/>
      <c r="K206" s="241"/>
    </row>
    <row r="207" spans="2:11" ht="15" customHeight="1">
      <c r="B207" s="220"/>
      <c r="C207" s="226"/>
      <c r="D207" s="200"/>
      <c r="E207" s="200"/>
      <c r="F207" s="219" t="s">
        <v>431</v>
      </c>
      <c r="G207" s="200"/>
      <c r="H207" s="314" t="s">
        <v>432</v>
      </c>
      <c r="I207" s="314"/>
      <c r="J207" s="314"/>
      <c r="K207" s="241"/>
    </row>
    <row r="208" spans="2:11" ht="15" customHeight="1">
      <c r="B208" s="220"/>
      <c r="C208" s="200"/>
      <c r="D208" s="200"/>
      <c r="E208" s="200"/>
      <c r="F208" s="219" t="s">
        <v>429</v>
      </c>
      <c r="G208" s="200"/>
      <c r="H208" s="314" t="s">
        <v>595</v>
      </c>
      <c r="I208" s="314"/>
      <c r="J208" s="314"/>
      <c r="K208" s="241"/>
    </row>
    <row r="209" spans="2:11" ht="15" customHeight="1">
      <c r="B209" s="258"/>
      <c r="C209" s="226"/>
      <c r="D209" s="226"/>
      <c r="E209" s="226"/>
      <c r="F209" s="219" t="s">
        <v>433</v>
      </c>
      <c r="G209" s="205"/>
      <c r="H209" s="318" t="s">
        <v>434</v>
      </c>
      <c r="I209" s="318"/>
      <c r="J209" s="318"/>
      <c r="K209" s="259"/>
    </row>
    <row r="210" spans="2:11" ht="15" customHeight="1">
      <c r="B210" s="258"/>
      <c r="C210" s="226"/>
      <c r="D210" s="226"/>
      <c r="E210" s="226"/>
      <c r="F210" s="219" t="s">
        <v>435</v>
      </c>
      <c r="G210" s="205"/>
      <c r="H210" s="318" t="s">
        <v>596</v>
      </c>
      <c r="I210" s="318"/>
      <c r="J210" s="318"/>
      <c r="K210" s="259"/>
    </row>
    <row r="211" spans="2:11" ht="15" customHeight="1">
      <c r="B211" s="258"/>
      <c r="C211" s="226"/>
      <c r="D211" s="226"/>
      <c r="E211" s="226"/>
      <c r="F211" s="260"/>
      <c r="G211" s="205"/>
      <c r="H211" s="261"/>
      <c r="I211" s="261"/>
      <c r="J211" s="261"/>
      <c r="K211" s="259"/>
    </row>
    <row r="212" spans="2:11" ht="15" customHeight="1">
      <c r="B212" s="258"/>
      <c r="C212" s="200" t="s">
        <v>558</v>
      </c>
      <c r="D212" s="226"/>
      <c r="E212" s="226"/>
      <c r="F212" s="219">
        <v>1</v>
      </c>
      <c r="G212" s="205"/>
      <c r="H212" s="318" t="s">
        <v>597</v>
      </c>
      <c r="I212" s="318"/>
      <c r="J212" s="318"/>
      <c r="K212" s="259"/>
    </row>
    <row r="213" spans="2:11" ht="15" customHeight="1">
      <c r="B213" s="258"/>
      <c r="C213" s="226"/>
      <c r="D213" s="226"/>
      <c r="E213" s="226"/>
      <c r="F213" s="219">
        <v>2</v>
      </c>
      <c r="G213" s="205"/>
      <c r="H213" s="318" t="s">
        <v>598</v>
      </c>
      <c r="I213" s="318"/>
      <c r="J213" s="318"/>
      <c r="K213" s="259"/>
    </row>
    <row r="214" spans="2:11" ht="15" customHeight="1">
      <c r="B214" s="258"/>
      <c r="C214" s="226"/>
      <c r="D214" s="226"/>
      <c r="E214" s="226"/>
      <c r="F214" s="219">
        <v>3</v>
      </c>
      <c r="G214" s="205"/>
      <c r="H214" s="318" t="s">
        <v>599</v>
      </c>
      <c r="I214" s="318"/>
      <c r="J214" s="318"/>
      <c r="K214" s="259"/>
    </row>
    <row r="215" spans="2:11" ht="15" customHeight="1">
      <c r="B215" s="258"/>
      <c r="C215" s="226"/>
      <c r="D215" s="226"/>
      <c r="E215" s="226"/>
      <c r="F215" s="219">
        <v>4</v>
      </c>
      <c r="G215" s="205"/>
      <c r="H215" s="318" t="s">
        <v>600</v>
      </c>
      <c r="I215" s="318"/>
      <c r="J215" s="318"/>
      <c r="K215" s="259"/>
    </row>
    <row r="216" spans="2:11" ht="12.75" customHeight="1">
      <c r="B216" s="262"/>
      <c r="C216" s="263"/>
      <c r="D216" s="263"/>
      <c r="E216" s="263"/>
      <c r="F216" s="263"/>
      <c r="G216" s="263"/>
      <c r="H216" s="263"/>
      <c r="I216" s="263"/>
      <c r="J216" s="263"/>
      <c r="K216" s="264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PC\Michal</dc:creator>
  <cp:keywords/>
  <dc:description/>
  <cp:lastModifiedBy>Tatiana Jirásková</cp:lastModifiedBy>
  <dcterms:created xsi:type="dcterms:W3CDTF">2018-05-14T05:41:36Z</dcterms:created>
  <dcterms:modified xsi:type="dcterms:W3CDTF">2018-06-15T10:26:50Z</dcterms:modified>
  <cp:category/>
  <cp:version/>
  <cp:contentType/>
  <cp:contentStatus/>
</cp:coreProperties>
</file>