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raskova\OneDrive - JP Legal s.r.o\Praha 14\VŘ 6 bytových jader 2019\"/>
    </mc:Choice>
  </mc:AlternateContent>
  <xr:revisionPtr revIDLastSave="0" documentId="8_{0B6E5ADA-5C79-46F8-8054-3AAEE409634D}" xr6:coauthVersionLast="43" xr6:coauthVersionMax="43" xr10:uidLastSave="{00000000-0000-0000-0000-000000000000}"/>
  <bookViews>
    <workbookView xWindow="-120" yWindow="-120" windowWidth="20730" windowHeight="11310" activeTab="6" xr2:uid="{00000000-000D-0000-FFFF-FFFF00000000}"/>
  </bookViews>
  <sheets>
    <sheet name="Stavba" sheetId="1" r:id="rId1"/>
    <sheet name="VzorPolozky" sheetId="10" state="hidden" r:id="rId2"/>
    <sheet name="1" sheetId="13" r:id="rId3"/>
    <sheet name="2" sheetId="14" r:id="rId4"/>
    <sheet name="3" sheetId="16" r:id="rId5"/>
    <sheet name="4" sheetId="18" r:id="rId6"/>
    <sheet name="5" sheetId="19" r:id="rId7"/>
    <sheet name="6" sheetId="12" r:id="rId8"/>
  </sheets>
  <externalReferences>
    <externalReference r:id="rId9"/>
    <externalReference r:id="rId10"/>
  </externalReferences>
  <definedNames>
    <definedName name="CelkemDPHVypocet" localSheetId="0">Stavba!$H$42</definedName>
    <definedName name="CenaCelkem" localSheetId="4">[1]Stavba!$G$29</definedName>
    <definedName name="CenaCelkem" localSheetId="5">[1]Stavba!$G$29</definedName>
    <definedName name="CenaCelkem" localSheetId="6">[1]Stavba!$G$29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'[2]Krycí list'!$C$2</definedName>
    <definedName name="CisloStavby" localSheetId="0">Stavba!$D$2</definedName>
    <definedName name="cislostavby">'[2]Krycí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 localSheetId="4">[1]Stavba!$G$24</definedName>
    <definedName name="DPHSni" localSheetId="5">[1]Stavba!$G$24</definedName>
    <definedName name="DPHSni" localSheetId="6">[1]Stavba!$G$24</definedName>
    <definedName name="DPHSni">Stavba!$G$24</definedName>
    <definedName name="DPHZakl" localSheetId="4">[1]Stavba!$G$26</definedName>
    <definedName name="DPHZakl" localSheetId="5">[1]Stavba!$G$26</definedName>
    <definedName name="DPHZakl" localSheetId="6">[1]Stavba!$G$26</definedName>
    <definedName name="DPHZakl">Stavba!$G$26</definedName>
    <definedName name="dpsc" localSheetId="0">Stavba!$C$13</definedName>
    <definedName name="IČO" localSheetId="0">Stavba!$I$11</definedName>
    <definedName name="Mena" localSheetId="4">[1]Stavba!$J$29</definedName>
    <definedName name="Mena" localSheetId="5">[1]Stavba!$J$29</definedName>
    <definedName name="Mena" localSheetId="6">[1]Stavba!$J$29</definedName>
    <definedName name="Mena">Stavba!$J$29</definedName>
    <definedName name="MistoStavby">Stavba!$D$4</definedName>
    <definedName name="nazevobjektu">Stavba!$E$3</definedName>
    <definedName name="NazevRozpoctu">'[2]Krycí list'!$D$2</definedName>
    <definedName name="NazevStavby" localSheetId="0">Stavba!$E$2</definedName>
    <definedName name="nazevstavby">'[2]Krycí list'!$C$7</definedName>
    <definedName name="NazevStavebnihoRozpoctu">Stavba!$E$4</definedName>
    <definedName name="_xlnm.Print_Titles" localSheetId="2">'1'!$1:$7</definedName>
    <definedName name="_xlnm.Print_Titles" localSheetId="3">'2'!$1:$7</definedName>
    <definedName name="_xlnm.Print_Titles" localSheetId="4">'3'!$1:$7</definedName>
    <definedName name="_xlnm.Print_Titles" localSheetId="5">'4'!$1:$7</definedName>
    <definedName name="_xlnm.Print_Titles" localSheetId="6">'5'!$1:$7</definedName>
    <definedName name="_xlnm.Print_Titles" localSheetId="7">'6'!$1:$7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'1'!$A$1:$W$162</definedName>
    <definedName name="_xlnm.Print_Area" localSheetId="3">'2'!$A$1:$W$162</definedName>
    <definedName name="_xlnm.Print_Area" localSheetId="4">'3'!$A$1:$W$162</definedName>
    <definedName name="_xlnm.Print_Area" localSheetId="5">'4'!$A$1:$W$162</definedName>
    <definedName name="_xlnm.Print_Area" localSheetId="6">'5'!$A$1:$W$162</definedName>
    <definedName name="_xlnm.Print_Area" localSheetId="7">'6'!$A$1:$W$162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2">#REF!</definedName>
    <definedName name="PocetMJ" localSheetId="3">#REF!</definedName>
    <definedName name="PocetMJ" localSheetId="5">#REF!</definedName>
    <definedName name="PocetMJ" localSheetId="6">#REF!</definedName>
    <definedName name="PocetMJ">#REF!</definedName>
    <definedName name="pol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'[2]Krycí list'!$C$30</definedName>
    <definedName name="SazbaDPH2" localSheetId="0">Stavba!$E$25</definedName>
    <definedName name="SazbaDPH2">'[2]Krycí list'!$C$32</definedName>
    <definedName name="SloupecCC" localSheetId="2">#REF!</definedName>
    <definedName name="SloupecCC" localSheetId="3">#REF!</definedName>
    <definedName name="SloupecCC" localSheetId="5">#REF!</definedName>
    <definedName name="SloupecCC" localSheetId="6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5">#REF!</definedName>
    <definedName name="SloupecCisloPol" localSheetId="6">#REF!</definedName>
    <definedName name="SloupecCisloPol">#REF!</definedName>
    <definedName name="SloupecJC" localSheetId="2">#REF!</definedName>
    <definedName name="SloupecJC" localSheetId="3">#REF!</definedName>
    <definedName name="SloupecJC" localSheetId="5">#REF!</definedName>
    <definedName name="SloupecJC" localSheetId="6">#REF!</definedName>
    <definedName name="SloupecJC">#REF!</definedName>
    <definedName name="SloupecMJ" localSheetId="2">#REF!</definedName>
    <definedName name="SloupecMJ" localSheetId="3">#REF!</definedName>
    <definedName name="SloupecMJ" localSheetId="5">#REF!</definedName>
    <definedName name="SloupecMJ" localSheetId="6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5">#REF!</definedName>
    <definedName name="SloupecMnozstvi" localSheetId="6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5">#REF!</definedName>
    <definedName name="SloupecNazPol" localSheetId="6">#REF!</definedName>
    <definedName name="SloupecNazPol">#REF!</definedName>
    <definedName name="SloupecPC" localSheetId="2">#REF!</definedName>
    <definedName name="SloupecPC" localSheetId="3">#REF!</definedName>
    <definedName name="SloupecPC" localSheetId="5">#REF!</definedName>
    <definedName name="SloupecPC" localSheetId="6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 localSheetId="4">[1]Stavba!$G$23</definedName>
    <definedName name="ZakladDPHSni" localSheetId="5">[1]Stavba!$G$23</definedName>
    <definedName name="ZakladDPHSni" localSheetId="6">[1]Stavba!$G$23</definedName>
    <definedName name="ZakladDPHSni">Stavba!$G$23</definedName>
    <definedName name="ZakladDPHSniVypocet" localSheetId="0">Stavba!$F$42</definedName>
    <definedName name="ZakladDPHZakl" localSheetId="4">[1]Stavba!$G$25</definedName>
    <definedName name="ZakladDPHZakl" localSheetId="5">[1]Stavba!$G$25</definedName>
    <definedName name="ZakladDPHZakl" localSheetId="6">[1]Stavba!$G$25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9" l="1"/>
  <c r="I9" i="19"/>
  <c r="K9" i="19"/>
  <c r="O9" i="19"/>
  <c r="Q9" i="19"/>
  <c r="Q8" i="19" s="1"/>
  <c r="V9" i="19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6" i="19"/>
  <c r="M16" i="19" s="1"/>
  <c r="I16" i="19"/>
  <c r="K16" i="19"/>
  <c r="O16" i="19"/>
  <c r="Q16" i="19"/>
  <c r="V16" i="19"/>
  <c r="G17" i="19"/>
  <c r="I17" i="19"/>
  <c r="K17" i="19"/>
  <c r="O17" i="19"/>
  <c r="Q17" i="19"/>
  <c r="V17" i="19"/>
  <c r="G18" i="19"/>
  <c r="I18" i="19"/>
  <c r="K18" i="19"/>
  <c r="M18" i="19"/>
  <c r="O18" i="19"/>
  <c r="Q18" i="19"/>
  <c r="V18" i="19"/>
  <c r="G19" i="19"/>
  <c r="M19" i="19" s="1"/>
  <c r="I19" i="19"/>
  <c r="K19" i="19"/>
  <c r="O19" i="19"/>
  <c r="Q19" i="19"/>
  <c r="V19" i="19"/>
  <c r="G20" i="19"/>
  <c r="I20" i="19"/>
  <c r="K20" i="19"/>
  <c r="M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4" i="19"/>
  <c r="M24" i="19" s="1"/>
  <c r="I24" i="19"/>
  <c r="K24" i="19"/>
  <c r="K23" i="19" s="1"/>
  <c r="O24" i="19"/>
  <c r="Q24" i="19"/>
  <c r="V24" i="19"/>
  <c r="G25" i="19"/>
  <c r="I25" i="19"/>
  <c r="K25" i="19"/>
  <c r="O25" i="19"/>
  <c r="Q25" i="19"/>
  <c r="V25" i="19"/>
  <c r="V23" i="19" s="1"/>
  <c r="G27" i="19"/>
  <c r="M27" i="19" s="1"/>
  <c r="I27" i="19"/>
  <c r="I26" i="19" s="1"/>
  <c r="K27" i="19"/>
  <c r="O27" i="19"/>
  <c r="Q27" i="19"/>
  <c r="Q26" i="19" s="1"/>
  <c r="V27" i="19"/>
  <c r="V26" i="19" s="1"/>
  <c r="G28" i="19"/>
  <c r="I28" i="19"/>
  <c r="K28" i="19"/>
  <c r="M28" i="19"/>
  <c r="O28" i="19"/>
  <c r="Q28" i="19"/>
  <c r="V28" i="19"/>
  <c r="G29" i="19"/>
  <c r="K29" i="19"/>
  <c r="V29" i="19"/>
  <c r="G30" i="19"/>
  <c r="M30" i="19" s="1"/>
  <c r="M29" i="19" s="1"/>
  <c r="I30" i="19"/>
  <c r="I29" i="19" s="1"/>
  <c r="K30" i="19"/>
  <c r="O30" i="19"/>
  <c r="O29" i="19" s="1"/>
  <c r="Q30" i="19"/>
  <c r="Q29" i="19" s="1"/>
  <c r="V30" i="19"/>
  <c r="G32" i="19"/>
  <c r="I32" i="19"/>
  <c r="K32" i="19"/>
  <c r="K31" i="19" s="1"/>
  <c r="M32" i="19"/>
  <c r="O32" i="19"/>
  <c r="Q32" i="19"/>
  <c r="V32" i="19"/>
  <c r="G33" i="19"/>
  <c r="G31" i="19" s="1"/>
  <c r="I33" i="19"/>
  <c r="K33" i="19"/>
  <c r="O33" i="19"/>
  <c r="O31" i="19" s="1"/>
  <c r="Q33" i="19"/>
  <c r="V33" i="19"/>
  <c r="G34" i="19"/>
  <c r="I34" i="19"/>
  <c r="K34" i="19"/>
  <c r="M34" i="19"/>
  <c r="O34" i="19"/>
  <c r="Q34" i="19"/>
  <c r="V34" i="19"/>
  <c r="V31" i="19" s="1"/>
  <c r="G36" i="19"/>
  <c r="I36" i="19"/>
  <c r="K36" i="19"/>
  <c r="M36" i="19"/>
  <c r="O36" i="19"/>
  <c r="Q36" i="19"/>
  <c r="V36" i="19"/>
  <c r="G37" i="19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I44" i="19"/>
  <c r="K44" i="19"/>
  <c r="M44" i="19"/>
  <c r="O44" i="19"/>
  <c r="Q44" i="19"/>
  <c r="V44" i="19"/>
  <c r="G45" i="19"/>
  <c r="M45" i="19" s="1"/>
  <c r="I45" i="19"/>
  <c r="K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M51" i="19" s="1"/>
  <c r="I51" i="19"/>
  <c r="K51" i="19"/>
  <c r="O51" i="19"/>
  <c r="Q51" i="19"/>
  <c r="V51" i="19"/>
  <c r="G52" i="19"/>
  <c r="I52" i="19"/>
  <c r="K52" i="19"/>
  <c r="M52" i="19"/>
  <c r="O52" i="19"/>
  <c r="Q52" i="19"/>
  <c r="V52" i="19"/>
  <c r="G53" i="19"/>
  <c r="M53" i="19" s="1"/>
  <c r="I53" i="19"/>
  <c r="K53" i="19"/>
  <c r="O53" i="19"/>
  <c r="Q53" i="19"/>
  <c r="V53" i="19"/>
  <c r="G54" i="19"/>
  <c r="I54" i="19"/>
  <c r="K54" i="19"/>
  <c r="M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I60" i="19"/>
  <c r="K60" i="19"/>
  <c r="M60" i="19"/>
  <c r="O60" i="19"/>
  <c r="Q60" i="19"/>
  <c r="V60" i="19"/>
  <c r="G61" i="19"/>
  <c r="M61" i="19" s="1"/>
  <c r="I61" i="19"/>
  <c r="K61" i="19"/>
  <c r="O61" i="19"/>
  <c r="Q61" i="19"/>
  <c r="V61" i="19"/>
  <c r="G62" i="19"/>
  <c r="I62" i="19"/>
  <c r="K62" i="19"/>
  <c r="M62" i="19"/>
  <c r="O62" i="19"/>
  <c r="Q62" i="19"/>
  <c r="V62" i="19"/>
  <c r="O63" i="19"/>
  <c r="V63" i="19"/>
  <c r="G64" i="19"/>
  <c r="G63" i="19" s="1"/>
  <c r="I64" i="19"/>
  <c r="I63" i="19" s="1"/>
  <c r="K64" i="19"/>
  <c r="K63" i="19" s="1"/>
  <c r="M64" i="19"/>
  <c r="M63" i="19" s="1"/>
  <c r="O64" i="19"/>
  <c r="Q64" i="19"/>
  <c r="Q63" i="19" s="1"/>
  <c r="V64" i="19"/>
  <c r="G66" i="19"/>
  <c r="I66" i="19"/>
  <c r="K66" i="19"/>
  <c r="M66" i="19"/>
  <c r="O66" i="19"/>
  <c r="Q66" i="19"/>
  <c r="V66" i="19"/>
  <c r="G67" i="19"/>
  <c r="M67" i="19" s="1"/>
  <c r="I67" i="19"/>
  <c r="K67" i="19"/>
  <c r="O67" i="19"/>
  <c r="Q67" i="19"/>
  <c r="V67" i="19"/>
  <c r="G68" i="19"/>
  <c r="I68" i="19"/>
  <c r="K68" i="19"/>
  <c r="M68" i="19"/>
  <c r="O68" i="19"/>
  <c r="Q68" i="19"/>
  <c r="V68" i="19"/>
  <c r="G69" i="19"/>
  <c r="M69" i="19" s="1"/>
  <c r="I69" i="19"/>
  <c r="K69" i="19"/>
  <c r="O69" i="19"/>
  <c r="O65" i="19" s="1"/>
  <c r="Q69" i="19"/>
  <c r="V69" i="19"/>
  <c r="G71" i="19"/>
  <c r="M71" i="19" s="1"/>
  <c r="I71" i="19"/>
  <c r="K71" i="19"/>
  <c r="O71" i="19"/>
  <c r="Q71" i="19"/>
  <c r="V71" i="19"/>
  <c r="G72" i="19"/>
  <c r="I72" i="19"/>
  <c r="K72" i="19"/>
  <c r="M72" i="19"/>
  <c r="O72" i="19"/>
  <c r="Q72" i="19"/>
  <c r="V72" i="19"/>
  <c r="G73" i="19"/>
  <c r="M73" i="19" s="1"/>
  <c r="I73" i="19"/>
  <c r="K73" i="19"/>
  <c r="O73" i="19"/>
  <c r="Q73" i="19"/>
  <c r="V73" i="19"/>
  <c r="G74" i="19"/>
  <c r="I74" i="19"/>
  <c r="K74" i="19"/>
  <c r="M74" i="19"/>
  <c r="O74" i="19"/>
  <c r="Q74" i="19"/>
  <c r="V74" i="19"/>
  <c r="G75" i="19"/>
  <c r="M75" i="19" s="1"/>
  <c r="I75" i="19"/>
  <c r="K75" i="19"/>
  <c r="O75" i="19"/>
  <c r="Q75" i="19"/>
  <c r="V75" i="19"/>
  <c r="G76" i="19"/>
  <c r="M76" i="19" s="1"/>
  <c r="I76" i="19"/>
  <c r="K76" i="19"/>
  <c r="O76" i="19"/>
  <c r="Q76" i="19"/>
  <c r="V76" i="19"/>
  <c r="G78" i="19"/>
  <c r="I78" i="19"/>
  <c r="K78" i="19"/>
  <c r="M78" i="19"/>
  <c r="O78" i="19"/>
  <c r="Q78" i="19"/>
  <c r="V78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1" i="19"/>
  <c r="M81" i="19" s="1"/>
  <c r="I81" i="19"/>
  <c r="K81" i="19"/>
  <c r="O81" i="19"/>
  <c r="Q81" i="19"/>
  <c r="V81" i="19"/>
  <c r="G82" i="19"/>
  <c r="I82" i="19"/>
  <c r="K82" i="19"/>
  <c r="M82" i="19"/>
  <c r="O82" i="19"/>
  <c r="Q82" i="19"/>
  <c r="V82" i="19"/>
  <c r="G83" i="19"/>
  <c r="M83" i="19" s="1"/>
  <c r="I83" i="19"/>
  <c r="K83" i="19"/>
  <c r="O83" i="19"/>
  <c r="Q83" i="19"/>
  <c r="V83" i="19"/>
  <c r="G84" i="19"/>
  <c r="M84" i="19" s="1"/>
  <c r="I84" i="19"/>
  <c r="K84" i="19"/>
  <c r="O84" i="19"/>
  <c r="Q84" i="19"/>
  <c r="V84" i="19"/>
  <c r="G85" i="19"/>
  <c r="M85" i="19" s="1"/>
  <c r="I85" i="19"/>
  <c r="K85" i="19"/>
  <c r="O85" i="19"/>
  <c r="Q85" i="19"/>
  <c r="V85" i="19"/>
  <c r="G87" i="19"/>
  <c r="M87" i="19" s="1"/>
  <c r="I87" i="19"/>
  <c r="K87" i="19"/>
  <c r="O87" i="19"/>
  <c r="Q87" i="19"/>
  <c r="V87" i="19"/>
  <c r="V86" i="19" s="1"/>
  <c r="G88" i="19"/>
  <c r="I88" i="19"/>
  <c r="K88" i="19"/>
  <c r="M88" i="19"/>
  <c r="O88" i="19"/>
  <c r="Q88" i="19"/>
  <c r="V88" i="19"/>
  <c r="G89" i="19"/>
  <c r="M89" i="19" s="1"/>
  <c r="I89" i="19"/>
  <c r="K89" i="19"/>
  <c r="O89" i="19"/>
  <c r="Q89" i="19"/>
  <c r="V89" i="19"/>
  <c r="G90" i="19"/>
  <c r="M90" i="19" s="1"/>
  <c r="I90" i="19"/>
  <c r="K90" i="19"/>
  <c r="O90" i="19"/>
  <c r="Q90" i="19"/>
  <c r="V90" i="19"/>
  <c r="G91" i="19"/>
  <c r="M91" i="19" s="1"/>
  <c r="I91" i="19"/>
  <c r="K91" i="19"/>
  <c r="O91" i="19"/>
  <c r="Q91" i="19"/>
  <c r="V91" i="19"/>
  <c r="G92" i="19"/>
  <c r="I92" i="19"/>
  <c r="K92" i="19"/>
  <c r="M92" i="19"/>
  <c r="O92" i="19"/>
  <c r="Q92" i="19"/>
  <c r="V92" i="19"/>
  <c r="G93" i="19"/>
  <c r="M93" i="19" s="1"/>
  <c r="I93" i="19"/>
  <c r="K93" i="19"/>
  <c r="O93" i="19"/>
  <c r="Q93" i="19"/>
  <c r="V93" i="19"/>
  <c r="G94" i="19"/>
  <c r="M94" i="19" s="1"/>
  <c r="I94" i="19"/>
  <c r="K94" i="19"/>
  <c r="O94" i="19"/>
  <c r="Q94" i="19"/>
  <c r="V94" i="19"/>
  <c r="G95" i="19"/>
  <c r="M95" i="19" s="1"/>
  <c r="I95" i="19"/>
  <c r="K95" i="19"/>
  <c r="O95" i="19"/>
  <c r="Q95" i="19"/>
  <c r="V95" i="19"/>
  <c r="G96" i="19"/>
  <c r="I96" i="19"/>
  <c r="K96" i="19"/>
  <c r="M96" i="19"/>
  <c r="O96" i="19"/>
  <c r="Q96" i="19"/>
  <c r="V96" i="19"/>
  <c r="G97" i="19"/>
  <c r="M97" i="19" s="1"/>
  <c r="I97" i="19"/>
  <c r="K97" i="19"/>
  <c r="O97" i="19"/>
  <c r="Q97" i="19"/>
  <c r="V97" i="19"/>
  <c r="G99" i="19"/>
  <c r="M99" i="19" s="1"/>
  <c r="I99" i="19"/>
  <c r="K99" i="19"/>
  <c r="O99" i="19"/>
  <c r="Q99" i="19"/>
  <c r="V99" i="19"/>
  <c r="G100" i="19"/>
  <c r="M100" i="19" s="1"/>
  <c r="I100" i="19"/>
  <c r="K100" i="19"/>
  <c r="O100" i="19"/>
  <c r="Q100" i="19"/>
  <c r="V100" i="19"/>
  <c r="G101" i="19"/>
  <c r="M101" i="19" s="1"/>
  <c r="I101" i="19"/>
  <c r="K101" i="19"/>
  <c r="O101" i="19"/>
  <c r="Q101" i="19"/>
  <c r="V101" i="19"/>
  <c r="G102" i="19"/>
  <c r="I102" i="19"/>
  <c r="K102" i="19"/>
  <c r="M102" i="19"/>
  <c r="O102" i="19"/>
  <c r="Q102" i="19"/>
  <c r="V102" i="19"/>
  <c r="G103" i="19"/>
  <c r="M103" i="19" s="1"/>
  <c r="I103" i="19"/>
  <c r="K103" i="19"/>
  <c r="O103" i="19"/>
  <c r="Q103" i="19"/>
  <c r="V103" i="19"/>
  <c r="G104" i="19"/>
  <c r="M104" i="19" s="1"/>
  <c r="I104" i="19"/>
  <c r="K104" i="19"/>
  <c r="O104" i="19"/>
  <c r="Q104" i="19"/>
  <c r="V104" i="19"/>
  <c r="G105" i="19"/>
  <c r="M105" i="19" s="1"/>
  <c r="I105" i="19"/>
  <c r="K105" i="19"/>
  <c r="O105" i="19"/>
  <c r="Q105" i="19"/>
  <c r="V105" i="19"/>
  <c r="G106" i="19"/>
  <c r="I106" i="19"/>
  <c r="K106" i="19"/>
  <c r="M106" i="19"/>
  <c r="O106" i="19"/>
  <c r="Q106" i="19"/>
  <c r="V106" i="19"/>
  <c r="G107" i="19"/>
  <c r="M107" i="19" s="1"/>
  <c r="I107" i="19"/>
  <c r="K107" i="19"/>
  <c r="O107" i="19"/>
  <c r="Q107" i="19"/>
  <c r="V107" i="19"/>
  <c r="G108" i="19"/>
  <c r="M108" i="19" s="1"/>
  <c r="I108" i="19"/>
  <c r="K108" i="19"/>
  <c r="O108" i="19"/>
  <c r="Q108" i="19"/>
  <c r="V108" i="19"/>
  <c r="G109" i="19"/>
  <c r="M109" i="19" s="1"/>
  <c r="I109" i="19"/>
  <c r="K109" i="19"/>
  <c r="O109" i="19"/>
  <c r="Q109" i="19"/>
  <c r="V109" i="19"/>
  <c r="G110" i="19"/>
  <c r="I110" i="19"/>
  <c r="K110" i="19"/>
  <c r="M110" i="19"/>
  <c r="O110" i="19"/>
  <c r="Q110" i="19"/>
  <c r="V110" i="19"/>
  <c r="G111" i="19"/>
  <c r="M111" i="19" s="1"/>
  <c r="I111" i="19"/>
  <c r="K111" i="19"/>
  <c r="O111" i="19"/>
  <c r="Q111" i="19"/>
  <c r="V111" i="19"/>
  <c r="G112" i="19"/>
  <c r="M112" i="19" s="1"/>
  <c r="I112" i="19"/>
  <c r="K112" i="19"/>
  <c r="O112" i="19"/>
  <c r="Q112" i="19"/>
  <c r="V112" i="19"/>
  <c r="G113" i="19"/>
  <c r="M113" i="19" s="1"/>
  <c r="I113" i="19"/>
  <c r="K113" i="19"/>
  <c r="O113" i="19"/>
  <c r="Q113" i="19"/>
  <c r="V113" i="19"/>
  <c r="G114" i="19"/>
  <c r="I114" i="19"/>
  <c r="K114" i="19"/>
  <c r="M114" i="19"/>
  <c r="O114" i="19"/>
  <c r="Q114" i="19"/>
  <c r="V114" i="19"/>
  <c r="G115" i="19"/>
  <c r="M115" i="19" s="1"/>
  <c r="I115" i="19"/>
  <c r="K115" i="19"/>
  <c r="O115" i="19"/>
  <c r="Q115" i="19"/>
  <c r="V115" i="19"/>
  <c r="G116" i="19"/>
  <c r="M116" i="19" s="1"/>
  <c r="I116" i="19"/>
  <c r="K116" i="19"/>
  <c r="O116" i="19"/>
  <c r="Q116" i="19"/>
  <c r="V116" i="19"/>
  <c r="G117" i="19"/>
  <c r="M117" i="19" s="1"/>
  <c r="I117" i="19"/>
  <c r="K117" i="19"/>
  <c r="O117" i="19"/>
  <c r="Q117" i="19"/>
  <c r="V117" i="19"/>
  <c r="G118" i="19"/>
  <c r="I118" i="19"/>
  <c r="K118" i="19"/>
  <c r="M118" i="19"/>
  <c r="O118" i="19"/>
  <c r="Q118" i="19"/>
  <c r="V118" i="19"/>
  <c r="G120" i="19"/>
  <c r="M120" i="19" s="1"/>
  <c r="I120" i="19"/>
  <c r="K120" i="19"/>
  <c r="O120" i="19"/>
  <c r="Q120" i="19"/>
  <c r="V120" i="19"/>
  <c r="G121" i="19"/>
  <c r="I121" i="19"/>
  <c r="K121" i="19"/>
  <c r="O121" i="19"/>
  <c r="Q121" i="19"/>
  <c r="V121" i="19"/>
  <c r="G122" i="19"/>
  <c r="I122" i="19"/>
  <c r="K122" i="19"/>
  <c r="M122" i="19"/>
  <c r="O122" i="19"/>
  <c r="Q122" i="19"/>
  <c r="V122" i="19"/>
  <c r="G123" i="19"/>
  <c r="M123" i="19" s="1"/>
  <c r="I123" i="19"/>
  <c r="K123" i="19"/>
  <c r="O123" i="19"/>
  <c r="Q123" i="19"/>
  <c r="V123" i="19"/>
  <c r="G124" i="19"/>
  <c r="M124" i="19" s="1"/>
  <c r="I124" i="19"/>
  <c r="K124" i="19"/>
  <c r="O124" i="19"/>
  <c r="Q124" i="19"/>
  <c r="V124" i="19"/>
  <c r="G125" i="19"/>
  <c r="M125" i="19" s="1"/>
  <c r="I125" i="19"/>
  <c r="K125" i="19"/>
  <c r="O125" i="19"/>
  <c r="Q125" i="19"/>
  <c r="V125" i="19"/>
  <c r="G126" i="19"/>
  <c r="I126" i="19"/>
  <c r="K126" i="19"/>
  <c r="M126" i="19"/>
  <c r="O126" i="19"/>
  <c r="Q126" i="19"/>
  <c r="V126" i="19"/>
  <c r="G127" i="19"/>
  <c r="M127" i="19" s="1"/>
  <c r="I127" i="19"/>
  <c r="K127" i="19"/>
  <c r="O127" i="19"/>
  <c r="Q127" i="19"/>
  <c r="V127" i="19"/>
  <c r="G128" i="19"/>
  <c r="M128" i="19" s="1"/>
  <c r="I128" i="19"/>
  <c r="K128" i="19"/>
  <c r="O128" i="19"/>
  <c r="Q128" i="19"/>
  <c r="V128" i="19"/>
  <c r="G129" i="19"/>
  <c r="M129" i="19" s="1"/>
  <c r="I129" i="19"/>
  <c r="K129" i="19"/>
  <c r="O129" i="19"/>
  <c r="Q129" i="19"/>
  <c r="V129" i="19"/>
  <c r="G131" i="19"/>
  <c r="M131" i="19" s="1"/>
  <c r="I131" i="19"/>
  <c r="K131" i="19"/>
  <c r="O131" i="19"/>
  <c r="Q131" i="19"/>
  <c r="V131" i="19"/>
  <c r="G132" i="19"/>
  <c r="I132" i="19"/>
  <c r="K132" i="19"/>
  <c r="M132" i="19"/>
  <c r="O132" i="19"/>
  <c r="Q132" i="19"/>
  <c r="V132" i="19"/>
  <c r="G133" i="19"/>
  <c r="M133" i="19" s="1"/>
  <c r="I133" i="19"/>
  <c r="K133" i="19"/>
  <c r="O133" i="19"/>
  <c r="Q133" i="19"/>
  <c r="V133" i="19"/>
  <c r="G134" i="19"/>
  <c r="M134" i="19" s="1"/>
  <c r="I134" i="19"/>
  <c r="K134" i="19"/>
  <c r="O134" i="19"/>
  <c r="Q134" i="19"/>
  <c r="V134" i="19"/>
  <c r="G135" i="19"/>
  <c r="M135" i="19" s="1"/>
  <c r="I135" i="19"/>
  <c r="K135" i="19"/>
  <c r="O135" i="19"/>
  <c r="Q135" i="19"/>
  <c r="V135" i="19"/>
  <c r="G136" i="19"/>
  <c r="I136" i="19"/>
  <c r="K136" i="19"/>
  <c r="M136" i="19"/>
  <c r="O136" i="19"/>
  <c r="Q136" i="19"/>
  <c r="V136" i="19"/>
  <c r="G137" i="19"/>
  <c r="M137" i="19" s="1"/>
  <c r="I137" i="19"/>
  <c r="K137" i="19"/>
  <c r="O137" i="19"/>
  <c r="Q137" i="19"/>
  <c r="V137" i="19"/>
  <c r="G138" i="19"/>
  <c r="M138" i="19" s="1"/>
  <c r="I138" i="19"/>
  <c r="K138" i="19"/>
  <c r="O138" i="19"/>
  <c r="Q138" i="19"/>
  <c r="V138" i="19"/>
  <c r="G139" i="19"/>
  <c r="M139" i="19" s="1"/>
  <c r="I139" i="19"/>
  <c r="K139" i="19"/>
  <c r="O139" i="19"/>
  <c r="Q139" i="19"/>
  <c r="V139" i="19"/>
  <c r="Q140" i="19"/>
  <c r="G141" i="19"/>
  <c r="G140" i="19" s="1"/>
  <c r="I141" i="19"/>
  <c r="I140" i="19" s="1"/>
  <c r="K141" i="19"/>
  <c r="K140" i="19" s="1"/>
  <c r="O141" i="19"/>
  <c r="O140" i="19" s="1"/>
  <c r="Q141" i="19"/>
  <c r="V141" i="19"/>
  <c r="V140" i="19" s="1"/>
  <c r="G143" i="19"/>
  <c r="M143" i="19" s="1"/>
  <c r="I143" i="19"/>
  <c r="I142" i="19" s="1"/>
  <c r="K143" i="19"/>
  <c r="K142" i="19" s="1"/>
  <c r="O143" i="19"/>
  <c r="O142" i="19" s="1"/>
  <c r="Q143" i="19"/>
  <c r="V143" i="19"/>
  <c r="V142" i="19" s="1"/>
  <c r="G144" i="19"/>
  <c r="I144" i="19"/>
  <c r="K144" i="19"/>
  <c r="M144" i="19"/>
  <c r="O144" i="19"/>
  <c r="Q144" i="19"/>
  <c r="Q142" i="19" s="1"/>
  <c r="V144" i="19"/>
  <c r="O145" i="19"/>
  <c r="G146" i="19"/>
  <c r="M146" i="19" s="1"/>
  <c r="M145" i="19" s="1"/>
  <c r="I146" i="19"/>
  <c r="I145" i="19" s="1"/>
  <c r="K146" i="19"/>
  <c r="K145" i="19" s="1"/>
  <c r="O146" i="19"/>
  <c r="Q146" i="19"/>
  <c r="Q145" i="19" s="1"/>
  <c r="V146" i="19"/>
  <c r="V145" i="19" s="1"/>
  <c r="G148" i="19"/>
  <c r="I148" i="19"/>
  <c r="I147" i="19" s="1"/>
  <c r="K148" i="19"/>
  <c r="K147" i="19" s="1"/>
  <c r="M148" i="19"/>
  <c r="O148" i="19"/>
  <c r="Q148" i="19"/>
  <c r="Q147" i="19" s="1"/>
  <c r="V148" i="19"/>
  <c r="G149" i="19"/>
  <c r="I149" i="19"/>
  <c r="K149" i="19"/>
  <c r="O149" i="19"/>
  <c r="Q149" i="19"/>
  <c r="V149" i="19"/>
  <c r="G150" i="19"/>
  <c r="M150" i="19" s="1"/>
  <c r="I150" i="19"/>
  <c r="K150" i="19"/>
  <c r="O150" i="19"/>
  <c r="Q150" i="19"/>
  <c r="V150" i="19"/>
  <c r="V147" i="19" s="1"/>
  <c r="AF152" i="19"/>
  <c r="G9" i="18"/>
  <c r="G8" i="18" s="1"/>
  <c r="I9" i="18"/>
  <c r="K9" i="18"/>
  <c r="O9" i="18"/>
  <c r="Q9" i="18"/>
  <c r="Q8" i="18" s="1"/>
  <c r="V9" i="18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V15" i="18"/>
  <c r="G16" i="18"/>
  <c r="I16" i="18"/>
  <c r="K16" i="18"/>
  <c r="M16" i="18"/>
  <c r="O16" i="18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I22" i="18"/>
  <c r="K22" i="18"/>
  <c r="M22" i="18"/>
  <c r="O22" i="18"/>
  <c r="Q22" i="18"/>
  <c r="V22" i="18"/>
  <c r="K23" i="18"/>
  <c r="G24" i="18"/>
  <c r="G23" i="18" s="1"/>
  <c r="I24" i="18"/>
  <c r="I23" i="18" s="1"/>
  <c r="K24" i="18"/>
  <c r="O24" i="18"/>
  <c r="Q24" i="18"/>
  <c r="Q23" i="18" s="1"/>
  <c r="V24" i="18"/>
  <c r="V23" i="18" s="1"/>
  <c r="G25" i="18"/>
  <c r="M25" i="18" s="1"/>
  <c r="I25" i="18"/>
  <c r="K25" i="18"/>
  <c r="O25" i="18"/>
  <c r="Q25" i="18"/>
  <c r="V25" i="18"/>
  <c r="I26" i="18"/>
  <c r="Q26" i="18"/>
  <c r="G27" i="18"/>
  <c r="I27" i="18"/>
  <c r="K27" i="18"/>
  <c r="K26" i="18" s="1"/>
  <c r="M27" i="18"/>
  <c r="M26" i="18" s="1"/>
  <c r="O27" i="18"/>
  <c r="Q27" i="18"/>
  <c r="V27" i="18"/>
  <c r="V26" i="18" s="1"/>
  <c r="G28" i="18"/>
  <c r="M28" i="18" s="1"/>
  <c r="I28" i="18"/>
  <c r="K28" i="18"/>
  <c r="O28" i="18"/>
  <c r="Q28" i="18"/>
  <c r="V28" i="18"/>
  <c r="G29" i="18"/>
  <c r="O29" i="18"/>
  <c r="G30" i="18"/>
  <c r="I30" i="18"/>
  <c r="I29" i="18" s="1"/>
  <c r="K30" i="18"/>
  <c r="K29" i="18" s="1"/>
  <c r="M30" i="18"/>
  <c r="M29" i="18" s="1"/>
  <c r="O30" i="18"/>
  <c r="Q30" i="18"/>
  <c r="Q29" i="18" s="1"/>
  <c r="V30" i="18"/>
  <c r="V29" i="18" s="1"/>
  <c r="K31" i="18"/>
  <c r="G32" i="18"/>
  <c r="I32" i="18"/>
  <c r="K32" i="18"/>
  <c r="M32" i="18"/>
  <c r="O32" i="18"/>
  <c r="Q32" i="18"/>
  <c r="V32" i="18"/>
  <c r="V31" i="18" s="1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6" i="18"/>
  <c r="I36" i="18"/>
  <c r="K36" i="18"/>
  <c r="M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I40" i="18"/>
  <c r="K40" i="18"/>
  <c r="M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I43" i="18"/>
  <c r="K43" i="18"/>
  <c r="M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I55" i="18"/>
  <c r="K55" i="18"/>
  <c r="M55" i="18"/>
  <c r="O55" i="18"/>
  <c r="Q55" i="18"/>
  <c r="V55" i="18"/>
  <c r="G56" i="18"/>
  <c r="I56" i="18"/>
  <c r="K56" i="18"/>
  <c r="M56" i="18"/>
  <c r="O56" i="18"/>
  <c r="Q56" i="18"/>
  <c r="V56" i="18"/>
  <c r="G57" i="18"/>
  <c r="M57" i="18" s="1"/>
  <c r="I57" i="18"/>
  <c r="K57" i="18"/>
  <c r="O57" i="18"/>
  <c r="Q57" i="18"/>
  <c r="V57" i="18"/>
  <c r="G58" i="18"/>
  <c r="I58" i="18"/>
  <c r="K58" i="18"/>
  <c r="M58" i="18"/>
  <c r="O58" i="18"/>
  <c r="Q58" i="18"/>
  <c r="V58" i="18"/>
  <c r="G59" i="18"/>
  <c r="I59" i="18"/>
  <c r="K59" i="18"/>
  <c r="M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I62" i="18"/>
  <c r="K62" i="18"/>
  <c r="M62" i="18"/>
  <c r="O62" i="18"/>
  <c r="Q62" i="18"/>
  <c r="V62" i="18"/>
  <c r="K63" i="18"/>
  <c r="G64" i="18"/>
  <c r="G63" i="18" s="1"/>
  <c r="I64" i="18"/>
  <c r="I63" i="18" s="1"/>
  <c r="K64" i="18"/>
  <c r="O64" i="18"/>
  <c r="O63" i="18" s="1"/>
  <c r="Q64" i="18"/>
  <c r="Q63" i="18" s="1"/>
  <c r="V64" i="18"/>
  <c r="V63" i="18" s="1"/>
  <c r="G66" i="18"/>
  <c r="I66" i="18"/>
  <c r="K66" i="18"/>
  <c r="K65" i="18" s="1"/>
  <c r="O66" i="18"/>
  <c r="Q66" i="18"/>
  <c r="V66" i="18"/>
  <c r="V65" i="18" s="1"/>
  <c r="G67" i="18"/>
  <c r="I67" i="18"/>
  <c r="K67" i="18"/>
  <c r="M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1" i="18"/>
  <c r="I71" i="18"/>
  <c r="K71" i="18"/>
  <c r="M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I74" i="18"/>
  <c r="K74" i="18"/>
  <c r="M74" i="18"/>
  <c r="O74" i="18"/>
  <c r="Q74" i="18"/>
  <c r="V74" i="18"/>
  <c r="G75" i="18"/>
  <c r="M75" i="18" s="1"/>
  <c r="I75" i="18"/>
  <c r="K75" i="18"/>
  <c r="O75" i="18"/>
  <c r="Q75" i="18"/>
  <c r="V75" i="18"/>
  <c r="G76" i="18"/>
  <c r="I76" i="18"/>
  <c r="K76" i="18"/>
  <c r="M76" i="18"/>
  <c r="O76" i="18"/>
  <c r="Q76" i="18"/>
  <c r="V76" i="18"/>
  <c r="G78" i="18"/>
  <c r="I78" i="18"/>
  <c r="K78" i="18"/>
  <c r="M78" i="18"/>
  <c r="O78" i="18"/>
  <c r="Q78" i="18"/>
  <c r="Q77" i="18" s="1"/>
  <c r="V78" i="18"/>
  <c r="G79" i="18"/>
  <c r="M79" i="18" s="1"/>
  <c r="I79" i="18"/>
  <c r="K79" i="18"/>
  <c r="O79" i="18"/>
  <c r="Q79" i="18"/>
  <c r="V79" i="18"/>
  <c r="G80" i="18"/>
  <c r="I80" i="18"/>
  <c r="K80" i="18"/>
  <c r="M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7" i="18"/>
  <c r="I87" i="18"/>
  <c r="K87" i="18"/>
  <c r="M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I90" i="18"/>
  <c r="K90" i="18"/>
  <c r="M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I96" i="18"/>
  <c r="K96" i="18"/>
  <c r="M96" i="18"/>
  <c r="O96" i="18"/>
  <c r="Q96" i="18"/>
  <c r="V96" i="18"/>
  <c r="G97" i="18"/>
  <c r="M97" i="18" s="1"/>
  <c r="I97" i="18"/>
  <c r="K97" i="18"/>
  <c r="O97" i="18"/>
  <c r="Q97" i="18"/>
  <c r="V97" i="18"/>
  <c r="G99" i="18"/>
  <c r="I99" i="18"/>
  <c r="K99" i="18"/>
  <c r="O99" i="18"/>
  <c r="Q99" i="18"/>
  <c r="V99" i="18"/>
  <c r="G100" i="18"/>
  <c r="I100" i="18"/>
  <c r="K100" i="18"/>
  <c r="M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I103" i="18"/>
  <c r="K103" i="18"/>
  <c r="M103" i="18"/>
  <c r="O103" i="18"/>
  <c r="Q103" i="18"/>
  <c r="V103" i="18"/>
  <c r="G104" i="18"/>
  <c r="I104" i="18"/>
  <c r="K104" i="18"/>
  <c r="M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I106" i="18"/>
  <c r="K106" i="18"/>
  <c r="M106" i="18"/>
  <c r="O106" i="18"/>
  <c r="Q106" i="18"/>
  <c r="V106" i="18"/>
  <c r="G107" i="18"/>
  <c r="I107" i="18"/>
  <c r="K107" i="18"/>
  <c r="M107" i="18"/>
  <c r="O107" i="18"/>
  <c r="Q107" i="18"/>
  <c r="V107" i="18"/>
  <c r="G108" i="18"/>
  <c r="M108" i="18" s="1"/>
  <c r="I108" i="18"/>
  <c r="K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I110" i="18"/>
  <c r="K110" i="18"/>
  <c r="M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I115" i="18"/>
  <c r="K115" i="18"/>
  <c r="M115" i="18"/>
  <c r="O115" i="18"/>
  <c r="Q115" i="18"/>
  <c r="V115" i="18"/>
  <c r="G116" i="18"/>
  <c r="M116" i="18" s="1"/>
  <c r="I116" i="18"/>
  <c r="K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M118" i="18" s="1"/>
  <c r="I118" i="18"/>
  <c r="K118" i="18"/>
  <c r="O118" i="18"/>
  <c r="Q118" i="18"/>
  <c r="V118" i="18"/>
  <c r="G120" i="18"/>
  <c r="I120" i="18"/>
  <c r="K120" i="18"/>
  <c r="M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I122" i="18"/>
  <c r="K122" i="18"/>
  <c r="M122" i="18"/>
  <c r="O122" i="18"/>
  <c r="Q122" i="18"/>
  <c r="V122" i="18"/>
  <c r="G123" i="18"/>
  <c r="M123" i="18" s="1"/>
  <c r="I123" i="18"/>
  <c r="K123" i="18"/>
  <c r="K119" i="18" s="1"/>
  <c r="O123" i="18"/>
  <c r="Q123" i="18"/>
  <c r="V123" i="18"/>
  <c r="G124" i="18"/>
  <c r="I124" i="18"/>
  <c r="K124" i="18"/>
  <c r="M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I127" i="18"/>
  <c r="K127" i="18"/>
  <c r="M127" i="18"/>
  <c r="O127" i="18"/>
  <c r="Q127" i="18"/>
  <c r="V127" i="18"/>
  <c r="G128" i="18"/>
  <c r="M128" i="18" s="1"/>
  <c r="I128" i="18"/>
  <c r="K128" i="18"/>
  <c r="O128" i="18"/>
  <c r="Q128" i="18"/>
  <c r="V128" i="18"/>
  <c r="G129" i="18"/>
  <c r="M129" i="18" s="1"/>
  <c r="I129" i="18"/>
  <c r="K129" i="18"/>
  <c r="O129" i="18"/>
  <c r="Q129" i="18"/>
  <c r="V129" i="18"/>
  <c r="G131" i="18"/>
  <c r="I131" i="18"/>
  <c r="K131" i="18"/>
  <c r="M131" i="18"/>
  <c r="O131" i="18"/>
  <c r="Q131" i="18"/>
  <c r="V131" i="18"/>
  <c r="G132" i="18"/>
  <c r="M132" i="18" s="1"/>
  <c r="I132" i="18"/>
  <c r="K132" i="18"/>
  <c r="O132" i="18"/>
  <c r="Q132" i="18"/>
  <c r="V132" i="18"/>
  <c r="G133" i="18"/>
  <c r="M133" i="18" s="1"/>
  <c r="I133" i="18"/>
  <c r="K133" i="18"/>
  <c r="O133" i="18"/>
  <c r="Q133" i="18"/>
  <c r="V133" i="18"/>
  <c r="G134" i="18"/>
  <c r="I134" i="18"/>
  <c r="K134" i="18"/>
  <c r="M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I136" i="18"/>
  <c r="K136" i="18"/>
  <c r="M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M138" i="18" s="1"/>
  <c r="I138" i="18"/>
  <c r="K138" i="18"/>
  <c r="O138" i="18"/>
  <c r="Q138" i="18"/>
  <c r="V138" i="18"/>
  <c r="G139" i="18"/>
  <c r="I139" i="18"/>
  <c r="K139" i="18"/>
  <c r="M139" i="18"/>
  <c r="O139" i="18"/>
  <c r="Q139" i="18"/>
  <c r="V139" i="18"/>
  <c r="G141" i="18"/>
  <c r="G140" i="18" s="1"/>
  <c r="I141" i="18"/>
  <c r="I140" i="18" s="1"/>
  <c r="K141" i="18"/>
  <c r="K140" i="18" s="1"/>
  <c r="O141" i="18"/>
  <c r="O140" i="18" s="1"/>
  <c r="Q141" i="18"/>
  <c r="Q140" i="18" s="1"/>
  <c r="V141" i="18"/>
  <c r="V140" i="18" s="1"/>
  <c r="I142" i="18"/>
  <c r="G143" i="18"/>
  <c r="G142" i="18" s="1"/>
  <c r="I143" i="18"/>
  <c r="K143" i="18"/>
  <c r="K142" i="18" s="1"/>
  <c r="O143" i="18"/>
  <c r="O142" i="18" s="1"/>
  <c r="Q143" i="18"/>
  <c r="Q142" i="18" s="1"/>
  <c r="V143" i="18"/>
  <c r="V142" i="18" s="1"/>
  <c r="G144" i="18"/>
  <c r="I144" i="18"/>
  <c r="K144" i="18"/>
  <c r="M144" i="18"/>
  <c r="O144" i="18"/>
  <c r="Q144" i="18"/>
  <c r="V144" i="18"/>
  <c r="G145" i="18"/>
  <c r="G146" i="18"/>
  <c r="M146" i="18" s="1"/>
  <c r="M145" i="18" s="1"/>
  <c r="I146" i="18"/>
  <c r="I145" i="18" s="1"/>
  <c r="K146" i="18"/>
  <c r="K145" i="18" s="1"/>
  <c r="O146" i="18"/>
  <c r="O145" i="18" s="1"/>
  <c r="Q146" i="18"/>
  <c r="Q145" i="18" s="1"/>
  <c r="V146" i="18"/>
  <c r="V145" i="18" s="1"/>
  <c r="K147" i="18"/>
  <c r="G148" i="18"/>
  <c r="G147" i="18" s="1"/>
  <c r="I148" i="18"/>
  <c r="K148" i="18"/>
  <c r="O148" i="18"/>
  <c r="Q148" i="18"/>
  <c r="V148" i="18"/>
  <c r="V147" i="18" s="1"/>
  <c r="G149" i="18"/>
  <c r="M149" i="18" s="1"/>
  <c r="I149" i="18"/>
  <c r="K149" i="18"/>
  <c r="O149" i="18"/>
  <c r="Q149" i="18"/>
  <c r="V149" i="18"/>
  <c r="G150" i="18"/>
  <c r="I150" i="18"/>
  <c r="K150" i="18"/>
  <c r="M150" i="18"/>
  <c r="O150" i="18"/>
  <c r="Q150" i="18"/>
  <c r="V150" i="18"/>
  <c r="AF152" i="18"/>
  <c r="G9" i="16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6" i="16"/>
  <c r="I16" i="16"/>
  <c r="K16" i="16"/>
  <c r="O16" i="16"/>
  <c r="O15" i="16" s="1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V23" i="16"/>
  <c r="G24" i="16"/>
  <c r="I24" i="16"/>
  <c r="I23" i="16" s="1"/>
  <c r="K24" i="16"/>
  <c r="K23" i="16" s="1"/>
  <c r="M24" i="16"/>
  <c r="O24" i="16"/>
  <c r="O23" i="16" s="1"/>
  <c r="Q24" i="16"/>
  <c r="Q23" i="16" s="1"/>
  <c r="V24" i="16"/>
  <c r="G25" i="16"/>
  <c r="M25" i="16" s="1"/>
  <c r="I25" i="16"/>
  <c r="K25" i="16"/>
  <c r="O25" i="16"/>
  <c r="Q25" i="16"/>
  <c r="V25" i="16"/>
  <c r="I26" i="16"/>
  <c r="G27" i="16"/>
  <c r="M27" i="16" s="1"/>
  <c r="I27" i="16"/>
  <c r="K27" i="16"/>
  <c r="O27" i="16"/>
  <c r="Q27" i="16"/>
  <c r="Q26" i="16" s="1"/>
  <c r="V27" i="16"/>
  <c r="G28" i="16"/>
  <c r="M28" i="16" s="1"/>
  <c r="I28" i="16"/>
  <c r="K28" i="16"/>
  <c r="O28" i="16"/>
  <c r="Q28" i="16"/>
  <c r="V28" i="16"/>
  <c r="G29" i="16"/>
  <c r="O29" i="16"/>
  <c r="G30" i="16"/>
  <c r="I30" i="16"/>
  <c r="I29" i="16" s="1"/>
  <c r="K30" i="16"/>
  <c r="K29" i="16" s="1"/>
  <c r="M30" i="16"/>
  <c r="M29" i="16" s="1"/>
  <c r="O30" i="16"/>
  <c r="Q30" i="16"/>
  <c r="Q29" i="16" s="1"/>
  <c r="V30" i="16"/>
  <c r="V29" i="16" s="1"/>
  <c r="G32" i="16"/>
  <c r="M32" i="16" s="1"/>
  <c r="I32" i="16"/>
  <c r="K32" i="16"/>
  <c r="K31" i="16" s="1"/>
  <c r="O32" i="16"/>
  <c r="Q32" i="16"/>
  <c r="V32" i="16"/>
  <c r="G33" i="16"/>
  <c r="I33" i="16"/>
  <c r="K33" i="16"/>
  <c r="O33" i="16"/>
  <c r="Q33" i="16"/>
  <c r="V33" i="16"/>
  <c r="V31" i="16" s="1"/>
  <c r="G34" i="16"/>
  <c r="I34" i="16"/>
  <c r="K34" i="16"/>
  <c r="M34" i="16"/>
  <c r="O34" i="16"/>
  <c r="Q34" i="16"/>
  <c r="V34" i="16"/>
  <c r="G36" i="16"/>
  <c r="M36" i="16" s="1"/>
  <c r="I36" i="16"/>
  <c r="K36" i="16"/>
  <c r="O36" i="16"/>
  <c r="Q36" i="16"/>
  <c r="V36" i="16"/>
  <c r="G37" i="16"/>
  <c r="I37" i="16"/>
  <c r="K37" i="16"/>
  <c r="O37" i="16"/>
  <c r="Q37" i="16"/>
  <c r="V37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I46" i="16"/>
  <c r="K46" i="16"/>
  <c r="M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V63" i="16"/>
  <c r="G64" i="16"/>
  <c r="M64" i="16" s="1"/>
  <c r="M63" i="16" s="1"/>
  <c r="I64" i="16"/>
  <c r="I63" i="16" s="1"/>
  <c r="K64" i="16"/>
  <c r="K63" i="16" s="1"/>
  <c r="O64" i="16"/>
  <c r="O63" i="16" s="1"/>
  <c r="Q64" i="16"/>
  <c r="Q63" i="16" s="1"/>
  <c r="V64" i="16"/>
  <c r="G66" i="16"/>
  <c r="G65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V65" i="16" s="1"/>
  <c r="G68" i="16"/>
  <c r="I68" i="16"/>
  <c r="K68" i="16"/>
  <c r="M68" i="16"/>
  <c r="O68" i="16"/>
  <c r="Q68" i="16"/>
  <c r="V68" i="16"/>
  <c r="G69" i="16"/>
  <c r="M69" i="16" s="1"/>
  <c r="I69" i="16"/>
  <c r="K69" i="16"/>
  <c r="O69" i="16"/>
  <c r="Q69" i="16"/>
  <c r="V69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I74" i="16"/>
  <c r="K74" i="16"/>
  <c r="M74" i="16"/>
  <c r="O74" i="16"/>
  <c r="Q74" i="16"/>
  <c r="V74" i="16"/>
  <c r="G75" i="16"/>
  <c r="M75" i="16" s="1"/>
  <c r="I75" i="16"/>
  <c r="K75" i="16"/>
  <c r="O75" i="16"/>
  <c r="Q75" i="16"/>
  <c r="V75" i="16"/>
  <c r="G76" i="16"/>
  <c r="I76" i="16"/>
  <c r="K76" i="16"/>
  <c r="M76" i="16"/>
  <c r="O76" i="16"/>
  <c r="Q76" i="16"/>
  <c r="V76" i="16"/>
  <c r="G78" i="16"/>
  <c r="I78" i="16"/>
  <c r="K78" i="16"/>
  <c r="M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I84" i="16"/>
  <c r="K84" i="16"/>
  <c r="M84" i="16"/>
  <c r="O84" i="16"/>
  <c r="Q84" i="16"/>
  <c r="V84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8" i="16"/>
  <c r="M88" i="16" s="1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I90" i="16"/>
  <c r="K90" i="16"/>
  <c r="M90" i="16"/>
  <c r="O90" i="16"/>
  <c r="Q90" i="16"/>
  <c r="V90" i="16"/>
  <c r="G91" i="16"/>
  <c r="M91" i="16" s="1"/>
  <c r="I91" i="16"/>
  <c r="K91" i="16"/>
  <c r="O91" i="16"/>
  <c r="Q91" i="16"/>
  <c r="V91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I104" i="16"/>
  <c r="K104" i="16"/>
  <c r="M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I106" i="16"/>
  <c r="K106" i="16"/>
  <c r="M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2" i="16"/>
  <c r="I112" i="16"/>
  <c r="K112" i="16"/>
  <c r="M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I114" i="16"/>
  <c r="K114" i="16"/>
  <c r="M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20" i="16"/>
  <c r="M120" i="16" s="1"/>
  <c r="I120" i="16"/>
  <c r="K120" i="16"/>
  <c r="O120" i="16"/>
  <c r="Q120" i="16"/>
  <c r="V120" i="16"/>
  <c r="G121" i="16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I124" i="16"/>
  <c r="K124" i="16"/>
  <c r="M124" i="16"/>
  <c r="O124" i="16"/>
  <c r="Q124" i="16"/>
  <c r="V124" i="16"/>
  <c r="G125" i="16"/>
  <c r="M125" i="16" s="1"/>
  <c r="I125" i="16"/>
  <c r="K125" i="16"/>
  <c r="O125" i="16"/>
  <c r="Q125" i="16"/>
  <c r="V125" i="16"/>
  <c r="G126" i="16"/>
  <c r="I126" i="16"/>
  <c r="K126" i="16"/>
  <c r="M126" i="16"/>
  <c r="O126" i="16"/>
  <c r="Q126" i="16"/>
  <c r="V126" i="16"/>
  <c r="G127" i="16"/>
  <c r="M127" i="16" s="1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1" i="16"/>
  <c r="M131" i="16" s="1"/>
  <c r="I131" i="16"/>
  <c r="K131" i="16"/>
  <c r="O131" i="16"/>
  <c r="Q131" i="16"/>
  <c r="V131" i="16"/>
  <c r="G132" i="16"/>
  <c r="I132" i="16"/>
  <c r="K132" i="16"/>
  <c r="M132" i="16"/>
  <c r="O132" i="16"/>
  <c r="Q132" i="16"/>
  <c r="V132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8" i="16"/>
  <c r="I138" i="16"/>
  <c r="K138" i="16"/>
  <c r="M138" i="16"/>
  <c r="O138" i="16"/>
  <c r="Q138" i="16"/>
  <c r="V138" i="16"/>
  <c r="G139" i="16"/>
  <c r="M139" i="16" s="1"/>
  <c r="I139" i="16"/>
  <c r="K139" i="16"/>
  <c r="O139" i="16"/>
  <c r="Q139" i="16"/>
  <c r="V139" i="16"/>
  <c r="G141" i="16"/>
  <c r="G140" i="16" s="1"/>
  <c r="I141" i="16"/>
  <c r="I140" i="16" s="1"/>
  <c r="K141" i="16"/>
  <c r="K140" i="16" s="1"/>
  <c r="O141" i="16"/>
  <c r="O140" i="16" s="1"/>
  <c r="Q141" i="16"/>
  <c r="Q140" i="16" s="1"/>
  <c r="V141" i="16"/>
  <c r="V140" i="16" s="1"/>
  <c r="G143" i="16"/>
  <c r="M143" i="16" s="1"/>
  <c r="M142" i="16" s="1"/>
  <c r="I143" i="16"/>
  <c r="I142" i="16" s="1"/>
  <c r="K143" i="16"/>
  <c r="O143" i="16"/>
  <c r="O142" i="16" s="1"/>
  <c r="Q143" i="16"/>
  <c r="Q142" i="16" s="1"/>
  <c r="V143" i="16"/>
  <c r="G144" i="16"/>
  <c r="I144" i="16"/>
  <c r="K144" i="16"/>
  <c r="M144" i="16"/>
  <c r="O144" i="16"/>
  <c r="Q144" i="16"/>
  <c r="V144" i="16"/>
  <c r="V145" i="16"/>
  <c r="G146" i="16"/>
  <c r="G145" i="16" s="1"/>
  <c r="I146" i="16"/>
  <c r="I145" i="16" s="1"/>
  <c r="K146" i="16"/>
  <c r="K145" i="16" s="1"/>
  <c r="M146" i="16"/>
  <c r="M145" i="16" s="1"/>
  <c r="O146" i="16"/>
  <c r="O145" i="16" s="1"/>
  <c r="Q146" i="16"/>
  <c r="Q145" i="16" s="1"/>
  <c r="V146" i="16"/>
  <c r="G148" i="16"/>
  <c r="I148" i="16"/>
  <c r="K148" i="16"/>
  <c r="K147" i="16" s="1"/>
  <c r="M148" i="16"/>
  <c r="O148" i="16"/>
  <c r="Q148" i="16"/>
  <c r="V148" i="16"/>
  <c r="V147" i="16" s="1"/>
  <c r="G149" i="16"/>
  <c r="G147" i="16" s="1"/>
  <c r="I149" i="16"/>
  <c r="K149" i="16"/>
  <c r="O149" i="16"/>
  <c r="O147" i="16" s="1"/>
  <c r="Q149" i="16"/>
  <c r="V149" i="16"/>
  <c r="G150" i="16"/>
  <c r="M150" i="16" s="1"/>
  <c r="I150" i="16"/>
  <c r="K150" i="16"/>
  <c r="O150" i="16"/>
  <c r="Q150" i="16"/>
  <c r="V150" i="16"/>
  <c r="AF152" i="16"/>
  <c r="I130" i="16" l="1"/>
  <c r="O98" i="16"/>
  <c r="K86" i="16"/>
  <c r="V142" i="16"/>
  <c r="V130" i="16"/>
  <c r="K119" i="16"/>
  <c r="O119" i="16"/>
  <c r="Q98" i="16"/>
  <c r="I98" i="16"/>
  <c r="O86" i="16"/>
  <c r="O77" i="16"/>
  <c r="G77" i="16"/>
  <c r="O70" i="16"/>
  <c r="K65" i="16"/>
  <c r="Q65" i="16"/>
  <c r="I65" i="16"/>
  <c r="V35" i="16"/>
  <c r="Q35" i="16"/>
  <c r="I35" i="16"/>
  <c r="Q31" i="16"/>
  <c r="I31" i="16"/>
  <c r="V15" i="16"/>
  <c r="G15" i="16"/>
  <c r="M16" i="16"/>
  <c r="Q98" i="18"/>
  <c r="O130" i="19"/>
  <c r="K98" i="19"/>
  <c r="K77" i="19"/>
  <c r="Q77" i="19"/>
  <c r="I77" i="19"/>
  <c r="Q119" i="16"/>
  <c r="I147" i="16"/>
  <c r="O130" i="16"/>
  <c r="K98" i="16"/>
  <c r="V86" i="16"/>
  <c r="K77" i="16"/>
  <c r="Q77" i="16"/>
  <c r="I77" i="16"/>
  <c r="V70" i="16"/>
  <c r="O65" i="16"/>
  <c r="M66" i="16"/>
  <c r="G35" i="16"/>
  <c r="G31" i="16"/>
  <c r="I77" i="18"/>
  <c r="V35" i="18"/>
  <c r="V70" i="19"/>
  <c r="G65" i="19"/>
  <c r="G35" i="19"/>
  <c r="Q130" i="16"/>
  <c r="V119" i="16"/>
  <c r="I119" i="16"/>
  <c r="K70" i="16"/>
  <c r="M26" i="16"/>
  <c r="I8" i="16"/>
  <c r="K35" i="18"/>
  <c r="Q147" i="16"/>
  <c r="K142" i="16"/>
  <c r="K130" i="16"/>
  <c r="G119" i="16"/>
  <c r="V98" i="16"/>
  <c r="Q86" i="16"/>
  <c r="I86" i="16"/>
  <c r="V77" i="16"/>
  <c r="Q70" i="16"/>
  <c r="I70" i="16"/>
  <c r="K35" i="16"/>
  <c r="O35" i="16"/>
  <c r="O31" i="16"/>
  <c r="K26" i="16"/>
  <c r="K15" i="16"/>
  <c r="V119" i="18"/>
  <c r="I98" i="18"/>
  <c r="G65" i="18"/>
  <c r="V26" i="16"/>
  <c r="G23" i="16"/>
  <c r="Q15" i="16"/>
  <c r="I15" i="16"/>
  <c r="K8" i="16"/>
  <c r="Q8" i="16"/>
  <c r="G8" i="16"/>
  <c r="Q147" i="18"/>
  <c r="I147" i="18"/>
  <c r="V130" i="18"/>
  <c r="K130" i="18"/>
  <c r="Q119" i="18"/>
  <c r="I119" i="18"/>
  <c r="O98" i="18"/>
  <c r="G98" i="18"/>
  <c r="V86" i="18"/>
  <c r="K86" i="18"/>
  <c r="O77" i="18"/>
  <c r="V70" i="18"/>
  <c r="K70" i="18"/>
  <c r="Q65" i="18"/>
  <c r="I65" i="18"/>
  <c r="Q35" i="18"/>
  <c r="I35" i="18"/>
  <c r="Q31" i="18"/>
  <c r="I31" i="18"/>
  <c r="K15" i="18"/>
  <c r="O8" i="18"/>
  <c r="K130" i="19"/>
  <c r="G119" i="19"/>
  <c r="V98" i="19"/>
  <c r="Q86" i="19"/>
  <c r="I86" i="19"/>
  <c r="V77" i="19"/>
  <c r="Q70" i="19"/>
  <c r="I70" i="19"/>
  <c r="M70" i="19"/>
  <c r="K35" i="19"/>
  <c r="O35" i="19"/>
  <c r="M26" i="19"/>
  <c r="G23" i="19"/>
  <c r="G15" i="19"/>
  <c r="O8" i="19"/>
  <c r="V8" i="16"/>
  <c r="O8" i="16"/>
  <c r="O147" i="18"/>
  <c r="Q130" i="18"/>
  <c r="I130" i="18"/>
  <c r="O119" i="18"/>
  <c r="G119" i="18"/>
  <c r="M99" i="18"/>
  <c r="M98" i="18" s="1"/>
  <c r="Q86" i="18"/>
  <c r="I86" i="18"/>
  <c r="G77" i="18"/>
  <c r="Q70" i="18"/>
  <c r="I70" i="18"/>
  <c r="O65" i="18"/>
  <c r="O35" i="18"/>
  <c r="G35" i="18"/>
  <c r="O31" i="18"/>
  <c r="G31" i="18"/>
  <c r="O23" i="18"/>
  <c r="Q15" i="18"/>
  <c r="I15" i="18"/>
  <c r="K8" i="18"/>
  <c r="G147" i="19"/>
  <c r="G145" i="19"/>
  <c r="V130" i="19"/>
  <c r="K119" i="19"/>
  <c r="O119" i="19"/>
  <c r="Q98" i="19"/>
  <c r="I98" i="19"/>
  <c r="O86" i="19"/>
  <c r="O77" i="19"/>
  <c r="G77" i="19"/>
  <c r="O70" i="19"/>
  <c r="K65" i="19"/>
  <c r="Q65" i="19"/>
  <c r="I65" i="19"/>
  <c r="V35" i="19"/>
  <c r="Q35" i="19"/>
  <c r="I35" i="19"/>
  <c r="Q31" i="19"/>
  <c r="I31" i="19"/>
  <c r="O26" i="19"/>
  <c r="O23" i="19"/>
  <c r="K15" i="19"/>
  <c r="O15" i="19"/>
  <c r="K8" i="19"/>
  <c r="O26" i="16"/>
  <c r="M148" i="18"/>
  <c r="M143" i="18"/>
  <c r="M142" i="18" s="1"/>
  <c r="O130" i="18"/>
  <c r="G130" i="18"/>
  <c r="V98" i="18"/>
  <c r="K98" i="18"/>
  <c r="O86" i="18"/>
  <c r="G86" i="18"/>
  <c r="V77" i="18"/>
  <c r="K77" i="18"/>
  <c r="O70" i="18"/>
  <c r="G70" i="18"/>
  <c r="M66" i="18"/>
  <c r="M64" i="18"/>
  <c r="M63" i="18" s="1"/>
  <c r="O26" i="18"/>
  <c r="G26" i="18"/>
  <c r="M24" i="18"/>
  <c r="O15" i="18"/>
  <c r="G15" i="18"/>
  <c r="G152" i="18" s="1"/>
  <c r="V8" i="18"/>
  <c r="I8" i="18"/>
  <c r="O147" i="19"/>
  <c r="M142" i="19"/>
  <c r="Q130" i="19"/>
  <c r="I130" i="19"/>
  <c r="V119" i="19"/>
  <c r="Q119" i="19"/>
  <c r="I119" i="19"/>
  <c r="O98" i="19"/>
  <c r="K86" i="19"/>
  <c r="K70" i="19"/>
  <c r="V65" i="19"/>
  <c r="K26" i="19"/>
  <c r="Q23" i="19"/>
  <c r="I23" i="19"/>
  <c r="V15" i="19"/>
  <c r="Q15" i="19"/>
  <c r="I15" i="19"/>
  <c r="V8" i="19"/>
  <c r="I8" i="19"/>
  <c r="G8" i="19"/>
  <c r="M98" i="19"/>
  <c r="M77" i="19"/>
  <c r="M86" i="19"/>
  <c r="M130" i="19"/>
  <c r="M65" i="19"/>
  <c r="AE152" i="19"/>
  <c r="M149" i="19"/>
  <c r="M147" i="19" s="1"/>
  <c r="G142" i="19"/>
  <c r="M141" i="19"/>
  <c r="M140" i="19" s="1"/>
  <c r="G130" i="19"/>
  <c r="M121" i="19"/>
  <c r="M119" i="19" s="1"/>
  <c r="G98" i="19"/>
  <c r="G86" i="19"/>
  <c r="G70" i="19"/>
  <c r="M37" i="19"/>
  <c r="M35" i="19" s="1"/>
  <c r="M33" i="19"/>
  <c r="M31" i="19" s="1"/>
  <c r="G26" i="19"/>
  <c r="M25" i="19"/>
  <c r="M23" i="19" s="1"/>
  <c r="M17" i="19"/>
  <c r="M15" i="19" s="1"/>
  <c r="M9" i="19"/>
  <c r="M8" i="19" s="1"/>
  <c r="M77" i="18"/>
  <c r="M119" i="18"/>
  <c r="M65" i="18"/>
  <c r="M35" i="18"/>
  <c r="M31" i="18"/>
  <c r="M23" i="18"/>
  <c r="M147" i="18"/>
  <c r="M130" i="18"/>
  <c r="M86" i="18"/>
  <c r="M70" i="18"/>
  <c r="M15" i="18"/>
  <c r="AE152" i="18"/>
  <c r="M141" i="18"/>
  <c r="M140" i="18" s="1"/>
  <c r="M9" i="18"/>
  <c r="M8" i="18" s="1"/>
  <c r="M130" i="16"/>
  <c r="M23" i="16"/>
  <c r="M65" i="16"/>
  <c r="M15" i="16"/>
  <c r="M86" i="16"/>
  <c r="M70" i="16"/>
  <c r="M98" i="16"/>
  <c r="M77" i="16"/>
  <c r="AE152" i="16"/>
  <c r="M149" i="16"/>
  <c r="M147" i="16" s="1"/>
  <c r="G142" i="16"/>
  <c r="M141" i="16"/>
  <c r="M140" i="16" s="1"/>
  <c r="G130" i="16"/>
  <c r="M121" i="16"/>
  <c r="M119" i="16" s="1"/>
  <c r="G98" i="16"/>
  <c r="G86" i="16"/>
  <c r="G70" i="16"/>
  <c r="M37" i="16"/>
  <c r="M35" i="16" s="1"/>
  <c r="M33" i="16"/>
  <c r="M31" i="16" s="1"/>
  <c r="G26" i="16"/>
  <c r="M9" i="16"/>
  <c r="M8" i="16" s="1"/>
  <c r="AF152" i="14"/>
  <c r="V150" i="14"/>
  <c r="Q150" i="14"/>
  <c r="O150" i="14"/>
  <c r="K150" i="14"/>
  <c r="I150" i="14"/>
  <c r="G150" i="14"/>
  <c r="V149" i="14"/>
  <c r="Q149" i="14"/>
  <c r="O149" i="14"/>
  <c r="K149" i="14"/>
  <c r="I149" i="14"/>
  <c r="G149" i="14"/>
  <c r="M149" i="14" s="1"/>
  <c r="V148" i="14"/>
  <c r="Q148" i="14"/>
  <c r="O148" i="14"/>
  <c r="O147" i="14" s="1"/>
  <c r="K148" i="14"/>
  <c r="I148" i="14"/>
  <c r="G148" i="14"/>
  <c r="M148" i="14" s="1"/>
  <c r="V146" i="14"/>
  <c r="V145" i="14" s="1"/>
  <c r="Q146" i="14"/>
  <c r="Q145" i="14" s="1"/>
  <c r="O146" i="14"/>
  <c r="O145" i="14" s="1"/>
  <c r="K146" i="14"/>
  <c r="K145" i="14" s="1"/>
  <c r="I146" i="14"/>
  <c r="I145" i="14" s="1"/>
  <c r="G146" i="14"/>
  <c r="M146" i="14" s="1"/>
  <c r="M145" i="14" s="1"/>
  <c r="G145" i="14"/>
  <c r="V144" i="14"/>
  <c r="Q144" i="14"/>
  <c r="O144" i="14"/>
  <c r="M144" i="14"/>
  <c r="K144" i="14"/>
  <c r="I144" i="14"/>
  <c r="G144" i="14"/>
  <c r="V143" i="14"/>
  <c r="Q143" i="14"/>
  <c r="O143" i="14"/>
  <c r="O142" i="14" s="1"/>
  <c r="K143" i="14"/>
  <c r="I143" i="14"/>
  <c r="G143" i="14"/>
  <c r="G142" i="14" s="1"/>
  <c r="V141" i="14"/>
  <c r="V140" i="14" s="1"/>
  <c r="Q141" i="14"/>
  <c r="O141" i="14"/>
  <c r="O140" i="14" s="1"/>
  <c r="K141" i="14"/>
  <c r="K140" i="14" s="1"/>
  <c r="I141" i="14"/>
  <c r="I140" i="14" s="1"/>
  <c r="G141" i="14"/>
  <c r="M141" i="14" s="1"/>
  <c r="M140" i="14" s="1"/>
  <c r="Q140" i="14"/>
  <c r="V139" i="14"/>
  <c r="Q139" i="14"/>
  <c r="O139" i="14"/>
  <c r="K139" i="14"/>
  <c r="I139" i="14"/>
  <c r="G139" i="14"/>
  <c r="M139" i="14" s="1"/>
  <c r="V138" i="14"/>
  <c r="Q138" i="14"/>
  <c r="O138" i="14"/>
  <c r="K138" i="14"/>
  <c r="I138" i="14"/>
  <c r="G138" i="14"/>
  <c r="M138" i="14" s="1"/>
  <c r="V137" i="14"/>
  <c r="Q137" i="14"/>
  <c r="O137" i="14"/>
  <c r="K137" i="14"/>
  <c r="I137" i="14"/>
  <c r="G137" i="14"/>
  <c r="M137" i="14" s="1"/>
  <c r="V136" i="14"/>
  <c r="Q136" i="14"/>
  <c r="O136" i="14"/>
  <c r="K136" i="14"/>
  <c r="I136" i="14"/>
  <c r="G136" i="14"/>
  <c r="M136" i="14" s="1"/>
  <c r="V135" i="14"/>
  <c r="Q135" i="14"/>
  <c r="O135" i="14"/>
  <c r="K135" i="14"/>
  <c r="I135" i="14"/>
  <c r="G135" i="14"/>
  <c r="M135" i="14" s="1"/>
  <c r="V134" i="14"/>
  <c r="Q134" i="14"/>
  <c r="O134" i="14"/>
  <c r="K134" i="14"/>
  <c r="I134" i="14"/>
  <c r="G134" i="14"/>
  <c r="M134" i="14" s="1"/>
  <c r="V133" i="14"/>
  <c r="Q133" i="14"/>
  <c r="O133" i="14"/>
  <c r="K133" i="14"/>
  <c r="I133" i="14"/>
  <c r="G133" i="14"/>
  <c r="M133" i="14" s="1"/>
  <c r="V132" i="14"/>
  <c r="Q132" i="14"/>
  <c r="O132" i="14"/>
  <c r="M132" i="14"/>
  <c r="K132" i="14"/>
  <c r="I132" i="14"/>
  <c r="G132" i="14"/>
  <c r="V131" i="14"/>
  <c r="Q131" i="14"/>
  <c r="O131" i="14"/>
  <c r="K131" i="14"/>
  <c r="I131" i="14"/>
  <c r="G131" i="14"/>
  <c r="V129" i="14"/>
  <c r="Q129" i="14"/>
  <c r="O129" i="14"/>
  <c r="K129" i="14"/>
  <c r="I129" i="14"/>
  <c r="G129" i="14"/>
  <c r="M129" i="14" s="1"/>
  <c r="V128" i="14"/>
  <c r="Q128" i="14"/>
  <c r="O128" i="14"/>
  <c r="K128" i="14"/>
  <c r="I128" i="14"/>
  <c r="G128" i="14"/>
  <c r="M128" i="14" s="1"/>
  <c r="V127" i="14"/>
  <c r="Q127" i="14"/>
  <c r="O127" i="14"/>
  <c r="K127" i="14"/>
  <c r="I127" i="14"/>
  <c r="G127" i="14"/>
  <c r="M127" i="14" s="1"/>
  <c r="V126" i="14"/>
  <c r="Q126" i="14"/>
  <c r="O126" i="14"/>
  <c r="M126" i="14"/>
  <c r="K126" i="14"/>
  <c r="I126" i="14"/>
  <c r="G126" i="14"/>
  <c r="V125" i="14"/>
  <c r="Q125" i="14"/>
  <c r="O125" i="14"/>
  <c r="K125" i="14"/>
  <c r="I125" i="14"/>
  <c r="G125" i="14"/>
  <c r="M125" i="14" s="1"/>
  <c r="V124" i="14"/>
  <c r="Q124" i="14"/>
  <c r="O124" i="14"/>
  <c r="K124" i="14"/>
  <c r="I124" i="14"/>
  <c r="G124" i="14"/>
  <c r="M124" i="14" s="1"/>
  <c r="V123" i="14"/>
  <c r="Q123" i="14"/>
  <c r="O123" i="14"/>
  <c r="K123" i="14"/>
  <c r="I123" i="14"/>
  <c r="G123" i="14"/>
  <c r="M123" i="14" s="1"/>
  <c r="V122" i="14"/>
  <c r="Q122" i="14"/>
  <c r="O122" i="14"/>
  <c r="M122" i="14"/>
  <c r="K122" i="14"/>
  <c r="I122" i="14"/>
  <c r="G122" i="14"/>
  <c r="V121" i="14"/>
  <c r="Q121" i="14"/>
  <c r="O121" i="14"/>
  <c r="K121" i="14"/>
  <c r="I121" i="14"/>
  <c r="G121" i="14"/>
  <c r="M121" i="14" s="1"/>
  <c r="V120" i="14"/>
  <c r="Q120" i="14"/>
  <c r="O120" i="14"/>
  <c r="K120" i="14"/>
  <c r="I120" i="14"/>
  <c r="G120" i="14"/>
  <c r="M120" i="14" s="1"/>
  <c r="V118" i="14"/>
  <c r="Q118" i="14"/>
  <c r="O118" i="14"/>
  <c r="M118" i="14"/>
  <c r="K118" i="14"/>
  <c r="I118" i="14"/>
  <c r="G118" i="14"/>
  <c r="V117" i="14"/>
  <c r="Q117" i="14"/>
  <c r="O117" i="14"/>
  <c r="K117" i="14"/>
  <c r="I117" i="14"/>
  <c r="G117" i="14"/>
  <c r="M117" i="14" s="1"/>
  <c r="V116" i="14"/>
  <c r="Q116" i="14"/>
  <c r="O116" i="14"/>
  <c r="K116" i="14"/>
  <c r="I116" i="14"/>
  <c r="G116" i="14"/>
  <c r="M116" i="14" s="1"/>
  <c r="V115" i="14"/>
  <c r="Q115" i="14"/>
  <c r="O115" i="14"/>
  <c r="K115" i="14"/>
  <c r="I115" i="14"/>
  <c r="G115" i="14"/>
  <c r="M115" i="14" s="1"/>
  <c r="V114" i="14"/>
  <c r="Q114" i="14"/>
  <c r="O114" i="14"/>
  <c r="K114" i="14"/>
  <c r="I114" i="14"/>
  <c r="G114" i="14"/>
  <c r="M114" i="14" s="1"/>
  <c r="V113" i="14"/>
  <c r="Q113" i="14"/>
  <c r="O113" i="14"/>
  <c r="K113" i="14"/>
  <c r="I113" i="14"/>
  <c r="G113" i="14"/>
  <c r="M113" i="14" s="1"/>
  <c r="V112" i="14"/>
  <c r="Q112" i="14"/>
  <c r="O112" i="14"/>
  <c r="K112" i="14"/>
  <c r="I112" i="14"/>
  <c r="G112" i="14"/>
  <c r="M112" i="14" s="1"/>
  <c r="V111" i="14"/>
  <c r="Q111" i="14"/>
  <c r="O111" i="14"/>
  <c r="K111" i="14"/>
  <c r="I111" i="14"/>
  <c r="G111" i="14"/>
  <c r="M111" i="14" s="1"/>
  <c r="V110" i="14"/>
  <c r="Q110" i="14"/>
  <c r="O110" i="14"/>
  <c r="M110" i="14"/>
  <c r="K110" i="14"/>
  <c r="I110" i="14"/>
  <c r="G110" i="14"/>
  <c r="V109" i="14"/>
  <c r="Q109" i="14"/>
  <c r="O109" i="14"/>
  <c r="K109" i="14"/>
  <c r="I109" i="14"/>
  <c r="G109" i="14"/>
  <c r="M109" i="14" s="1"/>
  <c r="V108" i="14"/>
  <c r="Q108" i="14"/>
  <c r="O108" i="14"/>
  <c r="K108" i="14"/>
  <c r="I108" i="14"/>
  <c r="G108" i="14"/>
  <c r="M108" i="14" s="1"/>
  <c r="V107" i="14"/>
  <c r="Q107" i="14"/>
  <c r="O107" i="14"/>
  <c r="K107" i="14"/>
  <c r="I107" i="14"/>
  <c r="G107" i="14"/>
  <c r="M107" i="14" s="1"/>
  <c r="V106" i="14"/>
  <c r="Q106" i="14"/>
  <c r="O106" i="14"/>
  <c r="M106" i="14"/>
  <c r="K106" i="14"/>
  <c r="I106" i="14"/>
  <c r="G106" i="14"/>
  <c r="V105" i="14"/>
  <c r="Q105" i="14"/>
  <c r="O105" i="14"/>
  <c r="K105" i="14"/>
  <c r="I105" i="14"/>
  <c r="G105" i="14"/>
  <c r="M105" i="14" s="1"/>
  <c r="V104" i="14"/>
  <c r="Q104" i="14"/>
  <c r="O104" i="14"/>
  <c r="K104" i="14"/>
  <c r="I104" i="14"/>
  <c r="G104" i="14"/>
  <c r="M104" i="14" s="1"/>
  <c r="V103" i="14"/>
  <c r="Q103" i="14"/>
  <c r="O103" i="14"/>
  <c r="K103" i="14"/>
  <c r="I103" i="14"/>
  <c r="G103" i="14"/>
  <c r="M103" i="14" s="1"/>
  <c r="V102" i="14"/>
  <c r="Q102" i="14"/>
  <c r="O102" i="14"/>
  <c r="K102" i="14"/>
  <c r="I102" i="14"/>
  <c r="G102" i="14"/>
  <c r="M102" i="14" s="1"/>
  <c r="V101" i="14"/>
  <c r="Q101" i="14"/>
  <c r="O101" i="14"/>
  <c r="K101" i="14"/>
  <c r="I101" i="14"/>
  <c r="G101" i="14"/>
  <c r="M101" i="14" s="1"/>
  <c r="V100" i="14"/>
  <c r="Q100" i="14"/>
  <c r="O100" i="14"/>
  <c r="K100" i="14"/>
  <c r="I100" i="14"/>
  <c r="G100" i="14"/>
  <c r="M100" i="14" s="1"/>
  <c r="V99" i="14"/>
  <c r="Q99" i="14"/>
  <c r="O99" i="14"/>
  <c r="K99" i="14"/>
  <c r="I99" i="14"/>
  <c r="G99" i="14"/>
  <c r="V97" i="14"/>
  <c r="Q97" i="14"/>
  <c r="O97" i="14"/>
  <c r="K97" i="14"/>
  <c r="I97" i="14"/>
  <c r="G97" i="14"/>
  <c r="M97" i="14" s="1"/>
  <c r="V96" i="14"/>
  <c r="Q96" i="14"/>
  <c r="O96" i="14"/>
  <c r="K96" i="14"/>
  <c r="I96" i="14"/>
  <c r="G96" i="14"/>
  <c r="M96" i="14" s="1"/>
  <c r="V95" i="14"/>
  <c r="Q95" i="14"/>
  <c r="O95" i="14"/>
  <c r="K95" i="14"/>
  <c r="I95" i="14"/>
  <c r="G95" i="14"/>
  <c r="M95" i="14" s="1"/>
  <c r="V94" i="14"/>
  <c r="Q94" i="14"/>
  <c r="O94" i="14"/>
  <c r="K94" i="14"/>
  <c r="I94" i="14"/>
  <c r="G94" i="14"/>
  <c r="M94" i="14" s="1"/>
  <c r="V93" i="14"/>
  <c r="Q93" i="14"/>
  <c r="O93" i="14"/>
  <c r="K93" i="14"/>
  <c r="I93" i="14"/>
  <c r="G93" i="14"/>
  <c r="M93" i="14" s="1"/>
  <c r="V92" i="14"/>
  <c r="Q92" i="14"/>
  <c r="O92" i="14"/>
  <c r="K92" i="14"/>
  <c r="I92" i="14"/>
  <c r="G92" i="14"/>
  <c r="M92" i="14" s="1"/>
  <c r="V91" i="14"/>
  <c r="Q91" i="14"/>
  <c r="O91" i="14"/>
  <c r="K91" i="14"/>
  <c r="I91" i="14"/>
  <c r="G91" i="14"/>
  <c r="M91" i="14" s="1"/>
  <c r="V90" i="14"/>
  <c r="Q90" i="14"/>
  <c r="O90" i="14"/>
  <c r="M90" i="14"/>
  <c r="K90" i="14"/>
  <c r="I90" i="14"/>
  <c r="G90" i="14"/>
  <c r="V89" i="14"/>
  <c r="Q89" i="14"/>
  <c r="O89" i="14"/>
  <c r="K89" i="14"/>
  <c r="I89" i="14"/>
  <c r="G89" i="14"/>
  <c r="M89" i="14" s="1"/>
  <c r="V88" i="14"/>
  <c r="Q88" i="14"/>
  <c r="O88" i="14"/>
  <c r="M88" i="14"/>
  <c r="K88" i="14"/>
  <c r="I88" i="14"/>
  <c r="G88" i="14"/>
  <c r="V87" i="14"/>
  <c r="Q87" i="14"/>
  <c r="O87" i="14"/>
  <c r="K87" i="14"/>
  <c r="I87" i="14"/>
  <c r="G87" i="14"/>
  <c r="V85" i="14"/>
  <c r="Q85" i="14"/>
  <c r="O85" i="14"/>
  <c r="K85" i="14"/>
  <c r="I85" i="14"/>
  <c r="G85" i="14"/>
  <c r="M85" i="14" s="1"/>
  <c r="V84" i="14"/>
  <c r="Q84" i="14"/>
  <c r="O84" i="14"/>
  <c r="M84" i="14"/>
  <c r="K84" i="14"/>
  <c r="I84" i="14"/>
  <c r="G84" i="14"/>
  <c r="V83" i="14"/>
  <c r="Q83" i="14"/>
  <c r="O83" i="14"/>
  <c r="K83" i="14"/>
  <c r="I83" i="14"/>
  <c r="G83" i="14"/>
  <c r="M83" i="14" s="1"/>
  <c r="V82" i="14"/>
  <c r="Q82" i="14"/>
  <c r="O82" i="14"/>
  <c r="M82" i="14"/>
  <c r="K82" i="14"/>
  <c r="I82" i="14"/>
  <c r="G82" i="14"/>
  <c r="V81" i="14"/>
  <c r="Q81" i="14"/>
  <c r="O81" i="14"/>
  <c r="K81" i="14"/>
  <c r="I81" i="14"/>
  <c r="G81" i="14"/>
  <c r="M81" i="14" s="1"/>
  <c r="V80" i="14"/>
  <c r="Q80" i="14"/>
  <c r="O80" i="14"/>
  <c r="K80" i="14"/>
  <c r="I80" i="14"/>
  <c r="G80" i="14"/>
  <c r="M80" i="14" s="1"/>
  <c r="V79" i="14"/>
  <c r="Q79" i="14"/>
  <c r="O79" i="14"/>
  <c r="K79" i="14"/>
  <c r="I79" i="14"/>
  <c r="G79" i="14"/>
  <c r="V78" i="14"/>
  <c r="Q78" i="14"/>
  <c r="O78" i="14"/>
  <c r="K78" i="14"/>
  <c r="I78" i="14"/>
  <c r="G78" i="14"/>
  <c r="M78" i="14" s="1"/>
  <c r="V76" i="14"/>
  <c r="Q76" i="14"/>
  <c r="O76" i="14"/>
  <c r="M76" i="14"/>
  <c r="K76" i="14"/>
  <c r="I76" i="14"/>
  <c r="G76" i="14"/>
  <c r="V75" i="14"/>
  <c r="Q75" i="14"/>
  <c r="O75" i="14"/>
  <c r="K75" i="14"/>
  <c r="I75" i="14"/>
  <c r="G75" i="14"/>
  <c r="M75" i="14" s="1"/>
  <c r="V74" i="14"/>
  <c r="Q74" i="14"/>
  <c r="O74" i="14"/>
  <c r="K74" i="14"/>
  <c r="I74" i="14"/>
  <c r="G74" i="14"/>
  <c r="M74" i="14" s="1"/>
  <c r="V73" i="14"/>
  <c r="Q73" i="14"/>
  <c r="O73" i="14"/>
  <c r="K73" i="14"/>
  <c r="I73" i="14"/>
  <c r="G73" i="14"/>
  <c r="M73" i="14" s="1"/>
  <c r="V72" i="14"/>
  <c r="Q72" i="14"/>
  <c r="O72" i="14"/>
  <c r="K72" i="14"/>
  <c r="I72" i="14"/>
  <c r="G72" i="14"/>
  <c r="M72" i="14" s="1"/>
  <c r="V71" i="14"/>
  <c r="Q71" i="14"/>
  <c r="O71" i="14"/>
  <c r="K71" i="14"/>
  <c r="I71" i="14"/>
  <c r="G71" i="14"/>
  <c r="V69" i="14"/>
  <c r="Q69" i="14"/>
  <c r="O69" i="14"/>
  <c r="K69" i="14"/>
  <c r="I69" i="14"/>
  <c r="G69" i="14"/>
  <c r="M69" i="14" s="1"/>
  <c r="V68" i="14"/>
  <c r="Q68" i="14"/>
  <c r="O68" i="14"/>
  <c r="M68" i="14"/>
  <c r="K68" i="14"/>
  <c r="I68" i="14"/>
  <c r="G68" i="14"/>
  <c r="V67" i="14"/>
  <c r="Q67" i="14"/>
  <c r="O67" i="14"/>
  <c r="K67" i="14"/>
  <c r="K65" i="14" s="1"/>
  <c r="I67" i="14"/>
  <c r="G67" i="14"/>
  <c r="V66" i="14"/>
  <c r="Q66" i="14"/>
  <c r="O66" i="14"/>
  <c r="K66" i="14"/>
  <c r="I66" i="14"/>
  <c r="G66" i="14"/>
  <c r="M66" i="14" s="1"/>
  <c r="V64" i="14"/>
  <c r="V63" i="14" s="1"/>
  <c r="Q64" i="14"/>
  <c r="Q63" i="14" s="1"/>
  <c r="O64" i="14"/>
  <c r="M64" i="14"/>
  <c r="M63" i="14" s="1"/>
  <c r="K64" i="14"/>
  <c r="I64" i="14"/>
  <c r="I63" i="14" s="1"/>
  <c r="G64" i="14"/>
  <c r="O63" i="14"/>
  <c r="K63" i="14"/>
  <c r="G63" i="14"/>
  <c r="V62" i="14"/>
  <c r="Q62" i="14"/>
  <c r="O62" i="14"/>
  <c r="K62" i="14"/>
  <c r="I62" i="14"/>
  <c r="G62" i="14"/>
  <c r="M62" i="14" s="1"/>
  <c r="V61" i="14"/>
  <c r="Q61" i="14"/>
  <c r="O61" i="14"/>
  <c r="K61" i="14"/>
  <c r="I61" i="14"/>
  <c r="G61" i="14"/>
  <c r="M61" i="14" s="1"/>
  <c r="V60" i="14"/>
  <c r="Q60" i="14"/>
  <c r="O60" i="14"/>
  <c r="K60" i="14"/>
  <c r="I60" i="14"/>
  <c r="G60" i="14"/>
  <c r="M60" i="14" s="1"/>
  <c r="V59" i="14"/>
  <c r="Q59" i="14"/>
  <c r="O59" i="14"/>
  <c r="K59" i="14"/>
  <c r="I59" i="14"/>
  <c r="G59" i="14"/>
  <c r="M59" i="14" s="1"/>
  <c r="V58" i="14"/>
  <c r="Q58" i="14"/>
  <c r="O58" i="14"/>
  <c r="K58" i="14"/>
  <c r="I58" i="14"/>
  <c r="G58" i="14"/>
  <c r="M58" i="14" s="1"/>
  <c r="V57" i="14"/>
  <c r="Q57" i="14"/>
  <c r="O57" i="14"/>
  <c r="K57" i="14"/>
  <c r="I57" i="14"/>
  <c r="G57" i="14"/>
  <c r="M57" i="14" s="1"/>
  <c r="V56" i="14"/>
  <c r="Q56" i="14"/>
  <c r="O56" i="14"/>
  <c r="M56" i="14"/>
  <c r="K56" i="14"/>
  <c r="I56" i="14"/>
  <c r="G56" i="14"/>
  <c r="V55" i="14"/>
  <c r="Q55" i="14"/>
  <c r="O55" i="14"/>
  <c r="K55" i="14"/>
  <c r="I55" i="14"/>
  <c r="G55" i="14"/>
  <c r="M55" i="14" s="1"/>
  <c r="V54" i="14"/>
  <c r="Q54" i="14"/>
  <c r="O54" i="14"/>
  <c r="K54" i="14"/>
  <c r="I54" i="14"/>
  <c r="G54" i="14"/>
  <c r="M54" i="14" s="1"/>
  <c r="V53" i="14"/>
  <c r="Q53" i="14"/>
  <c r="O53" i="14"/>
  <c r="K53" i="14"/>
  <c r="I53" i="14"/>
  <c r="G53" i="14"/>
  <c r="M53" i="14" s="1"/>
  <c r="V52" i="14"/>
  <c r="Q52" i="14"/>
  <c r="O52" i="14"/>
  <c r="M52" i="14"/>
  <c r="K52" i="14"/>
  <c r="I52" i="14"/>
  <c r="G52" i="14"/>
  <c r="V51" i="14"/>
  <c r="Q51" i="14"/>
  <c r="O51" i="14"/>
  <c r="K51" i="14"/>
  <c r="I51" i="14"/>
  <c r="G51" i="14"/>
  <c r="M51" i="14" s="1"/>
  <c r="V50" i="14"/>
  <c r="Q50" i="14"/>
  <c r="O50" i="14"/>
  <c r="K50" i="14"/>
  <c r="I50" i="14"/>
  <c r="G50" i="14"/>
  <c r="M50" i="14" s="1"/>
  <c r="V49" i="14"/>
  <c r="Q49" i="14"/>
  <c r="O49" i="14"/>
  <c r="K49" i="14"/>
  <c r="I49" i="14"/>
  <c r="G49" i="14"/>
  <c r="M49" i="14" s="1"/>
  <c r="V48" i="14"/>
  <c r="Q48" i="14"/>
  <c r="O48" i="14"/>
  <c r="K48" i="14"/>
  <c r="I48" i="14"/>
  <c r="G48" i="14"/>
  <c r="M48" i="14" s="1"/>
  <c r="V47" i="14"/>
  <c r="Q47" i="14"/>
  <c r="O47" i="14"/>
  <c r="K47" i="14"/>
  <c r="I47" i="14"/>
  <c r="G47" i="14"/>
  <c r="M47" i="14" s="1"/>
  <c r="V46" i="14"/>
  <c r="Q46" i="14"/>
  <c r="O46" i="14"/>
  <c r="K46" i="14"/>
  <c r="I46" i="14"/>
  <c r="G46" i="14"/>
  <c r="M46" i="14" s="1"/>
  <c r="V45" i="14"/>
  <c r="Q45" i="14"/>
  <c r="O45" i="14"/>
  <c r="K45" i="14"/>
  <c r="I45" i="14"/>
  <c r="G45" i="14"/>
  <c r="M45" i="14" s="1"/>
  <c r="V44" i="14"/>
  <c r="Q44" i="14"/>
  <c r="O44" i="14"/>
  <c r="M44" i="14"/>
  <c r="K44" i="14"/>
  <c r="I44" i="14"/>
  <c r="G44" i="14"/>
  <c r="V43" i="14"/>
  <c r="Q43" i="14"/>
  <c r="O43" i="14"/>
  <c r="K43" i="14"/>
  <c r="I43" i="14"/>
  <c r="G43" i="14"/>
  <c r="M43" i="14" s="1"/>
  <c r="V42" i="14"/>
  <c r="Q42" i="14"/>
  <c r="O42" i="14"/>
  <c r="M42" i="14"/>
  <c r="K42" i="14"/>
  <c r="I42" i="14"/>
  <c r="G42" i="14"/>
  <c r="V41" i="14"/>
  <c r="Q41" i="14"/>
  <c r="O41" i="14"/>
  <c r="K41" i="14"/>
  <c r="I41" i="14"/>
  <c r="G41" i="14"/>
  <c r="M41" i="14" s="1"/>
  <c r="V40" i="14"/>
  <c r="Q40" i="14"/>
  <c r="O40" i="14"/>
  <c r="K40" i="14"/>
  <c r="I40" i="14"/>
  <c r="G40" i="14"/>
  <c r="M40" i="14" s="1"/>
  <c r="V39" i="14"/>
  <c r="Q39" i="14"/>
  <c r="O39" i="14"/>
  <c r="K39" i="14"/>
  <c r="I39" i="14"/>
  <c r="G39" i="14"/>
  <c r="M39" i="14" s="1"/>
  <c r="V38" i="14"/>
  <c r="Q38" i="14"/>
  <c r="O38" i="14"/>
  <c r="K38" i="14"/>
  <c r="I38" i="14"/>
  <c r="G38" i="14"/>
  <c r="V37" i="14"/>
  <c r="Q37" i="14"/>
  <c r="O37" i="14"/>
  <c r="K37" i="14"/>
  <c r="I37" i="14"/>
  <c r="G37" i="14"/>
  <c r="M37" i="14" s="1"/>
  <c r="V36" i="14"/>
  <c r="Q36" i="14"/>
  <c r="O36" i="14"/>
  <c r="K36" i="14"/>
  <c r="I36" i="14"/>
  <c r="G36" i="14"/>
  <c r="M36" i="14" s="1"/>
  <c r="V34" i="14"/>
  <c r="Q34" i="14"/>
  <c r="O34" i="14"/>
  <c r="K34" i="14"/>
  <c r="I34" i="14"/>
  <c r="G34" i="14"/>
  <c r="M34" i="14" s="1"/>
  <c r="V33" i="14"/>
  <c r="Q33" i="14"/>
  <c r="O33" i="14"/>
  <c r="K33" i="14"/>
  <c r="I33" i="14"/>
  <c r="G33" i="14"/>
  <c r="M33" i="14" s="1"/>
  <c r="V32" i="14"/>
  <c r="Q32" i="14"/>
  <c r="O32" i="14"/>
  <c r="O31" i="14" s="1"/>
  <c r="K32" i="14"/>
  <c r="I32" i="14"/>
  <c r="G32" i="14"/>
  <c r="M32" i="14" s="1"/>
  <c r="M31" i="14" s="1"/>
  <c r="V30" i="14"/>
  <c r="V29" i="14" s="1"/>
  <c r="Q30" i="14"/>
  <c r="Q29" i="14" s="1"/>
  <c r="O30" i="14"/>
  <c r="O29" i="14" s="1"/>
  <c r="K30" i="14"/>
  <c r="I30" i="14"/>
  <c r="I29" i="14" s="1"/>
  <c r="G30" i="14"/>
  <c r="M30" i="14" s="1"/>
  <c r="M29" i="14" s="1"/>
  <c r="K29" i="14"/>
  <c r="V28" i="14"/>
  <c r="Q28" i="14"/>
  <c r="Q26" i="14" s="1"/>
  <c r="O28" i="14"/>
  <c r="K28" i="14"/>
  <c r="I28" i="14"/>
  <c r="G28" i="14"/>
  <c r="M28" i="14" s="1"/>
  <c r="V27" i="14"/>
  <c r="Q27" i="14"/>
  <c r="O27" i="14"/>
  <c r="K27" i="14"/>
  <c r="I27" i="14"/>
  <c r="G27" i="14"/>
  <c r="V25" i="14"/>
  <c r="Q25" i="14"/>
  <c r="O25" i="14"/>
  <c r="K25" i="14"/>
  <c r="I25" i="14"/>
  <c r="G25" i="14"/>
  <c r="M25" i="14" s="1"/>
  <c r="V24" i="14"/>
  <c r="Q24" i="14"/>
  <c r="O24" i="14"/>
  <c r="K24" i="14"/>
  <c r="I24" i="14"/>
  <c r="G24" i="14"/>
  <c r="M24" i="14" s="1"/>
  <c r="M23" i="14" s="1"/>
  <c r="V22" i="14"/>
  <c r="Q22" i="14"/>
  <c r="O22" i="14"/>
  <c r="K22" i="14"/>
  <c r="I22" i="14"/>
  <c r="G22" i="14"/>
  <c r="M22" i="14" s="1"/>
  <c r="V21" i="14"/>
  <c r="Q21" i="14"/>
  <c r="O21" i="14"/>
  <c r="K21" i="14"/>
  <c r="I21" i="14"/>
  <c r="G21" i="14"/>
  <c r="M21" i="14" s="1"/>
  <c r="V20" i="14"/>
  <c r="Q20" i="14"/>
  <c r="O20" i="14"/>
  <c r="K20" i="14"/>
  <c r="I20" i="14"/>
  <c r="G20" i="14"/>
  <c r="M20" i="14" s="1"/>
  <c r="V19" i="14"/>
  <c r="Q19" i="14"/>
  <c r="O19" i="14"/>
  <c r="K19" i="14"/>
  <c r="I19" i="14"/>
  <c r="G19" i="14"/>
  <c r="M19" i="14" s="1"/>
  <c r="V18" i="14"/>
  <c r="Q18" i="14"/>
  <c r="O18" i="14"/>
  <c r="K18" i="14"/>
  <c r="I18" i="14"/>
  <c r="G18" i="14"/>
  <c r="M18" i="14" s="1"/>
  <c r="V17" i="14"/>
  <c r="Q17" i="14"/>
  <c r="O17" i="14"/>
  <c r="O15" i="14" s="1"/>
  <c r="K17" i="14"/>
  <c r="I17" i="14"/>
  <c r="G17" i="14"/>
  <c r="M17" i="14" s="1"/>
  <c r="V16" i="14"/>
  <c r="Q16" i="14"/>
  <c r="O16" i="14"/>
  <c r="M16" i="14"/>
  <c r="K16" i="14"/>
  <c r="I16" i="14"/>
  <c r="G16" i="14"/>
  <c r="V14" i="14"/>
  <c r="Q14" i="14"/>
  <c r="O14" i="14"/>
  <c r="M14" i="14"/>
  <c r="K14" i="14"/>
  <c r="I14" i="14"/>
  <c r="G14" i="14"/>
  <c r="V13" i="14"/>
  <c r="Q13" i="14"/>
  <c r="O13" i="14"/>
  <c r="K13" i="14"/>
  <c r="I13" i="14"/>
  <c r="G13" i="14"/>
  <c r="M13" i="14" s="1"/>
  <c r="V12" i="14"/>
  <c r="Q12" i="14"/>
  <c r="O12" i="14"/>
  <c r="K12" i="14"/>
  <c r="I12" i="14"/>
  <c r="G12" i="14"/>
  <c r="M12" i="14" s="1"/>
  <c r="V11" i="14"/>
  <c r="Q11" i="14"/>
  <c r="O11" i="14"/>
  <c r="K11" i="14"/>
  <c r="I11" i="14"/>
  <c r="G11" i="14"/>
  <c r="M11" i="14" s="1"/>
  <c r="V10" i="14"/>
  <c r="Q10" i="14"/>
  <c r="O10" i="14"/>
  <c r="K10" i="14"/>
  <c r="I10" i="14"/>
  <c r="G10" i="14"/>
  <c r="M10" i="14" s="1"/>
  <c r="V9" i="14"/>
  <c r="Q9" i="14"/>
  <c r="O9" i="14"/>
  <c r="K9" i="14"/>
  <c r="I9" i="14"/>
  <c r="G9" i="14"/>
  <c r="AF152" i="13"/>
  <c r="V150" i="13"/>
  <c r="Q150" i="13"/>
  <c r="O150" i="13"/>
  <c r="K150" i="13"/>
  <c r="I150" i="13"/>
  <c r="G150" i="13"/>
  <c r="M150" i="13" s="1"/>
  <c r="V149" i="13"/>
  <c r="Q149" i="13"/>
  <c r="O149" i="13"/>
  <c r="K149" i="13"/>
  <c r="I149" i="13"/>
  <c r="G149" i="13"/>
  <c r="M149" i="13" s="1"/>
  <c r="V148" i="13"/>
  <c r="Q148" i="13"/>
  <c r="O148" i="13"/>
  <c r="K148" i="13"/>
  <c r="I148" i="13"/>
  <c r="G148" i="13"/>
  <c r="M148" i="13" s="1"/>
  <c r="V146" i="13"/>
  <c r="V145" i="13" s="1"/>
  <c r="Q146" i="13"/>
  <c r="Q145" i="13" s="1"/>
  <c r="O146" i="13"/>
  <c r="M146" i="13"/>
  <c r="M145" i="13" s="1"/>
  <c r="K146" i="13"/>
  <c r="I146" i="13"/>
  <c r="I145" i="13" s="1"/>
  <c r="G146" i="13"/>
  <c r="O145" i="13"/>
  <c r="K145" i="13"/>
  <c r="G145" i="13"/>
  <c r="V144" i="13"/>
  <c r="Q144" i="13"/>
  <c r="O144" i="13"/>
  <c r="K144" i="13"/>
  <c r="I144" i="13"/>
  <c r="G144" i="13"/>
  <c r="M144" i="13" s="1"/>
  <c r="V143" i="13"/>
  <c r="Q143" i="13"/>
  <c r="Q142" i="13" s="1"/>
  <c r="O143" i="13"/>
  <c r="K143" i="13"/>
  <c r="I143" i="13"/>
  <c r="G143" i="13"/>
  <c r="V141" i="13"/>
  <c r="V140" i="13" s="1"/>
  <c r="Q141" i="13"/>
  <c r="Q140" i="13" s="1"/>
  <c r="O141" i="13"/>
  <c r="O140" i="13" s="1"/>
  <c r="K141" i="13"/>
  <c r="K140" i="13" s="1"/>
  <c r="I141" i="13"/>
  <c r="I140" i="13" s="1"/>
  <c r="G141" i="13"/>
  <c r="M141" i="13" s="1"/>
  <c r="M140" i="13" s="1"/>
  <c r="V139" i="13"/>
  <c r="Q139" i="13"/>
  <c r="O139" i="13"/>
  <c r="K139" i="13"/>
  <c r="I139" i="13"/>
  <c r="G139" i="13"/>
  <c r="M139" i="13" s="1"/>
  <c r="V138" i="13"/>
  <c r="Q138" i="13"/>
  <c r="O138" i="13"/>
  <c r="M138" i="13"/>
  <c r="K138" i="13"/>
  <c r="I138" i="13"/>
  <c r="G138" i="13"/>
  <c r="V137" i="13"/>
  <c r="Q137" i="13"/>
  <c r="O137" i="13"/>
  <c r="K137" i="13"/>
  <c r="I137" i="13"/>
  <c r="G137" i="13"/>
  <c r="M137" i="13" s="1"/>
  <c r="V136" i="13"/>
  <c r="Q136" i="13"/>
  <c r="O136" i="13"/>
  <c r="K136" i="13"/>
  <c r="I136" i="13"/>
  <c r="G136" i="13"/>
  <c r="M136" i="13" s="1"/>
  <c r="V135" i="13"/>
  <c r="Q135" i="13"/>
  <c r="O135" i="13"/>
  <c r="K135" i="13"/>
  <c r="I135" i="13"/>
  <c r="G135" i="13"/>
  <c r="M135" i="13" s="1"/>
  <c r="V134" i="13"/>
  <c r="Q134" i="13"/>
  <c r="O134" i="13"/>
  <c r="K134" i="13"/>
  <c r="I134" i="13"/>
  <c r="G134" i="13"/>
  <c r="M134" i="13" s="1"/>
  <c r="V133" i="13"/>
  <c r="Q133" i="13"/>
  <c r="O133" i="13"/>
  <c r="K133" i="13"/>
  <c r="I133" i="13"/>
  <c r="G133" i="13"/>
  <c r="M133" i="13" s="1"/>
  <c r="V132" i="13"/>
  <c r="Q132" i="13"/>
  <c r="Q130" i="13" s="1"/>
  <c r="O132" i="13"/>
  <c r="K132" i="13"/>
  <c r="I132" i="13"/>
  <c r="G132" i="13"/>
  <c r="M132" i="13" s="1"/>
  <c r="V131" i="13"/>
  <c r="Q131" i="13"/>
  <c r="O131" i="13"/>
  <c r="K131" i="13"/>
  <c r="K130" i="13" s="1"/>
  <c r="I131" i="13"/>
  <c r="I130" i="13" s="1"/>
  <c r="G131" i="13"/>
  <c r="V129" i="13"/>
  <c r="Q129" i="13"/>
  <c r="O129" i="13"/>
  <c r="K129" i="13"/>
  <c r="I129" i="13"/>
  <c r="G129" i="13"/>
  <c r="M129" i="13" s="1"/>
  <c r="V128" i="13"/>
  <c r="Q128" i="13"/>
  <c r="O128" i="13"/>
  <c r="K128" i="13"/>
  <c r="I128" i="13"/>
  <c r="G128" i="13"/>
  <c r="M128" i="13" s="1"/>
  <c r="V127" i="13"/>
  <c r="Q127" i="13"/>
  <c r="O127" i="13"/>
  <c r="K127" i="13"/>
  <c r="I127" i="13"/>
  <c r="G127" i="13"/>
  <c r="M127" i="13" s="1"/>
  <c r="V126" i="13"/>
  <c r="Q126" i="13"/>
  <c r="O126" i="13"/>
  <c r="K126" i="13"/>
  <c r="I126" i="13"/>
  <c r="G126" i="13"/>
  <c r="M126" i="13" s="1"/>
  <c r="V125" i="13"/>
  <c r="Q125" i="13"/>
  <c r="O125" i="13"/>
  <c r="K125" i="13"/>
  <c r="I125" i="13"/>
  <c r="G125" i="13"/>
  <c r="M125" i="13" s="1"/>
  <c r="V124" i="13"/>
  <c r="Q124" i="13"/>
  <c r="O124" i="13"/>
  <c r="M124" i="13"/>
  <c r="K124" i="13"/>
  <c r="I124" i="13"/>
  <c r="G124" i="13"/>
  <c r="V123" i="13"/>
  <c r="Q123" i="13"/>
  <c r="O123" i="13"/>
  <c r="K123" i="13"/>
  <c r="I123" i="13"/>
  <c r="G123" i="13"/>
  <c r="M123" i="13" s="1"/>
  <c r="V122" i="13"/>
  <c r="Q122" i="13"/>
  <c r="O122" i="13"/>
  <c r="K122" i="13"/>
  <c r="I122" i="13"/>
  <c r="G122" i="13"/>
  <c r="M122" i="13" s="1"/>
  <c r="V121" i="13"/>
  <c r="Q121" i="13"/>
  <c r="O121" i="13"/>
  <c r="K121" i="13"/>
  <c r="I121" i="13"/>
  <c r="G121" i="13"/>
  <c r="M121" i="13" s="1"/>
  <c r="V120" i="13"/>
  <c r="Q120" i="13"/>
  <c r="O120" i="13"/>
  <c r="M120" i="13"/>
  <c r="K120" i="13"/>
  <c r="I120" i="13"/>
  <c r="G120" i="13"/>
  <c r="V118" i="13"/>
  <c r="Q118" i="13"/>
  <c r="O118" i="13"/>
  <c r="M118" i="13"/>
  <c r="K118" i="13"/>
  <c r="I118" i="13"/>
  <c r="G118" i="13"/>
  <c r="V117" i="13"/>
  <c r="Q117" i="13"/>
  <c r="O117" i="13"/>
  <c r="K117" i="13"/>
  <c r="I117" i="13"/>
  <c r="G117" i="13"/>
  <c r="M117" i="13" s="1"/>
  <c r="V116" i="13"/>
  <c r="Q116" i="13"/>
  <c r="O116" i="13"/>
  <c r="M116" i="13"/>
  <c r="K116" i="13"/>
  <c r="I116" i="13"/>
  <c r="G116" i="13"/>
  <c r="V115" i="13"/>
  <c r="Q115" i="13"/>
  <c r="O115" i="13"/>
  <c r="K115" i="13"/>
  <c r="I115" i="13"/>
  <c r="G115" i="13"/>
  <c r="M115" i="13" s="1"/>
  <c r="V114" i="13"/>
  <c r="Q114" i="13"/>
  <c r="O114" i="13"/>
  <c r="K114" i="13"/>
  <c r="I114" i="13"/>
  <c r="G114" i="13"/>
  <c r="M114" i="13" s="1"/>
  <c r="V113" i="13"/>
  <c r="Q113" i="13"/>
  <c r="O113" i="13"/>
  <c r="K113" i="13"/>
  <c r="I113" i="13"/>
  <c r="G113" i="13"/>
  <c r="M113" i="13" s="1"/>
  <c r="V112" i="13"/>
  <c r="Q112" i="13"/>
  <c r="O112" i="13"/>
  <c r="K112" i="13"/>
  <c r="I112" i="13"/>
  <c r="G112" i="13"/>
  <c r="M112" i="13" s="1"/>
  <c r="V111" i="13"/>
  <c r="Q111" i="13"/>
  <c r="O111" i="13"/>
  <c r="K111" i="13"/>
  <c r="I111" i="13"/>
  <c r="G111" i="13"/>
  <c r="M111" i="13" s="1"/>
  <c r="V110" i="13"/>
  <c r="Q110" i="13"/>
  <c r="O110" i="13"/>
  <c r="K110" i="13"/>
  <c r="I110" i="13"/>
  <c r="G110" i="13"/>
  <c r="M110" i="13" s="1"/>
  <c r="V109" i="13"/>
  <c r="Q109" i="13"/>
  <c r="O109" i="13"/>
  <c r="K109" i="13"/>
  <c r="I109" i="13"/>
  <c r="G109" i="13"/>
  <c r="M109" i="13" s="1"/>
  <c r="V108" i="13"/>
  <c r="Q108" i="13"/>
  <c r="O108" i="13"/>
  <c r="K108" i="13"/>
  <c r="I108" i="13"/>
  <c r="G108" i="13"/>
  <c r="M108" i="13" s="1"/>
  <c r="V107" i="13"/>
  <c r="Q107" i="13"/>
  <c r="O107" i="13"/>
  <c r="K107" i="13"/>
  <c r="I107" i="13"/>
  <c r="G107" i="13"/>
  <c r="M107" i="13" s="1"/>
  <c r="V106" i="13"/>
  <c r="Q106" i="13"/>
  <c r="O106" i="13"/>
  <c r="K106" i="13"/>
  <c r="I106" i="13"/>
  <c r="G106" i="13"/>
  <c r="M106" i="13" s="1"/>
  <c r="V105" i="13"/>
  <c r="Q105" i="13"/>
  <c r="O105" i="13"/>
  <c r="K105" i="13"/>
  <c r="I105" i="13"/>
  <c r="G105" i="13"/>
  <c r="M105" i="13" s="1"/>
  <c r="V104" i="13"/>
  <c r="Q104" i="13"/>
  <c r="O104" i="13"/>
  <c r="M104" i="13"/>
  <c r="K104" i="13"/>
  <c r="I104" i="13"/>
  <c r="G104" i="13"/>
  <c r="V103" i="13"/>
  <c r="Q103" i="13"/>
  <c r="O103" i="13"/>
  <c r="K103" i="13"/>
  <c r="I103" i="13"/>
  <c r="G103" i="13"/>
  <c r="M103" i="13" s="1"/>
  <c r="V102" i="13"/>
  <c r="Q102" i="13"/>
  <c r="O102" i="13"/>
  <c r="M102" i="13"/>
  <c r="K102" i="13"/>
  <c r="I102" i="13"/>
  <c r="G102" i="13"/>
  <c r="V101" i="13"/>
  <c r="Q101" i="13"/>
  <c r="O101" i="13"/>
  <c r="K101" i="13"/>
  <c r="I101" i="13"/>
  <c r="G101" i="13"/>
  <c r="M101" i="13" s="1"/>
  <c r="V100" i="13"/>
  <c r="Q100" i="13"/>
  <c r="O100" i="13"/>
  <c r="K100" i="13"/>
  <c r="I100" i="13"/>
  <c r="G100" i="13"/>
  <c r="M100" i="13" s="1"/>
  <c r="V99" i="13"/>
  <c r="Q99" i="13"/>
  <c r="O99" i="13"/>
  <c r="K99" i="13"/>
  <c r="I99" i="13"/>
  <c r="G99" i="13"/>
  <c r="V97" i="13"/>
  <c r="Q97" i="13"/>
  <c r="O97" i="13"/>
  <c r="K97" i="13"/>
  <c r="I97" i="13"/>
  <c r="G97" i="13"/>
  <c r="M97" i="13" s="1"/>
  <c r="V96" i="13"/>
  <c r="Q96" i="13"/>
  <c r="O96" i="13"/>
  <c r="K96" i="13"/>
  <c r="I96" i="13"/>
  <c r="G96" i="13"/>
  <c r="M96" i="13" s="1"/>
  <c r="V95" i="13"/>
  <c r="Q95" i="13"/>
  <c r="O95" i="13"/>
  <c r="K95" i="13"/>
  <c r="I95" i="13"/>
  <c r="G95" i="13"/>
  <c r="M95" i="13" s="1"/>
  <c r="V94" i="13"/>
  <c r="Q94" i="13"/>
  <c r="O94" i="13"/>
  <c r="M94" i="13"/>
  <c r="K94" i="13"/>
  <c r="I94" i="13"/>
  <c r="G94" i="13"/>
  <c r="V93" i="13"/>
  <c r="Q93" i="13"/>
  <c r="O93" i="13"/>
  <c r="K93" i="13"/>
  <c r="I93" i="13"/>
  <c r="G93" i="13"/>
  <c r="M93" i="13" s="1"/>
  <c r="V92" i="13"/>
  <c r="Q92" i="13"/>
  <c r="O92" i="13"/>
  <c r="K92" i="13"/>
  <c r="I92" i="13"/>
  <c r="G92" i="13"/>
  <c r="M92" i="13" s="1"/>
  <c r="V91" i="13"/>
  <c r="Q91" i="13"/>
  <c r="O91" i="13"/>
  <c r="K91" i="13"/>
  <c r="I91" i="13"/>
  <c r="G91" i="13"/>
  <c r="M91" i="13" s="1"/>
  <c r="V90" i="13"/>
  <c r="Q90" i="13"/>
  <c r="O90" i="13"/>
  <c r="K90" i="13"/>
  <c r="I90" i="13"/>
  <c r="G90" i="13"/>
  <c r="M90" i="13" s="1"/>
  <c r="V89" i="13"/>
  <c r="Q89" i="13"/>
  <c r="O89" i="13"/>
  <c r="K89" i="13"/>
  <c r="I89" i="13"/>
  <c r="G89" i="13"/>
  <c r="M89" i="13" s="1"/>
  <c r="V88" i="13"/>
  <c r="Q88" i="13"/>
  <c r="O88" i="13"/>
  <c r="K88" i="13"/>
  <c r="I88" i="13"/>
  <c r="I86" i="13" s="1"/>
  <c r="G88" i="13"/>
  <c r="M88" i="13" s="1"/>
  <c r="V87" i="13"/>
  <c r="Q87" i="13"/>
  <c r="O87" i="13"/>
  <c r="O86" i="13" s="1"/>
  <c r="K87" i="13"/>
  <c r="I87" i="13"/>
  <c r="G87" i="13"/>
  <c r="M87" i="13" s="1"/>
  <c r="Q86" i="13"/>
  <c r="V85" i="13"/>
  <c r="Q85" i="13"/>
  <c r="O85" i="13"/>
  <c r="K85" i="13"/>
  <c r="I85" i="13"/>
  <c r="G85" i="13"/>
  <c r="M85" i="13" s="1"/>
  <c r="V84" i="13"/>
  <c r="Q84" i="13"/>
  <c r="O84" i="13"/>
  <c r="K84" i="13"/>
  <c r="I84" i="13"/>
  <c r="G84" i="13"/>
  <c r="M84" i="13" s="1"/>
  <c r="V83" i="13"/>
  <c r="Q83" i="13"/>
  <c r="O83" i="13"/>
  <c r="K83" i="13"/>
  <c r="I83" i="13"/>
  <c r="G83" i="13"/>
  <c r="M83" i="13" s="1"/>
  <c r="V82" i="13"/>
  <c r="Q82" i="13"/>
  <c r="O82" i="13"/>
  <c r="K82" i="13"/>
  <c r="I82" i="13"/>
  <c r="G82" i="13"/>
  <c r="M82" i="13" s="1"/>
  <c r="V81" i="13"/>
  <c r="Q81" i="13"/>
  <c r="O81" i="13"/>
  <c r="K81" i="13"/>
  <c r="I81" i="13"/>
  <c r="G81" i="13"/>
  <c r="M81" i="13" s="1"/>
  <c r="V80" i="13"/>
  <c r="Q80" i="13"/>
  <c r="O80" i="13"/>
  <c r="M80" i="13"/>
  <c r="K80" i="13"/>
  <c r="I80" i="13"/>
  <c r="G80" i="13"/>
  <c r="V79" i="13"/>
  <c r="Q79" i="13"/>
  <c r="O79" i="13"/>
  <c r="K79" i="13"/>
  <c r="I79" i="13"/>
  <c r="G79" i="13"/>
  <c r="M79" i="13" s="1"/>
  <c r="V78" i="13"/>
  <c r="Q78" i="13"/>
  <c r="O78" i="13"/>
  <c r="O77" i="13" s="1"/>
  <c r="K78" i="13"/>
  <c r="I78" i="13"/>
  <c r="G78" i="13"/>
  <c r="M78" i="13" s="1"/>
  <c r="V76" i="13"/>
  <c r="Q76" i="13"/>
  <c r="O76" i="13"/>
  <c r="K76" i="13"/>
  <c r="I76" i="13"/>
  <c r="G76" i="13"/>
  <c r="M76" i="13" s="1"/>
  <c r="V75" i="13"/>
  <c r="Q75" i="13"/>
  <c r="O75" i="13"/>
  <c r="K75" i="13"/>
  <c r="I75" i="13"/>
  <c r="G75" i="13"/>
  <c r="M75" i="13" s="1"/>
  <c r="V74" i="13"/>
  <c r="Q74" i="13"/>
  <c r="O74" i="13"/>
  <c r="K74" i="13"/>
  <c r="I74" i="13"/>
  <c r="G74" i="13"/>
  <c r="M74" i="13" s="1"/>
  <c r="V73" i="13"/>
  <c r="Q73" i="13"/>
  <c r="O73" i="13"/>
  <c r="K73" i="13"/>
  <c r="I73" i="13"/>
  <c r="G73" i="13"/>
  <c r="M73" i="13" s="1"/>
  <c r="V72" i="13"/>
  <c r="Q72" i="13"/>
  <c r="Q70" i="13" s="1"/>
  <c r="O72" i="13"/>
  <c r="K72" i="13"/>
  <c r="I72" i="13"/>
  <c r="G72" i="13"/>
  <c r="M72" i="13" s="1"/>
  <c r="V71" i="13"/>
  <c r="Q71" i="13"/>
  <c r="O71" i="13"/>
  <c r="K71" i="13"/>
  <c r="K70" i="13" s="1"/>
  <c r="I71" i="13"/>
  <c r="G71" i="13"/>
  <c r="M71" i="13" s="1"/>
  <c r="I70" i="13"/>
  <c r="V69" i="13"/>
  <c r="Q69" i="13"/>
  <c r="O69" i="13"/>
  <c r="K69" i="13"/>
  <c r="I69" i="13"/>
  <c r="G69" i="13"/>
  <c r="M69" i="13" s="1"/>
  <c r="V68" i="13"/>
  <c r="Q68" i="13"/>
  <c r="O68" i="13"/>
  <c r="K68" i="13"/>
  <c r="I68" i="13"/>
  <c r="G68" i="13"/>
  <c r="M68" i="13" s="1"/>
  <c r="V67" i="13"/>
  <c r="Q67" i="13"/>
  <c r="O67" i="13"/>
  <c r="O65" i="13" s="1"/>
  <c r="K67" i="13"/>
  <c r="I67" i="13"/>
  <c r="G67" i="13"/>
  <c r="M67" i="13" s="1"/>
  <c r="V66" i="13"/>
  <c r="Q66" i="13"/>
  <c r="O66" i="13"/>
  <c r="K66" i="13"/>
  <c r="I66" i="13"/>
  <c r="I65" i="13" s="1"/>
  <c r="G66" i="13"/>
  <c r="M66" i="13" s="1"/>
  <c r="V64" i="13"/>
  <c r="V63" i="13" s="1"/>
  <c r="Q64" i="13"/>
  <c r="O64" i="13"/>
  <c r="O63" i="13" s="1"/>
  <c r="K64" i="13"/>
  <c r="K63" i="13" s="1"/>
  <c r="I64" i="13"/>
  <c r="I63" i="13" s="1"/>
  <c r="G64" i="13"/>
  <c r="G63" i="13" s="1"/>
  <c r="Q63" i="13"/>
  <c r="V62" i="13"/>
  <c r="Q62" i="13"/>
  <c r="O62" i="13"/>
  <c r="K62" i="13"/>
  <c r="I62" i="13"/>
  <c r="G62" i="13"/>
  <c r="M62" i="13" s="1"/>
  <c r="V61" i="13"/>
  <c r="Q61" i="13"/>
  <c r="O61" i="13"/>
  <c r="K61" i="13"/>
  <c r="I61" i="13"/>
  <c r="G61" i="13"/>
  <c r="M61" i="13" s="1"/>
  <c r="V60" i="13"/>
  <c r="Q60" i="13"/>
  <c r="O60" i="13"/>
  <c r="K60" i="13"/>
  <c r="I60" i="13"/>
  <c r="G60" i="13"/>
  <c r="M60" i="13" s="1"/>
  <c r="V59" i="13"/>
  <c r="Q59" i="13"/>
  <c r="O59" i="13"/>
  <c r="K59" i="13"/>
  <c r="I59" i="13"/>
  <c r="G59" i="13"/>
  <c r="M59" i="13" s="1"/>
  <c r="V58" i="13"/>
  <c r="Q58" i="13"/>
  <c r="O58" i="13"/>
  <c r="K58" i="13"/>
  <c r="I58" i="13"/>
  <c r="G58" i="13"/>
  <c r="M58" i="13" s="1"/>
  <c r="V57" i="13"/>
  <c r="Q57" i="13"/>
  <c r="O57" i="13"/>
  <c r="K57" i="13"/>
  <c r="I57" i="13"/>
  <c r="G57" i="13"/>
  <c r="M57" i="13" s="1"/>
  <c r="V56" i="13"/>
  <c r="Q56" i="13"/>
  <c r="O56" i="13"/>
  <c r="K56" i="13"/>
  <c r="I56" i="13"/>
  <c r="G56" i="13"/>
  <c r="M56" i="13" s="1"/>
  <c r="V55" i="13"/>
  <c r="Q55" i="13"/>
  <c r="O55" i="13"/>
  <c r="K55" i="13"/>
  <c r="I55" i="13"/>
  <c r="G55" i="13"/>
  <c r="M55" i="13" s="1"/>
  <c r="V54" i="13"/>
  <c r="Q54" i="13"/>
  <c r="O54" i="13"/>
  <c r="K54" i="13"/>
  <c r="I54" i="13"/>
  <c r="G54" i="13"/>
  <c r="M54" i="13" s="1"/>
  <c r="V53" i="13"/>
  <c r="Q53" i="13"/>
  <c r="O53" i="13"/>
  <c r="K53" i="13"/>
  <c r="I53" i="13"/>
  <c r="G53" i="13"/>
  <c r="M53" i="13" s="1"/>
  <c r="V52" i="13"/>
  <c r="Q52" i="13"/>
  <c r="O52" i="13"/>
  <c r="M52" i="13"/>
  <c r="K52" i="13"/>
  <c r="I52" i="13"/>
  <c r="G52" i="13"/>
  <c r="V51" i="13"/>
  <c r="Q51" i="13"/>
  <c r="O51" i="13"/>
  <c r="K51" i="13"/>
  <c r="I51" i="13"/>
  <c r="G51" i="13"/>
  <c r="M51" i="13" s="1"/>
  <c r="V50" i="13"/>
  <c r="Q50" i="13"/>
  <c r="O50" i="13"/>
  <c r="K50" i="13"/>
  <c r="I50" i="13"/>
  <c r="G50" i="13"/>
  <c r="M50" i="13" s="1"/>
  <c r="V49" i="13"/>
  <c r="Q49" i="13"/>
  <c r="O49" i="13"/>
  <c r="K49" i="13"/>
  <c r="I49" i="13"/>
  <c r="G49" i="13"/>
  <c r="M49" i="13" s="1"/>
  <c r="V48" i="13"/>
  <c r="Q48" i="13"/>
  <c r="O48" i="13"/>
  <c r="M48" i="13"/>
  <c r="K48" i="13"/>
  <c r="I48" i="13"/>
  <c r="G48" i="13"/>
  <c r="V47" i="13"/>
  <c r="Q47" i="13"/>
  <c r="O47" i="13"/>
  <c r="K47" i="13"/>
  <c r="I47" i="13"/>
  <c r="G47" i="13"/>
  <c r="M47" i="13" s="1"/>
  <c r="V46" i="13"/>
  <c r="Q46" i="13"/>
  <c r="O46" i="13"/>
  <c r="K46" i="13"/>
  <c r="I46" i="13"/>
  <c r="G46" i="13"/>
  <c r="M46" i="13" s="1"/>
  <c r="V45" i="13"/>
  <c r="Q45" i="13"/>
  <c r="O45" i="13"/>
  <c r="K45" i="13"/>
  <c r="I45" i="13"/>
  <c r="G45" i="13"/>
  <c r="M45" i="13" s="1"/>
  <c r="V44" i="13"/>
  <c r="Q44" i="13"/>
  <c r="O44" i="13"/>
  <c r="K44" i="13"/>
  <c r="I44" i="13"/>
  <c r="G44" i="13"/>
  <c r="M44" i="13" s="1"/>
  <c r="V43" i="13"/>
  <c r="Q43" i="13"/>
  <c r="O43" i="13"/>
  <c r="K43" i="13"/>
  <c r="I43" i="13"/>
  <c r="G43" i="13"/>
  <c r="M43" i="13" s="1"/>
  <c r="V42" i="13"/>
  <c r="Q42" i="13"/>
  <c r="O42" i="13"/>
  <c r="K42" i="13"/>
  <c r="I42" i="13"/>
  <c r="G42" i="13"/>
  <c r="M42" i="13" s="1"/>
  <c r="V41" i="13"/>
  <c r="Q41" i="13"/>
  <c r="O41" i="13"/>
  <c r="K41" i="13"/>
  <c r="I41" i="13"/>
  <c r="G41" i="13"/>
  <c r="M41" i="13" s="1"/>
  <c r="V40" i="13"/>
  <c r="Q40" i="13"/>
  <c r="O40" i="13"/>
  <c r="K40" i="13"/>
  <c r="I40" i="13"/>
  <c r="G40" i="13"/>
  <c r="M40" i="13" s="1"/>
  <c r="V39" i="13"/>
  <c r="Q39" i="13"/>
  <c r="O39" i="13"/>
  <c r="K39" i="13"/>
  <c r="I39" i="13"/>
  <c r="G39" i="13"/>
  <c r="M39" i="13" s="1"/>
  <c r="V38" i="13"/>
  <c r="Q38" i="13"/>
  <c r="O38" i="13"/>
  <c r="K38" i="13"/>
  <c r="I38" i="13"/>
  <c r="G38" i="13"/>
  <c r="M38" i="13" s="1"/>
  <c r="V37" i="13"/>
  <c r="Q37" i="13"/>
  <c r="O37" i="13"/>
  <c r="K37" i="13"/>
  <c r="I37" i="13"/>
  <c r="G37" i="13"/>
  <c r="M37" i="13" s="1"/>
  <c r="V36" i="13"/>
  <c r="Q36" i="13"/>
  <c r="O36" i="13"/>
  <c r="K36" i="13"/>
  <c r="I36" i="13"/>
  <c r="G36" i="13"/>
  <c r="M36" i="13" s="1"/>
  <c r="V34" i="13"/>
  <c r="Q34" i="13"/>
  <c r="O34" i="13"/>
  <c r="K34" i="13"/>
  <c r="I34" i="13"/>
  <c r="G34" i="13"/>
  <c r="M34" i="13" s="1"/>
  <c r="V33" i="13"/>
  <c r="Q33" i="13"/>
  <c r="O33" i="13"/>
  <c r="K33" i="13"/>
  <c r="K31" i="13" s="1"/>
  <c r="I33" i="13"/>
  <c r="G33" i="13"/>
  <c r="M33" i="13" s="1"/>
  <c r="V32" i="13"/>
  <c r="V31" i="13" s="1"/>
  <c r="Q32" i="13"/>
  <c r="O32" i="13"/>
  <c r="K32" i="13"/>
  <c r="I32" i="13"/>
  <c r="G32" i="13"/>
  <c r="M32" i="13" s="1"/>
  <c r="M31" i="13" s="1"/>
  <c r="V30" i="13"/>
  <c r="V29" i="13" s="1"/>
  <c r="Q30" i="13"/>
  <c r="Q29" i="13" s="1"/>
  <c r="O30" i="13"/>
  <c r="O29" i="13" s="1"/>
  <c r="K30" i="13"/>
  <c r="I30" i="13"/>
  <c r="I29" i="13" s="1"/>
  <c r="G30" i="13"/>
  <c r="M30" i="13" s="1"/>
  <c r="M29" i="13" s="1"/>
  <c r="K29" i="13"/>
  <c r="V28" i="13"/>
  <c r="Q28" i="13"/>
  <c r="O28" i="13"/>
  <c r="K28" i="13"/>
  <c r="I28" i="13"/>
  <c r="G28" i="13"/>
  <c r="M28" i="13" s="1"/>
  <c r="V27" i="13"/>
  <c r="V26" i="13" s="1"/>
  <c r="Q27" i="13"/>
  <c r="O27" i="13"/>
  <c r="K27" i="13"/>
  <c r="K26" i="13" s="1"/>
  <c r="I27" i="13"/>
  <c r="I26" i="13" s="1"/>
  <c r="G27" i="13"/>
  <c r="Q26" i="13"/>
  <c r="V25" i="13"/>
  <c r="Q25" i="13"/>
  <c r="O25" i="13"/>
  <c r="K25" i="13"/>
  <c r="I25" i="13"/>
  <c r="G25" i="13"/>
  <c r="M25" i="13" s="1"/>
  <c r="V24" i="13"/>
  <c r="Q24" i="13"/>
  <c r="O24" i="13"/>
  <c r="K24" i="13"/>
  <c r="K23" i="13" s="1"/>
  <c r="I24" i="13"/>
  <c r="G24" i="13"/>
  <c r="M24" i="13" s="1"/>
  <c r="V22" i="13"/>
  <c r="Q22" i="13"/>
  <c r="O22" i="13"/>
  <c r="M22" i="13"/>
  <c r="K22" i="13"/>
  <c r="I22" i="13"/>
  <c r="G22" i="13"/>
  <c r="V21" i="13"/>
  <c r="Q21" i="13"/>
  <c r="O21" i="13"/>
  <c r="K21" i="13"/>
  <c r="I21" i="13"/>
  <c r="G21" i="13"/>
  <c r="M21" i="13" s="1"/>
  <c r="V20" i="13"/>
  <c r="Q20" i="13"/>
  <c r="O20" i="13"/>
  <c r="M20" i="13"/>
  <c r="K20" i="13"/>
  <c r="I20" i="13"/>
  <c r="G20" i="13"/>
  <c r="V19" i="13"/>
  <c r="Q19" i="13"/>
  <c r="O19" i="13"/>
  <c r="K19" i="13"/>
  <c r="I19" i="13"/>
  <c r="G19" i="13"/>
  <c r="M19" i="13" s="1"/>
  <c r="V18" i="13"/>
  <c r="Q18" i="13"/>
  <c r="O18" i="13"/>
  <c r="K18" i="13"/>
  <c r="I18" i="13"/>
  <c r="G18" i="13"/>
  <c r="M18" i="13" s="1"/>
  <c r="V17" i="13"/>
  <c r="Q17" i="13"/>
  <c r="O17" i="13"/>
  <c r="K17" i="13"/>
  <c r="I17" i="13"/>
  <c r="G17" i="13"/>
  <c r="M17" i="13" s="1"/>
  <c r="V16" i="13"/>
  <c r="Q16" i="13"/>
  <c r="O16" i="13"/>
  <c r="K16" i="13"/>
  <c r="I16" i="13"/>
  <c r="G16" i="13"/>
  <c r="M16" i="13" s="1"/>
  <c r="V14" i="13"/>
  <c r="Q14" i="13"/>
  <c r="O14" i="13"/>
  <c r="M14" i="13"/>
  <c r="K14" i="13"/>
  <c r="I14" i="13"/>
  <c r="G14" i="13"/>
  <c r="V13" i="13"/>
  <c r="Q13" i="13"/>
  <c r="O13" i="13"/>
  <c r="K13" i="13"/>
  <c r="I13" i="13"/>
  <c r="G13" i="13"/>
  <c r="M13" i="13" s="1"/>
  <c r="V12" i="13"/>
  <c r="Q12" i="13"/>
  <c r="O12" i="13"/>
  <c r="K12" i="13"/>
  <c r="I12" i="13"/>
  <c r="G12" i="13"/>
  <c r="M12" i="13" s="1"/>
  <c r="V11" i="13"/>
  <c r="Q11" i="13"/>
  <c r="O11" i="13"/>
  <c r="K11" i="13"/>
  <c r="I11" i="13"/>
  <c r="G11" i="13"/>
  <c r="M11" i="13" s="1"/>
  <c r="V10" i="13"/>
  <c r="Q10" i="13"/>
  <c r="O10" i="13"/>
  <c r="K10" i="13"/>
  <c r="I10" i="13"/>
  <c r="G10" i="13"/>
  <c r="M10" i="13" s="1"/>
  <c r="V9" i="13"/>
  <c r="Q9" i="13"/>
  <c r="O9" i="13"/>
  <c r="K9" i="13"/>
  <c r="I9" i="13"/>
  <c r="G9" i="13"/>
  <c r="M64" i="13" l="1"/>
  <c r="M63" i="13" s="1"/>
  <c r="I98" i="13"/>
  <c r="V98" i="13"/>
  <c r="Q98" i="13"/>
  <c r="K119" i="13"/>
  <c r="G23" i="14"/>
  <c r="K26" i="14"/>
  <c r="I142" i="14"/>
  <c r="Q142" i="14"/>
  <c r="I147" i="14"/>
  <c r="K142" i="13"/>
  <c r="I8" i="14"/>
  <c r="M23" i="13"/>
  <c r="Q23" i="13"/>
  <c r="K35" i="13"/>
  <c r="V77" i="13"/>
  <c r="K147" i="13"/>
  <c r="G15" i="14"/>
  <c r="V130" i="14"/>
  <c r="V8" i="13"/>
  <c r="I23" i="13"/>
  <c r="V23" i="13"/>
  <c r="O142" i="13"/>
  <c r="I142" i="13"/>
  <c r="V147" i="13"/>
  <c r="K8" i="14"/>
  <c r="Q8" i="14"/>
  <c r="O23" i="14"/>
  <c r="V26" i="14"/>
  <c r="G29" i="14"/>
  <c r="V65" i="14"/>
  <c r="V77" i="14"/>
  <c r="Q147" i="14"/>
  <c r="K147" i="14"/>
  <c r="G152" i="16"/>
  <c r="G152" i="19"/>
  <c r="K8" i="13"/>
  <c r="Q35" i="13"/>
  <c r="K98" i="13"/>
  <c r="I119" i="13"/>
  <c r="Q119" i="13"/>
  <c r="O130" i="13"/>
  <c r="G31" i="14"/>
  <c r="K98" i="14"/>
  <c r="O119" i="14"/>
  <c r="M150" i="14"/>
  <c r="M147" i="14" s="1"/>
  <c r="G147" i="14"/>
  <c r="Q15" i="13"/>
  <c r="K15" i="13"/>
  <c r="G29" i="13"/>
  <c r="V35" i="13"/>
  <c r="O35" i="13"/>
  <c r="I35" i="13"/>
  <c r="G65" i="13"/>
  <c r="V119" i="13"/>
  <c r="O119" i="13"/>
  <c r="I35" i="14"/>
  <c r="Q35" i="14"/>
  <c r="K35" i="14"/>
  <c r="M38" i="14"/>
  <c r="G35" i="14"/>
  <c r="K70" i="14"/>
  <c r="V86" i="14"/>
  <c r="G119" i="14"/>
  <c r="I15" i="13"/>
  <c r="V15" i="13"/>
  <c r="G77" i="13"/>
  <c r="K86" i="13"/>
  <c r="Q147" i="13"/>
  <c r="O8" i="14"/>
  <c r="O35" i="14"/>
  <c r="I77" i="14"/>
  <c r="Q77" i="14"/>
  <c r="K77" i="14"/>
  <c r="Q65" i="14"/>
  <c r="O70" i="14"/>
  <c r="V31" i="14"/>
  <c r="I65" i="14"/>
  <c r="I70" i="14"/>
  <c r="O77" i="14"/>
  <c r="I98" i="14"/>
  <c r="K130" i="14"/>
  <c r="O8" i="13"/>
  <c r="Q8" i="13"/>
  <c r="O15" i="13"/>
  <c r="O23" i="13"/>
  <c r="Q31" i="13"/>
  <c r="V65" i="13"/>
  <c r="O70" i="13"/>
  <c r="Q77" i="13"/>
  <c r="K77" i="13"/>
  <c r="O98" i="13"/>
  <c r="G130" i="13"/>
  <c r="G142" i="13"/>
  <c r="O147" i="13"/>
  <c r="I147" i="13"/>
  <c r="AE152" i="14"/>
  <c r="V15" i="14"/>
  <c r="V23" i="14"/>
  <c r="O26" i="14"/>
  <c r="I26" i="14"/>
  <c r="I31" i="14"/>
  <c r="Q31" i="14"/>
  <c r="K31" i="14"/>
  <c r="O65" i="14"/>
  <c r="G70" i="14"/>
  <c r="G77" i="14"/>
  <c r="O86" i="14"/>
  <c r="I86" i="14"/>
  <c r="Q86" i="14"/>
  <c r="G98" i="14"/>
  <c r="V119" i="14"/>
  <c r="O130" i="14"/>
  <c r="I130" i="14"/>
  <c r="Q130" i="14"/>
  <c r="V142" i="14"/>
  <c r="Q70" i="14"/>
  <c r="K86" i="14"/>
  <c r="O98" i="14"/>
  <c r="Q98" i="14"/>
  <c r="I8" i="13"/>
  <c r="O26" i="13"/>
  <c r="I31" i="13"/>
  <c r="AE152" i="13"/>
  <c r="G26" i="13"/>
  <c r="O31" i="13"/>
  <c r="Q65" i="13"/>
  <c r="K65" i="13"/>
  <c r="V70" i="13"/>
  <c r="I77" i="13"/>
  <c r="V86" i="13"/>
  <c r="G98" i="13"/>
  <c r="V130" i="13"/>
  <c r="V142" i="13"/>
  <c r="V8" i="14"/>
  <c r="I15" i="14"/>
  <c r="Q15" i="14"/>
  <c r="K15" i="14"/>
  <c r="I23" i="14"/>
  <c r="Q23" i="14"/>
  <c r="K23" i="14"/>
  <c r="G26" i="14"/>
  <c r="V35" i="14"/>
  <c r="G65" i="14"/>
  <c r="V70" i="14"/>
  <c r="G86" i="14"/>
  <c r="V98" i="14"/>
  <c r="I119" i="14"/>
  <c r="Q119" i="14"/>
  <c r="K119" i="14"/>
  <c r="G130" i="14"/>
  <c r="K142" i="14"/>
  <c r="V147" i="14"/>
  <c r="M15" i="14"/>
  <c r="M119" i="14"/>
  <c r="M35" i="14"/>
  <c r="G8" i="14"/>
  <c r="M27" i="14"/>
  <c r="M26" i="14" s="1"/>
  <c r="M67" i="14"/>
  <c r="M65" i="14" s="1"/>
  <c r="M71" i="14"/>
  <c r="M70" i="14" s="1"/>
  <c r="M79" i="14"/>
  <c r="M77" i="14" s="1"/>
  <c r="M87" i="14"/>
  <c r="M86" i="14" s="1"/>
  <c r="M99" i="14"/>
  <c r="M98" i="14" s="1"/>
  <c r="M131" i="14"/>
  <c r="M130" i="14" s="1"/>
  <c r="G140" i="14"/>
  <c r="M143" i="14"/>
  <c r="M142" i="14" s="1"/>
  <c r="M9" i="14"/>
  <c r="M8" i="14" s="1"/>
  <c r="M15" i="13"/>
  <c r="M65" i="13"/>
  <c r="M35" i="13"/>
  <c r="M70" i="13"/>
  <c r="M77" i="13"/>
  <c r="M86" i="13"/>
  <c r="M119" i="13"/>
  <c r="M147" i="13"/>
  <c r="G8" i="13"/>
  <c r="M27" i="13"/>
  <c r="M26" i="13" s="1"/>
  <c r="M99" i="13"/>
  <c r="M98" i="13" s="1"/>
  <c r="M131" i="13"/>
  <c r="M130" i="13" s="1"/>
  <c r="G140" i="13"/>
  <c r="M143" i="13"/>
  <c r="M142" i="13" s="1"/>
  <c r="G15" i="13"/>
  <c r="G23" i="13"/>
  <c r="G31" i="13"/>
  <c r="G35" i="13"/>
  <c r="G119" i="13"/>
  <c r="G147" i="13"/>
  <c r="M9" i="13"/>
  <c r="M8" i="13" s="1"/>
  <c r="G70" i="13"/>
  <c r="G86" i="13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6" i="12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30" i="12"/>
  <c r="G29" i="12" s="1"/>
  <c r="I53" i="1" s="1"/>
  <c r="I30" i="12"/>
  <c r="I29" i="12" s="1"/>
  <c r="K30" i="12"/>
  <c r="K29" i="12" s="1"/>
  <c r="O30" i="12"/>
  <c r="O29" i="12" s="1"/>
  <c r="Q30" i="12"/>
  <c r="Q29" i="12" s="1"/>
  <c r="V30" i="12"/>
  <c r="V29" i="12" s="1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G63" i="12" s="1"/>
  <c r="I56" i="1" s="1"/>
  <c r="I64" i="12"/>
  <c r="I63" i="12" s="1"/>
  <c r="K64" i="12"/>
  <c r="K63" i="12" s="1"/>
  <c r="O64" i="12"/>
  <c r="O63" i="12" s="1"/>
  <c r="Q64" i="12"/>
  <c r="Q63" i="12" s="1"/>
  <c r="V64" i="12"/>
  <c r="V63" i="12" s="1"/>
  <c r="G66" i="12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1" i="12"/>
  <c r="G140" i="12" s="1"/>
  <c r="I64" i="1" s="1"/>
  <c r="I141" i="12"/>
  <c r="I140" i="12" s="1"/>
  <c r="K141" i="12"/>
  <c r="K140" i="12" s="1"/>
  <c r="O141" i="12"/>
  <c r="O140" i="12" s="1"/>
  <c r="Q141" i="12"/>
  <c r="Q140" i="12" s="1"/>
  <c r="V141" i="12"/>
  <c r="V140" i="12" s="1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6" i="12"/>
  <c r="G145" i="12" s="1"/>
  <c r="I66" i="1" s="1"/>
  <c r="I18" i="1" s="1"/>
  <c r="I146" i="12"/>
  <c r="I145" i="12" s="1"/>
  <c r="K146" i="12"/>
  <c r="K145" i="12" s="1"/>
  <c r="O146" i="12"/>
  <c r="O145" i="12" s="1"/>
  <c r="Q146" i="12"/>
  <c r="Q145" i="12" s="1"/>
  <c r="V146" i="12"/>
  <c r="V145" i="12" s="1"/>
  <c r="G148" i="12"/>
  <c r="I148" i="12"/>
  <c r="K148" i="12"/>
  <c r="O148" i="12"/>
  <c r="Q148" i="12"/>
  <c r="V148" i="12"/>
  <c r="G149" i="12"/>
  <c r="M149" i="12" s="1"/>
  <c r="I149" i="12"/>
  <c r="I147" i="12" s="1"/>
  <c r="K149" i="12"/>
  <c r="O149" i="12"/>
  <c r="Q149" i="12"/>
  <c r="V149" i="12"/>
  <c r="G150" i="12"/>
  <c r="M150" i="12" s="1"/>
  <c r="I150" i="12"/>
  <c r="K150" i="12"/>
  <c r="O150" i="12"/>
  <c r="Q150" i="12"/>
  <c r="V150" i="12"/>
  <c r="AF152" i="12"/>
  <c r="G40" i="1" s="1"/>
  <c r="I20" i="1"/>
  <c r="V142" i="12" l="1"/>
  <c r="M141" i="12"/>
  <c r="M140" i="12" s="1"/>
  <c r="K31" i="12"/>
  <c r="G152" i="14"/>
  <c r="G23" i="12"/>
  <c r="I51" i="1" s="1"/>
  <c r="Q147" i="12"/>
  <c r="O147" i="12"/>
  <c r="V147" i="12"/>
  <c r="K65" i="12"/>
  <c r="O26" i="12"/>
  <c r="I23" i="12"/>
  <c r="O23" i="12"/>
  <c r="G152" i="13"/>
  <c r="O130" i="12"/>
  <c r="O119" i="12"/>
  <c r="K147" i="12"/>
  <c r="K130" i="12"/>
  <c r="Q130" i="12"/>
  <c r="I130" i="12"/>
  <c r="K119" i="12"/>
  <c r="V98" i="12"/>
  <c r="V86" i="12"/>
  <c r="G77" i="12"/>
  <c r="I59" i="1" s="1"/>
  <c r="V65" i="12"/>
  <c r="G35" i="12"/>
  <c r="I55" i="1" s="1"/>
  <c r="Q31" i="12"/>
  <c r="I31" i="12"/>
  <c r="O31" i="12"/>
  <c r="V26" i="12"/>
  <c r="V23" i="12"/>
  <c r="K15" i="12"/>
  <c r="K8" i="12"/>
  <c r="Q8" i="12"/>
  <c r="I8" i="12"/>
  <c r="G39" i="1"/>
  <c r="G42" i="1" s="1"/>
  <c r="G25" i="1" s="1"/>
  <c r="A25" i="1" s="1"/>
  <c r="A26" i="1" s="1"/>
  <c r="G26" i="1" s="1"/>
  <c r="G41" i="1"/>
  <c r="V130" i="12"/>
  <c r="V119" i="12"/>
  <c r="Q77" i="12"/>
  <c r="O77" i="12"/>
  <c r="O70" i="12"/>
  <c r="Q35" i="12"/>
  <c r="I35" i="12"/>
  <c r="O35" i="12"/>
  <c r="V15" i="12"/>
  <c r="V8" i="12"/>
  <c r="O142" i="12"/>
  <c r="I77" i="12"/>
  <c r="G65" i="12"/>
  <c r="I57" i="1" s="1"/>
  <c r="G147" i="12"/>
  <c r="I67" i="1" s="1"/>
  <c r="I19" i="1" s="1"/>
  <c r="K142" i="12"/>
  <c r="Q142" i="12"/>
  <c r="I142" i="12"/>
  <c r="G119" i="12"/>
  <c r="I62" i="1" s="1"/>
  <c r="O98" i="12"/>
  <c r="O86" i="12"/>
  <c r="K77" i="12"/>
  <c r="K70" i="12"/>
  <c r="Q70" i="12"/>
  <c r="I70" i="12"/>
  <c r="Q65" i="12"/>
  <c r="I65" i="12"/>
  <c r="O65" i="12"/>
  <c r="K35" i="12"/>
  <c r="V31" i="12"/>
  <c r="Q23" i="12"/>
  <c r="G15" i="12"/>
  <c r="I50" i="1" s="1"/>
  <c r="Q119" i="12"/>
  <c r="I119" i="12"/>
  <c r="K98" i="12"/>
  <c r="Q98" i="12"/>
  <c r="I98" i="12"/>
  <c r="K86" i="12"/>
  <c r="Q86" i="12"/>
  <c r="I86" i="12"/>
  <c r="V77" i="12"/>
  <c r="V70" i="12"/>
  <c r="V35" i="12"/>
  <c r="G31" i="12"/>
  <c r="I54" i="1" s="1"/>
  <c r="K26" i="12"/>
  <c r="Q26" i="12"/>
  <c r="I26" i="12"/>
  <c r="K23" i="12"/>
  <c r="Q15" i="12"/>
  <c r="I15" i="12"/>
  <c r="O15" i="12"/>
  <c r="O8" i="12"/>
  <c r="M98" i="12"/>
  <c r="M86" i="12"/>
  <c r="M26" i="12"/>
  <c r="M142" i="12"/>
  <c r="M130" i="12"/>
  <c r="M70" i="12"/>
  <c r="M8" i="12"/>
  <c r="G142" i="12"/>
  <c r="I65" i="1" s="1"/>
  <c r="G130" i="12"/>
  <c r="I63" i="1" s="1"/>
  <c r="G98" i="12"/>
  <c r="I61" i="1" s="1"/>
  <c r="G86" i="12"/>
  <c r="I60" i="1" s="1"/>
  <c r="G70" i="12"/>
  <c r="I58" i="1" s="1"/>
  <c r="G26" i="12"/>
  <c r="I52" i="1" s="1"/>
  <c r="G8" i="12"/>
  <c r="AE152" i="12"/>
  <c r="M148" i="12"/>
  <c r="M147" i="12" s="1"/>
  <c r="M146" i="12"/>
  <c r="M145" i="12" s="1"/>
  <c r="M120" i="12"/>
  <c r="M119" i="12" s="1"/>
  <c r="M78" i="12"/>
  <c r="M77" i="12" s="1"/>
  <c r="M66" i="12"/>
  <c r="M65" i="12" s="1"/>
  <c r="M64" i="12"/>
  <c r="M63" i="12" s="1"/>
  <c r="M36" i="12"/>
  <c r="M35" i="12" s="1"/>
  <c r="M32" i="12"/>
  <c r="M31" i="12" s="1"/>
  <c r="M30" i="12"/>
  <c r="M29" i="12" s="1"/>
  <c r="M24" i="12"/>
  <c r="M23" i="12" s="1"/>
  <c r="M16" i="12"/>
  <c r="M15" i="12" s="1"/>
  <c r="J28" i="1"/>
  <c r="J26" i="1"/>
  <c r="G38" i="1"/>
  <c r="F38" i="1"/>
  <c r="J23" i="1"/>
  <c r="J24" i="1"/>
  <c r="J25" i="1"/>
  <c r="J27" i="1"/>
  <c r="E24" i="1"/>
  <c r="E26" i="1"/>
  <c r="G152" i="12" l="1"/>
  <c r="I49" i="1"/>
  <c r="I17" i="1"/>
  <c r="F41" i="1"/>
  <c r="H41" i="1" s="1"/>
  <c r="I41" i="1" s="1"/>
  <c r="F39" i="1"/>
  <c r="F40" i="1"/>
  <c r="H40" i="1" s="1"/>
  <c r="I40" i="1" s="1"/>
  <c r="F42" i="1" l="1"/>
  <c r="H39" i="1"/>
  <c r="H42" i="1" s="1"/>
  <c r="I16" i="1"/>
  <c r="I21" i="1" s="1"/>
  <c r="I68" i="1"/>
  <c r="I39" i="1" l="1"/>
  <c r="I42" i="1" s="1"/>
  <c r="J41" i="1" s="1"/>
  <c r="J67" i="1"/>
  <c r="J51" i="1"/>
  <c r="J59" i="1"/>
  <c r="J49" i="1"/>
  <c r="J55" i="1"/>
  <c r="J53" i="1"/>
  <c r="J52" i="1"/>
  <c r="J56" i="1"/>
  <c r="J63" i="1"/>
  <c r="J54" i="1"/>
  <c r="J58" i="1"/>
  <c r="J64" i="1"/>
  <c r="J57" i="1"/>
  <c r="J60" i="1"/>
  <c r="J65" i="1"/>
  <c r="J50" i="1"/>
  <c r="J61" i="1"/>
  <c r="J62" i="1"/>
  <c r="J66" i="1"/>
  <c r="G28" i="1"/>
  <c r="G23" i="1"/>
  <c r="A23" i="1" s="1"/>
  <c r="A24" i="1" s="1"/>
  <c r="G24" i="1" s="1"/>
  <c r="A27" i="1" s="1"/>
  <c r="A29" i="1" s="1"/>
  <c r="G29" i="1" s="1"/>
  <c r="G27" i="1" s="1"/>
  <c r="J39" i="1" l="1"/>
  <c r="J42" i="1" s="1"/>
  <c r="J40" i="1"/>
  <c r="J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<sst xmlns="http://schemas.openxmlformats.org/spreadsheetml/2006/main" count="5424" uniqueCount="413">
  <si>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</si>
  <si>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</si>
  <si>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</si>
  <si>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</si>
  <si>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</si>
  <si>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</si>
  <si>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</si>
  <si>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</si>
  <si>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</si>
  <si>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</si>
  <si>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</si>
  <si>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</si>
  <si>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</si>
  <si>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</si>
  <si>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</si>
  <si>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</si>
  <si>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</si>
  <si>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</si>
  <si>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</si>
  <si>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</si>
  <si>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</si>
  <si>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</si>
  <si>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</si>
  <si>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</si>
  <si>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</si>
  <si>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</si>
  <si>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</si>
  <si>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</si>
  <si>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</si>
  <si>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</si>
  <si>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</si>
  <si>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</si>
  <si>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</si>
  <si>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</si>
  <si>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</si>
  <si>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</si>
  <si>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</si>
  <si>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</si>
  <si>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</si>
  <si>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</si>
  <si>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</si>
  <si>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17/50/01</t>
  </si>
  <si>
    <t>Kardašovská 44 - bytové jádro v 8.NP</t>
  </si>
  <si>
    <t>01</t>
  </si>
  <si>
    <t>Rekonstrukce bytového jádra</t>
  </si>
  <si>
    <t>Objekt:</t>
  </si>
  <si>
    <t>Rozpočet:</t>
  </si>
  <si>
    <t>17/50</t>
  </si>
  <si>
    <t>Městská část Praha 14</t>
  </si>
  <si>
    <t>Bratří Venclíků 1073/8</t>
  </si>
  <si>
    <t>Praha-Černý Most</t>
  </si>
  <si>
    <t>19800</t>
  </si>
  <si>
    <t>00231312</t>
  </si>
  <si>
    <t>CZ00231312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</si>
  <si>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</si>
  <si>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</si>
  <si>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</si>
  <si>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</si>
  <si>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</si>
  <si>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</si>
  <si>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</si>
  <si>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</si>
  <si>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</si>
  <si>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</si>
  <si>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</si>
  <si>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</si>
  <si>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</si>
  <si>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</si>
  <si>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</si>
  <si>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</si>
  <si>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</si>
  <si>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</si>
  <si>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</si>
  <si>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</si>
  <si>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</si>
  <si>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</si>
  <si>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</si>
  <si>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</si>
  <si>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</si>
  <si>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</si>
  <si>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</si>
  <si>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</si>
  <si>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</si>
  <si>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</si>
  <si>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</si>
  <si>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</si>
  <si>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</si>
  <si>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</si>
  <si>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</si>
  <si>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</si>
  <si>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</si>
  <si>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</si>
  <si>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</si>
  <si>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</si>
  <si>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</si>
  <si>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</si>
  <si>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</si>
  <si>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</si>
  <si>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</si>
  <si>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</si>
  <si>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</si>
  <si>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</si>
  <si>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</si>
  <si>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</si>
  <si>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</si>
  <si>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</si>
  <si>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</si>
  <si>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</si>
  <si>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</si>
  <si>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</si>
  <si>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</si>
  <si>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</si>
  <si>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</si>
  <si>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</si>
  <si>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</si>
  <si>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</si>
  <si>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</si>
  <si>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</si>
  <si>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</si>
  <si>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</si>
  <si>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</si>
  <si>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</si>
  <si>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</si>
  <si>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317121033RT1</t>
  </si>
  <si>
    <t>Překlad nenosný do příčky Ytong, překlad Ytong 1200 x 249 x 75 mm</t>
  </si>
  <si>
    <t>kus</t>
  </si>
  <si>
    <t>RTS 13/ I</t>
  </si>
  <si>
    <t>POL1_1</t>
  </si>
  <si>
    <t>342255020RT2</t>
  </si>
  <si>
    <t>Příčky z desek Ytong tl. 5 cm, desky P 4 - 600, 600 x 250 x 50 mm</t>
  </si>
  <si>
    <t>m2</t>
  </si>
  <si>
    <t>RTS 17/ I</t>
  </si>
  <si>
    <t>342255022RT1</t>
  </si>
  <si>
    <t>Příčky z desek Ytong tl. 7,5 cm, desky P 2 - 500, 599 x 249 x 75 mm</t>
  </si>
  <si>
    <t>342255024RT1</t>
  </si>
  <si>
    <t>Příčky z desek Ytong tl. 10 cm, desky P 2 - 500, 599 x 249 x 100 mm</t>
  </si>
  <si>
    <t>342948112R00</t>
  </si>
  <si>
    <t>Ukotvení příček k beton.kcím přistřelenými kotvami</t>
  </si>
  <si>
    <t>m</t>
  </si>
  <si>
    <t>346244311R00</t>
  </si>
  <si>
    <t>Obezdívky van z desek Ytong tl. 50 mm</t>
  </si>
  <si>
    <t>619991001T00</t>
  </si>
  <si>
    <t>Zakrytí podlah fólie+páska</t>
  </si>
  <si>
    <t>Vlastní</t>
  </si>
  <si>
    <t>URS 11/ II</t>
  </si>
  <si>
    <t>342264051RT3</t>
  </si>
  <si>
    <t>Podhled sádrokartonový na zavěšenou ocel. konstr., desky standard impreg. tl. 12,5 mm, bez izolace</t>
  </si>
  <si>
    <t>342264098R00</t>
  </si>
  <si>
    <t>Příplatek k podhledu sádrokart. za plochu do 10 m2</t>
  </si>
  <si>
    <t>602011141RT3</t>
  </si>
  <si>
    <t>Štuk na stěnách vnitřní Cemix 033 ručně, tloušťka vrstvy 4 mm</t>
  </si>
  <si>
    <t>602013111RT5</t>
  </si>
  <si>
    <t>Omítka jádrová MV 2 ručně, tloušťka vrstvy 20 mm</t>
  </si>
  <si>
    <t>602016191R00</t>
  </si>
  <si>
    <t>Penetrační nátěr stěn PROFI Putzgrund</t>
  </si>
  <si>
    <t>612481211RT2</t>
  </si>
  <si>
    <t>Montáž výztužné sítě (perlinky) do stěrky-stěny, včetně výztužné sítě a stěrkového tmelu Baumit</t>
  </si>
  <si>
    <t>632413140RT1</t>
  </si>
  <si>
    <t>Potěr ze SMS Knauf, ruční zpracování, tl. 40 mm, BP-1, 30 MPa</t>
  </si>
  <si>
    <t>632481111R00</t>
  </si>
  <si>
    <t>Vložka z rabicového pletiva s matným povrchem</t>
  </si>
  <si>
    <t>642942111R00</t>
  </si>
  <si>
    <t>Osazení zárubní dveřních ocelových, pl. do 2,5 m2</t>
  </si>
  <si>
    <t>POL1_</t>
  </si>
  <si>
    <t>55330365R</t>
  </si>
  <si>
    <t>Zárubeň ocelová YH 75   600x1970x75 L, ZAKO pro přesné zdění, bez drážky, pevně přivařené závěsy</t>
  </si>
  <si>
    <t>SPCM</t>
  </si>
  <si>
    <t>POL3_</t>
  </si>
  <si>
    <t>941955001R00</t>
  </si>
  <si>
    <t>Lešení lehké pomocné, výška podlahy do 1,2 m</t>
  </si>
  <si>
    <t>952901111R00</t>
  </si>
  <si>
    <t>Vyčištění budov o výšce podlaží do 4 m</t>
  </si>
  <si>
    <t>952902110R00</t>
  </si>
  <si>
    <t>Čištění zametáním v místnostech a chodbách</t>
  </si>
  <si>
    <t>900      RT2</t>
  </si>
  <si>
    <t>HZS, Práce v tarifní třídě 5 -stav.přípomoce k instal.</t>
  </si>
  <si>
    <t>h</t>
  </si>
  <si>
    <t>Prav.M</t>
  </si>
  <si>
    <t>POL10_0</t>
  </si>
  <si>
    <t>968061125R00</t>
  </si>
  <si>
    <t>Vyvěšení dřevěných dveřních křídel pl. do 2 m2</t>
  </si>
  <si>
    <t>968072455R00</t>
  </si>
  <si>
    <t>Vybourání kovových dveřních zárubní pl. do 2 m2</t>
  </si>
  <si>
    <t>969011121R00</t>
  </si>
  <si>
    <t>Vybourání vodovod., plynového vedení DN do 52 mm</t>
  </si>
  <si>
    <t>969021111R00</t>
  </si>
  <si>
    <t>Vybourání kanalizačního potrubí DN do 100 mm</t>
  </si>
  <si>
    <t>979087113R00</t>
  </si>
  <si>
    <t>Nakládání vybouraných hmot na dopravní prostředky</t>
  </si>
  <si>
    <t>t</t>
  </si>
  <si>
    <t>725110811R00</t>
  </si>
  <si>
    <t>Demontáž klozetů splachovacích</t>
  </si>
  <si>
    <t>soubor</t>
  </si>
  <si>
    <t>POL1_7</t>
  </si>
  <si>
    <t>725210821R00</t>
  </si>
  <si>
    <t>Demontáž umyvadel bez výtokových armatur</t>
  </si>
  <si>
    <t>725220841R00</t>
  </si>
  <si>
    <t>Demontáž ocelové vany</t>
  </si>
  <si>
    <t>725810811R00</t>
  </si>
  <si>
    <t>Demontáž ventilu výtokového nástěnného</t>
  </si>
  <si>
    <t>725820801R00</t>
  </si>
  <si>
    <t>Demontáž baterie nástěnné do G 3/4</t>
  </si>
  <si>
    <t>725820802R00</t>
  </si>
  <si>
    <t>Demontáž baterie stojánkové do 1otvoru</t>
  </si>
  <si>
    <t>766411811R00</t>
  </si>
  <si>
    <t>Demontáž obložení stěn panely velikosti do 1,5 m2</t>
  </si>
  <si>
    <t>766421811R00</t>
  </si>
  <si>
    <t>Demontáž obložení podhledů panely do 1,5 m2</t>
  </si>
  <si>
    <t>767582800R00</t>
  </si>
  <si>
    <t>Demontáž podhledů - roštů</t>
  </si>
  <si>
    <t>767590830R00</t>
  </si>
  <si>
    <t>Demontáž zdvojených podlah - desek</t>
  </si>
  <si>
    <t>767590840R00</t>
  </si>
  <si>
    <t>Demontáž zdvojených podlah - nosného roštu</t>
  </si>
  <si>
    <t>784402801R00</t>
  </si>
  <si>
    <t>Odstranění malby oškrábáním v místnosti H do 3,8 m</t>
  </si>
  <si>
    <t>767112812R0a</t>
  </si>
  <si>
    <t>Demontáž ocel.roštu příček</t>
  </si>
  <si>
    <t>Indiv</t>
  </si>
  <si>
    <t>900      RT4</t>
  </si>
  <si>
    <t>HZS - odpojení a demont.rozvodů el.instalací a VZT, Práce v tarifní třídě 7</t>
  </si>
  <si>
    <t>979011111R00</t>
  </si>
  <si>
    <t>Svislá doprava suti a vybour. hmot za 2.NP a 1.PP</t>
  </si>
  <si>
    <t>POL8_</t>
  </si>
  <si>
    <t>979011121R00</t>
  </si>
  <si>
    <t>Příplatek za každé další podlaží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</si>
  <si>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</si>
  <si>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</si>
  <si>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</si>
  <si>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</si>
  <si>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</si>
  <si>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</si>
  <si>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</si>
  <si>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</si>
  <si>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979990191R00</t>
  </si>
  <si>
    <t>Poplatek za skládku suti - plastové výrobky</t>
  </si>
  <si>
    <t>979093111R00</t>
  </si>
  <si>
    <t>Uložení suti na skládku bez zhutnění</t>
  </si>
  <si>
    <t>999281108R00</t>
  </si>
  <si>
    <t>Přesun hmot pro opravy a údržbu do výšky 12 m</t>
  </si>
  <si>
    <t>POL7_</t>
  </si>
  <si>
    <t>711212000RU1</t>
  </si>
  <si>
    <t>Penetrace podkladu pod hydroizolační nátěr, Primer G (fa Mapei)</t>
  </si>
  <si>
    <t>711212002RT3</t>
  </si>
  <si>
    <t>Stěrka hydroizolační těsnicí hmotou, Mapelastic (fa Mapei), pružná hydroizolace tl. 2mm</t>
  </si>
  <si>
    <t>711212601RT2</t>
  </si>
  <si>
    <t>Těsnicí pás do spoje podlaha - stěna, Mapeband š. 100 mm (fa Mapei)</t>
  </si>
  <si>
    <t>998711103R00</t>
  </si>
  <si>
    <t>Přesun hmot pro izolace proti vodě, výšky do 60 m</t>
  </si>
  <si>
    <t>713121111R00</t>
  </si>
  <si>
    <t>Izolace tepelná podlah na sucho, jednovrstvá</t>
  </si>
  <si>
    <t>713121118R00</t>
  </si>
  <si>
    <t>Tepelná izolace - pásek podél stěn</t>
  </si>
  <si>
    <t>713191100RT9</t>
  </si>
  <si>
    <t>Položení separační fólie, včetně dodávky fólie PE</t>
  </si>
  <si>
    <t>28375300.AR</t>
  </si>
  <si>
    <t>Ethafoam izolační podložka pod podlahy tl.5 mm, kročejová izolace</t>
  </si>
  <si>
    <t>POL3_7</t>
  </si>
  <si>
    <t>28375322R</t>
  </si>
  <si>
    <t>Izostep izolace kročejového hluku  tl. 5 mm</t>
  </si>
  <si>
    <t>998713103R00</t>
  </si>
  <si>
    <t>Přesun hmot pro izolace tepelné, výšky do 24 m</t>
  </si>
  <si>
    <t>721170965R00</t>
  </si>
  <si>
    <t>Oprava - propojení dosavadního potrubí PVC D 110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</si>
  <si>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</si>
  <si>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</si>
  <si>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</si>
  <si>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</si>
  <si>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</si>
  <si>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</si>
  <si>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</si>
  <si>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</si>
  <si>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</si>
  <si>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</si>
  <si>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</si>
  <si>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</si>
  <si>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998721103R00</t>
  </si>
  <si>
    <t>Přesun hmot pro vnitřní kanalizaci, výšky do 24 m</t>
  </si>
  <si>
    <t>722172913R00</t>
  </si>
  <si>
    <t>Propojení plastového potrubí polyf. D 25 mm</t>
  </si>
  <si>
    <t>722172611R00</t>
  </si>
  <si>
    <t>Potrubí z PPR Instaplast, studená, D 20x2,8 mm</t>
  </si>
  <si>
    <t>722172631R00</t>
  </si>
  <si>
    <t>Potrubí z PPR Instaplast, teplá, D 20x3,4 mm</t>
  </si>
  <si>
    <t>722179191R00</t>
  </si>
  <si>
    <t>Příplatek za malý rozsah do 20 m rozvodu</t>
  </si>
  <si>
    <t>722181212RT7</t>
  </si>
  <si>
    <t>Izolace návleková MIRELON PRO tl. stěny 9 mm, vnitřní průměr 22 mm</t>
  </si>
  <si>
    <t>722181214RT7</t>
  </si>
  <si>
    <t>Izolace návleková MIRELON PRO tl. stěny 20 mm, vnitřní průměr 22 mm</t>
  </si>
  <si>
    <t>722190401R00</t>
  </si>
  <si>
    <t>Vyvedení a upevnění výpustek DN 15</t>
  </si>
  <si>
    <t>722220111R00</t>
  </si>
  <si>
    <t>Nástěnka K 247, pro výtokový ventil G 1/2</t>
  </si>
  <si>
    <t>722220121R00</t>
  </si>
  <si>
    <t>Nástěnka K 247, pro baterii G 1/2</t>
  </si>
  <si>
    <t>pár</t>
  </si>
  <si>
    <t>722280106R00</t>
  </si>
  <si>
    <t>Tlaková zkouška vodovodního potrubí DN 32</t>
  </si>
  <si>
    <t>998722103R00</t>
  </si>
  <si>
    <t>Přesun hmot pro vnitřní vodovod, výšky do 24 m</t>
  </si>
  <si>
    <t>713582128R00</t>
  </si>
  <si>
    <t>Revizní dvířka Promat do masivních stěn,800x800 mm</t>
  </si>
  <si>
    <t>725119305R00</t>
  </si>
  <si>
    <t>Montáž klozetových mís kombinovaných</t>
  </si>
  <si>
    <t>725219401R00</t>
  </si>
  <si>
    <t>Montáž umyvadel na šrouby do zdiva</t>
  </si>
  <si>
    <t>725229102R00</t>
  </si>
  <si>
    <t>Montáž van ocel. a plastových</t>
  </si>
  <si>
    <t>725814102R00</t>
  </si>
  <si>
    <t>Ventil rohový IVAR.PARSEK DN 15 x DN 10</t>
  </si>
  <si>
    <t>725814122R00</t>
  </si>
  <si>
    <t>Ventil pračkový se zpět.kl. IVAR.08101 DN15 x DN20</t>
  </si>
  <si>
    <t>725829301R00</t>
  </si>
  <si>
    <t>Montáž baterie umyv.a dřezové stojánkové</t>
  </si>
  <si>
    <t>725839203R00</t>
  </si>
  <si>
    <t>Montáž baterie vanové nástěnné G 1/2</t>
  </si>
  <si>
    <t>725860180RT1</t>
  </si>
  <si>
    <t>Sifon pračkový HL400, D 40/50 mm nerezový, podomítková uzávěrka, krycí deska nerez 160x110 mm</t>
  </si>
  <si>
    <t>725860190RT1</t>
  </si>
  <si>
    <t>Sifon vanový PP HL500, D 40,50 mm, samočistící s nastavitelným odpadem 5/4 "</t>
  </si>
  <si>
    <t>725860251R00</t>
  </si>
  <si>
    <t>Sifon umyvadlový chromovaný Raf SV1410</t>
  </si>
  <si>
    <t>725989101R00</t>
  </si>
  <si>
    <t>Montáž dvířek kovových i z PH</t>
  </si>
  <si>
    <t>28349056R</t>
  </si>
  <si>
    <t>Dvířka vanová z ABS D 300 x 300 mm</t>
  </si>
  <si>
    <t>55145030R</t>
  </si>
  <si>
    <t>Baterie umyvadlová směš stojánková s otv odp TM21</t>
  </si>
  <si>
    <t>55145037R</t>
  </si>
  <si>
    <t>Baterie vanová směšovací nástěnná s přísluš TM57</t>
  </si>
  <si>
    <t>551673931R</t>
  </si>
  <si>
    <t>Sedátko klozetové OLYMP NEW č. 893281 bílé</t>
  </si>
  <si>
    <t>55421000R</t>
  </si>
  <si>
    <t>Vana akrylátová Klasik 120x70x38 bílá 85 litrů</t>
  </si>
  <si>
    <t>64214330R</t>
  </si>
  <si>
    <t>Umyvadlo LYRA Plus bílé s otv. pro bat. 550x450 mm</t>
  </si>
  <si>
    <t>64232860R</t>
  </si>
  <si>
    <t>Klozet komb OLYMP vodor. odpad, boční napouš. bílý</t>
  </si>
  <si>
    <t>RTS 16/ I</t>
  </si>
  <si>
    <t>998725103R00</t>
  </si>
  <si>
    <t>Přesun hmot pro zařizovací předměty, výšky do 24 m</t>
  </si>
  <si>
    <t>641960000R00</t>
  </si>
  <si>
    <t>Těsnění spár otvorových prvků PU pěnou</t>
  </si>
  <si>
    <t>728415111R00</t>
  </si>
  <si>
    <t>Montáž mřížky větrací nebo ventilační do 0,04 m2</t>
  </si>
  <si>
    <t>766661112R00</t>
  </si>
  <si>
    <t>Montáž dveří do zárubně,otevíravých 1kř.do 0,8 m</t>
  </si>
  <si>
    <t>766664911R00</t>
  </si>
  <si>
    <t>Vyřezání otvoru v dveřních křídlech kompletizovan.</t>
  </si>
  <si>
    <t>766670021R00</t>
  </si>
  <si>
    <t>Montáž kliky a štítku</t>
  </si>
  <si>
    <t>42972810R</t>
  </si>
  <si>
    <t>Mřížka čtyřhranná KMM vel. 315x125.20</t>
  </si>
  <si>
    <t>54914582R</t>
  </si>
  <si>
    <t>Kliky se štítem mezip  804/90 se zaj. Cr</t>
  </si>
  <si>
    <t>61161713R</t>
  </si>
  <si>
    <t>Dveře vnitřní hladké plné 1kř. 60x197 cm dýha dub</t>
  </si>
  <si>
    <t>RTS 14/ I</t>
  </si>
  <si>
    <t>61162102R</t>
  </si>
  <si>
    <t>Dveře vnitřní fóliované plné 1kř.70x197 cm</t>
  </si>
  <si>
    <t>RTS 14/ II</t>
  </si>
  <si>
    <t>998766103R00</t>
  </si>
  <si>
    <t>Přesun hmot pro truhlářské konstr., výšky do 24 m</t>
  </si>
  <si>
    <t>771475014RT8</t>
  </si>
  <si>
    <t>Obklad soklíků keram.rovných, tmel,výška 10 cm, Ardex X7G (flex.lepidlo), Ardex FL (spár.hmota)</t>
  </si>
  <si>
    <t>771575109RT8</t>
  </si>
  <si>
    <t>Montáž podlah keram.,hladké, tmel, 30x30 cm, Ardex X7G (flex.lepidlo), Ardex FL (spár.hmota)</t>
  </si>
  <si>
    <t>771577114RU1</t>
  </si>
  <si>
    <t>Lišta hliníková přechodová, různá výška dlaždic, profil 55/F, na hmoždinky, š. 35 mm, v. 8 mm</t>
  </si>
  <si>
    <t>771578011R00</t>
  </si>
  <si>
    <t>Spára podlaha - stěna, silikonem</t>
  </si>
  <si>
    <t>781415015RT8</t>
  </si>
  <si>
    <t>Montáž obkladů stěn, porovin.,tmel, 20x20,30x15 cm, Ardex X7G (flex.lepidlo), Ardex FL (spár.hmota)</t>
  </si>
  <si>
    <t>597642030R</t>
  </si>
  <si>
    <t>Dlažba Taurus Granit matná 300x300x9 mm</t>
  </si>
  <si>
    <t>59764241R</t>
  </si>
  <si>
    <t>Dlažba Taurus Granit matná sokl 300x80x9 mm</t>
  </si>
  <si>
    <t>597813664R</t>
  </si>
  <si>
    <t>Obkládačka Color One 19,8x24,8 světle šedá lesk</t>
  </si>
  <si>
    <t>998771103R00</t>
  </si>
  <si>
    <t>Přesun hmot pro podlahy z dlaždic, výšky do 24 m</t>
  </si>
  <si>
    <t>783222100R00</t>
  </si>
  <si>
    <t>Nátěr syntetický kovových konstrukcí dvojnásobný</t>
  </si>
  <si>
    <t>784121101R00</t>
  </si>
  <si>
    <t>Penetrace podkladu nátěrem JUB, Akril Emulze, 1 x</t>
  </si>
  <si>
    <t>784125212R00</t>
  </si>
  <si>
    <t>Malba tekutá Jupol Classic, bílá, bez penetrace,2x</t>
  </si>
  <si>
    <t>M210001</t>
  </si>
  <si>
    <t>Úprava elektroinstalace vč.bytového rozvaděče, svítidel v byt.jádru a ventilátorů, revize</t>
  </si>
  <si>
    <t>005121 R</t>
  </si>
  <si>
    <t>Zařízení staveniště</t>
  </si>
  <si>
    <t>Soubor</t>
  </si>
  <si>
    <t>POL99_2</t>
  </si>
  <si>
    <t>005122010R</t>
  </si>
  <si>
    <t xml:space="preserve">Provoz objednatele </t>
  </si>
  <si>
    <t>POL99_1</t>
  </si>
  <si>
    <t>005123 R</t>
  </si>
  <si>
    <t>Územní vlivy</t>
  </si>
  <si>
    <t>SUM</t>
  </si>
  <si>
    <t>Poznámky uchazeče k zadání</t>
  </si>
  <si>
    <t>POPUZIV</t>
  </si>
  <si>
    <t>END</t>
  </si>
  <si>
    <t>bytové jádro</t>
  </si>
  <si>
    <t>bytová jádra</t>
  </si>
  <si>
    <t>Rekonstrukce 6 bytových jader</t>
  </si>
  <si>
    <t>Rekonstrukce 6 bytových jader ( Ronešova, Kardašovská)  bytového fondu ve správě MČ Praha 14</t>
  </si>
  <si>
    <t>Byt č. 27, Kardašovská 755, 198 00 Praha 9</t>
  </si>
  <si>
    <t>Byt č. 14, Ronešova 1133, 198 00 Praha 9</t>
  </si>
  <si>
    <t>Byt č. 17, Ronešova 1135, 198 00 Praha 9</t>
  </si>
  <si>
    <t>Byt č. 18, Kardašovská 754, 198 00 Praha 9</t>
  </si>
  <si>
    <t>Byt č. 10, Kardašovská 754, 198 00 Praha 9</t>
  </si>
  <si>
    <t>Byt č. 15, Kardašovská 755, 198 00 Praha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</si>
</sst>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vertical="top"/>
    </xf>
    <xf numFmtId="49" fontId="0" fillId="0" borderId="37" xfId="0" applyNumberFormat="1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49" fontId="0" fillId="0" borderId="37" xfId="0" applyNumberFormat="1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0" fontId="0" fillId="0" borderId="0" xfId="0" applyAlignment="1">
      <alignment vertical="top"/>
    </xf>
    <xf numFmtId="4" fontId="8" fillId="2" borderId="38" xfId="0" applyNumberFormat="1" applyFont="1" applyFill="1" applyBorder="1" applyAlignment="1">
      <alignment vertical="top"/>
    </xf>
    <xf numFmtId="0" fontId="8" fillId="2" borderId="37" xfId="0" applyFont="1" applyFill="1" applyBorder="1" applyAlignment="1">
      <alignment vertical="top"/>
    </xf>
    <xf numFmtId="0" fontId="8" fillId="2" borderId="37" xfId="0" applyFont="1" applyFill="1" applyBorder="1" applyAlignment="1">
      <alignment horizontal="center" vertical="top"/>
    </xf>
    <xf numFmtId="49" fontId="8" fillId="2" borderId="37" xfId="0" applyNumberFormat="1" applyFont="1" applyFill="1" applyBorder="1" applyAlignment="1">
      <alignment horizontal="left" vertical="top" wrapText="1"/>
    </xf>
    <xf numFmtId="49" fontId="8" fillId="2" borderId="37" xfId="0" applyNumberFormat="1" applyFont="1" applyFill="1" applyBorder="1" applyAlignment="1">
      <alignment vertical="top"/>
    </xf>
    <xf numFmtId="0" fontId="8" fillId="2" borderId="36" xfId="0" applyFont="1" applyFill="1" applyBorder="1" applyAlignment="1">
      <alignment vertical="top"/>
    </xf>
    <xf numFmtId="0" fontId="0" fillId="4" borderId="39" xfId="0" applyFill="1" applyBorder="1" applyAlignment="1">
      <alignment wrapText="1"/>
    </xf>
    <xf numFmtId="0" fontId="0" fillId="4" borderId="39" xfId="0" applyFill="1" applyBorder="1"/>
    <xf numFmtId="0" fontId="0" fillId="4" borderId="36" xfId="0" applyFill="1" applyBorder="1"/>
    <xf numFmtId="0" fontId="0" fillId="4" borderId="39" xfId="0" applyFill="1" applyBorder="1" applyAlignment="1">
      <alignment horizontal="center"/>
    </xf>
    <xf numFmtId="49" fontId="0" fillId="4" borderId="39" xfId="0" applyNumberFormat="1" applyFill="1" applyBorder="1"/>
    <xf numFmtId="0" fontId="0" fillId="2" borderId="39" xfId="0" applyFont="1" applyFill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askova\AppData\Local\Microsoft\Windows\Temporary%20Internet%20Files\Content.Outlook\PRWKJ6IB\P&#345;&#237;loha%20&#269;.%204%20Soupis%20mont&#225;&#382;&#237;%20a%20dod&#225;vek%20-%20kop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p-sbs\UserShare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1"/>
  <sheetViews>
    <sheetView showGridLines="0" topLeftCell="B20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38</v>
      </c>
      <c r="B1" s="206" t="s">
        <v>4</v>
      </c>
      <c r="C1" s="207"/>
      <c r="D1" s="207"/>
      <c r="E1" s="207"/>
      <c r="F1" s="207"/>
      <c r="G1" s="207"/>
      <c r="H1" s="207"/>
      <c r="I1" s="207"/>
      <c r="J1" s="208"/>
    </row>
    <row r="2" spans="1:15" ht="36" customHeight="1" x14ac:dyDescent="0.2">
      <c r="A2" s="3"/>
      <c r="B2" s="80" t="s">
        <v>24</v>
      </c>
      <c r="C2" s="81"/>
      <c r="D2" s="82"/>
      <c r="E2" s="215" t="s">
        <v>406</v>
      </c>
      <c r="F2" s="216"/>
      <c r="G2" s="216"/>
      <c r="H2" s="216"/>
      <c r="I2" s="216"/>
      <c r="J2" s="217"/>
      <c r="O2" s="2"/>
    </row>
    <row r="3" spans="1:15" ht="27" customHeight="1" x14ac:dyDescent="0.2">
      <c r="A3" s="3"/>
      <c r="B3" s="83" t="s">
        <v>45</v>
      </c>
      <c r="C3" s="81"/>
      <c r="D3" s="84"/>
      <c r="E3" s="218" t="s">
        <v>405</v>
      </c>
      <c r="F3" s="219"/>
      <c r="G3" s="219"/>
      <c r="H3" s="219"/>
      <c r="I3" s="219"/>
      <c r="J3" s="220"/>
    </row>
    <row r="4" spans="1:15" ht="23.25" customHeight="1" x14ac:dyDescent="0.2">
      <c r="A4" s="78">
        <v>1153</v>
      </c>
      <c r="B4" s="85" t="s">
        <v>46</v>
      </c>
      <c r="C4" s="86"/>
      <c r="D4" s="87"/>
      <c r="E4" s="229" t="s">
        <v>404</v>
      </c>
      <c r="F4" s="230"/>
      <c r="G4" s="230"/>
      <c r="H4" s="230"/>
      <c r="I4" s="230"/>
      <c r="J4" s="231"/>
    </row>
    <row r="5" spans="1:15" ht="24" customHeight="1" x14ac:dyDescent="0.2">
      <c r="A5" s="3"/>
      <c r="B5" s="46" t="s">
        <v>23</v>
      </c>
      <c r="C5" s="4"/>
      <c r="D5" s="88" t="s">
        <v>48</v>
      </c>
      <c r="E5" s="25"/>
      <c r="F5" s="25"/>
      <c r="G5" s="25"/>
      <c r="H5" s="27" t="s">
        <v>40</v>
      </c>
      <c r="I5" s="88" t="s">
        <v>52</v>
      </c>
      <c r="J5" s="10"/>
    </row>
    <row r="6" spans="1:15" ht="15.75" customHeight="1" x14ac:dyDescent="0.2">
      <c r="A6" s="3"/>
      <c r="B6" s="40"/>
      <c r="C6" s="25"/>
      <c r="D6" s="88" t="s">
        <v>49</v>
      </c>
      <c r="E6" s="25"/>
      <c r="F6" s="25"/>
      <c r="G6" s="25"/>
      <c r="H6" s="27" t="s">
        <v>36</v>
      </c>
      <c r="I6" s="88" t="s">
        <v>53</v>
      </c>
      <c r="J6" s="10"/>
    </row>
    <row r="7" spans="1:15" ht="15.75" customHeight="1" x14ac:dyDescent="0.2">
      <c r="A7" s="3"/>
      <c r="B7" s="41"/>
      <c r="C7" s="89" t="s">
        <v>51</v>
      </c>
      <c r="D7" s="79" t="s">
        <v>50</v>
      </c>
      <c r="E7" s="33"/>
      <c r="F7" s="33"/>
      <c r="G7" s="33"/>
      <c r="H7" s="35"/>
      <c r="I7" s="33"/>
      <c r="J7" s="50"/>
    </row>
    <row r="8" spans="1:15" ht="24" hidden="1" customHeight="1" x14ac:dyDescent="0.2">
      <c r="A8" s="3"/>
      <c r="B8" s="46" t="s">
        <v>21</v>
      </c>
      <c r="C8" s="4"/>
      <c r="D8" s="34"/>
      <c r="E8" s="4"/>
      <c r="F8" s="4"/>
      <c r="G8" s="44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4"/>
      <c r="E9" s="4"/>
      <c r="F9" s="4"/>
      <c r="G9" s="44"/>
      <c r="H9" s="27" t="s">
        <v>36</v>
      </c>
      <c r="I9" s="32"/>
      <c r="J9" s="10"/>
    </row>
    <row r="10" spans="1:15" ht="15.75" hidden="1" customHeight="1" x14ac:dyDescent="0.2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3"/>
      <c r="B11" s="46" t="s">
        <v>20</v>
      </c>
      <c r="C11" s="4"/>
      <c r="D11" s="222"/>
      <c r="E11" s="222"/>
      <c r="F11" s="222"/>
      <c r="G11" s="222"/>
      <c r="H11" s="27" t="s">
        <v>40</v>
      </c>
      <c r="I11" s="91"/>
      <c r="J11" s="10"/>
    </row>
    <row r="12" spans="1:15" ht="15.75" customHeight="1" x14ac:dyDescent="0.2">
      <c r="A12" s="3"/>
      <c r="B12" s="40"/>
      <c r="C12" s="25"/>
      <c r="D12" s="227"/>
      <c r="E12" s="227"/>
      <c r="F12" s="227"/>
      <c r="G12" s="227"/>
      <c r="H12" s="27" t="s">
        <v>36</v>
      </c>
      <c r="I12" s="91"/>
      <c r="J12" s="10"/>
    </row>
    <row r="13" spans="1:15" ht="15.75" customHeight="1" x14ac:dyDescent="0.2">
      <c r="A13" s="3"/>
      <c r="B13" s="41"/>
      <c r="C13" s="90"/>
      <c r="D13" s="228"/>
      <c r="E13" s="228"/>
      <c r="F13" s="228"/>
      <c r="G13" s="228"/>
      <c r="H13" s="28"/>
      <c r="I13" s="33"/>
      <c r="J13" s="50"/>
    </row>
    <row r="14" spans="1:15" ht="24" hidden="1" customHeight="1" x14ac:dyDescent="0.2">
      <c r="A14" s="3"/>
      <c r="B14" s="65" t="s">
        <v>22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3"/>
      <c r="B15" s="51" t="s">
        <v>34</v>
      </c>
      <c r="C15" s="71"/>
      <c r="D15" s="52"/>
      <c r="E15" s="221"/>
      <c r="F15" s="221"/>
      <c r="G15" s="223"/>
      <c r="H15" s="223"/>
      <c r="I15" s="223" t="s">
        <v>31</v>
      </c>
      <c r="J15" s="224"/>
    </row>
    <row r="16" spans="1:15" ht="23.25" customHeight="1" x14ac:dyDescent="0.2">
      <c r="A16" s="143" t="s">
        <v>26</v>
      </c>
      <c r="B16" s="56" t="s">
        <v>26</v>
      </c>
      <c r="C16" s="57"/>
      <c r="D16" s="58"/>
      <c r="E16" s="212"/>
      <c r="F16" s="213"/>
      <c r="G16" s="212"/>
      <c r="H16" s="213"/>
      <c r="I16" s="212">
        <f>SUMIF(F49:F67,A16,I49:I67)+SUMIF(F49:F67,"PSU",I49:I67)</f>
        <v>0</v>
      </c>
      <c r="J16" s="214"/>
    </row>
    <row r="17" spans="1:10" ht="23.25" customHeight="1" x14ac:dyDescent="0.2">
      <c r="A17" s="143" t="s">
        <v>27</v>
      </c>
      <c r="B17" s="56" t="s">
        <v>27</v>
      </c>
      <c r="C17" s="57"/>
      <c r="D17" s="58"/>
      <c r="E17" s="212"/>
      <c r="F17" s="213"/>
      <c r="G17" s="212"/>
      <c r="H17" s="213"/>
      <c r="I17" s="212">
        <f>SUMIF(F49:F67,A17,I49:I67)</f>
        <v>0</v>
      </c>
      <c r="J17" s="214"/>
    </row>
    <row r="18" spans="1:10" ht="23.25" customHeight="1" x14ac:dyDescent="0.2">
      <c r="A18" s="143" t="s">
        <v>28</v>
      </c>
      <c r="B18" s="56" t="s">
        <v>28</v>
      </c>
      <c r="C18" s="57"/>
      <c r="D18" s="58"/>
      <c r="E18" s="212"/>
      <c r="F18" s="213"/>
      <c r="G18" s="212"/>
      <c r="H18" s="213"/>
      <c r="I18" s="212">
        <f>SUMIF(F49:F67,A18,I49:I67)</f>
        <v>0</v>
      </c>
      <c r="J18" s="214"/>
    </row>
    <row r="19" spans="1:10" ht="23.25" customHeight="1" x14ac:dyDescent="0.2">
      <c r="A19" s="143" t="s">
        <v>95</v>
      </c>
      <c r="B19" s="56" t="s">
        <v>29</v>
      </c>
      <c r="C19" s="57"/>
      <c r="D19" s="58"/>
      <c r="E19" s="212"/>
      <c r="F19" s="213"/>
      <c r="G19" s="212"/>
      <c r="H19" s="213"/>
      <c r="I19" s="212">
        <f>SUMIF(F49:F67,A19,I49:I67)</f>
        <v>0</v>
      </c>
      <c r="J19" s="214"/>
    </row>
    <row r="20" spans="1:10" ht="23.25" customHeight="1" x14ac:dyDescent="0.2">
      <c r="A20" s="143" t="s">
        <v>96</v>
      </c>
      <c r="B20" s="56" t="s">
        <v>30</v>
      </c>
      <c r="C20" s="57"/>
      <c r="D20" s="58"/>
      <c r="E20" s="212"/>
      <c r="F20" s="213"/>
      <c r="G20" s="212"/>
      <c r="H20" s="213"/>
      <c r="I20" s="212">
        <f>SUMIF(F49:F67,A20,I49:I67)</f>
        <v>0</v>
      </c>
      <c r="J20" s="214"/>
    </row>
    <row r="21" spans="1:10" ht="23.25" customHeight="1" x14ac:dyDescent="0.2">
      <c r="A21" s="3"/>
      <c r="B21" s="73" t="s">
        <v>31</v>
      </c>
      <c r="C21" s="74"/>
      <c r="D21" s="75"/>
      <c r="E21" s="225"/>
      <c r="F21" s="226"/>
      <c r="G21" s="225"/>
      <c r="H21" s="226"/>
      <c r="I21" s="225">
        <f>SUM(I16:J20)</f>
        <v>0</v>
      </c>
      <c r="J21" s="237"/>
    </row>
    <row r="22" spans="1:10" ht="33" customHeight="1" x14ac:dyDescent="0.2">
      <c r="A22" s="3"/>
      <c r="B22" s="64" t="s">
        <v>35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3">
        <f>ZakladDPHSni*SazbaDPH1/100</f>
        <v>0</v>
      </c>
      <c r="B23" s="56" t="s">
        <v>13</v>
      </c>
      <c r="C23" s="57"/>
      <c r="D23" s="58"/>
      <c r="E23" s="59">
        <v>15</v>
      </c>
      <c r="F23" s="60" t="s">
        <v>0</v>
      </c>
      <c r="G23" s="235">
        <f>ZakladDPHSniVypocet</f>
        <v>0</v>
      </c>
      <c r="H23" s="236"/>
      <c r="I23" s="236"/>
      <c r="J23" s="61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6" t="s">
        <v>14</v>
      </c>
      <c r="C24" s="57"/>
      <c r="D24" s="58"/>
      <c r="E24" s="59">
        <f>SazbaDPH1</f>
        <v>15</v>
      </c>
      <c r="F24" s="60" t="s">
        <v>0</v>
      </c>
      <c r="G24" s="233">
        <f>IF(A24&gt;50, ROUNDUP(A23, 0), ROUNDDOWN(A23, 0))</f>
        <v>0</v>
      </c>
      <c r="H24" s="234"/>
      <c r="I24" s="234"/>
      <c r="J24" s="61" t="str">
        <f t="shared" si="0"/>
        <v>CZK</v>
      </c>
    </row>
    <row r="25" spans="1:10" ht="23.25" customHeight="1" x14ac:dyDescent="0.2">
      <c r="A25" s="3">
        <f>ZakladDPHZakl*SazbaDPH2/100</f>
        <v>0</v>
      </c>
      <c r="B25" s="56" t="s">
        <v>15</v>
      </c>
      <c r="C25" s="57"/>
      <c r="D25" s="58"/>
      <c r="E25" s="59">
        <v>21</v>
      </c>
      <c r="F25" s="60" t="s">
        <v>0</v>
      </c>
      <c r="G25" s="235">
        <f>ZakladDPHZaklVypocet</f>
        <v>0</v>
      </c>
      <c r="H25" s="236"/>
      <c r="I25" s="236"/>
      <c r="J25" s="61" t="str">
        <f t="shared" si="0"/>
        <v>CZK</v>
      </c>
    </row>
    <row r="26" spans="1:10" ht="23.25" customHeight="1" x14ac:dyDescent="0.2">
      <c r="A26" s="3">
        <f>(A25-INT(A25))*100</f>
        <v>0</v>
      </c>
      <c r="B26" s="48" t="s">
        <v>16</v>
      </c>
      <c r="C26" s="21"/>
      <c r="D26" s="17"/>
      <c r="E26" s="42">
        <f>SazbaDPH2</f>
        <v>21</v>
      </c>
      <c r="F26" s="43" t="s">
        <v>0</v>
      </c>
      <c r="G26" s="209">
        <f>IF(A26&gt;50, ROUNDUP(A25, 0), ROUNDDOWN(A25, 0))</f>
        <v>0</v>
      </c>
      <c r="H26" s="210"/>
      <c r="I26" s="210"/>
      <c r="J26" s="55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7" t="s">
        <v>5</v>
      </c>
      <c r="C27" s="19"/>
      <c r="D27" s="22"/>
      <c r="E27" s="19"/>
      <c r="F27" s="20"/>
      <c r="G27" s="211">
        <f>CenaCelkem-(ZakladDPHSni+DPHSni+ZakladDPHZakl+DPHZakl)</f>
        <v>0</v>
      </c>
      <c r="H27" s="211"/>
      <c r="I27" s="211"/>
      <c r="J27" s="62" t="str">
        <f t="shared" si="0"/>
        <v>CZK</v>
      </c>
    </row>
    <row r="28" spans="1:10" ht="27.75" hidden="1" customHeight="1" thickBot="1" x14ac:dyDescent="0.25">
      <c r="A28" s="3"/>
      <c r="B28" s="120" t="s">
        <v>25</v>
      </c>
      <c r="C28" s="121"/>
      <c r="D28" s="121"/>
      <c r="E28" s="122"/>
      <c r="F28" s="123"/>
      <c r="G28" s="239">
        <f>ZakladDPHSniVypocet+ZakladDPHZaklVypocet</f>
        <v>0</v>
      </c>
      <c r="H28" s="239"/>
      <c r="I28" s="239"/>
      <c r="J28" s="124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20" t="s">
        <v>37</v>
      </c>
      <c r="C29" s="125"/>
      <c r="D29" s="125"/>
      <c r="E29" s="125"/>
      <c r="F29" s="125"/>
      <c r="G29" s="238">
        <f>IF(A29&gt;50, ROUNDUP(A27, 0), ROUNDDOWN(A27, 0))</f>
        <v>0</v>
      </c>
      <c r="H29" s="238"/>
      <c r="I29" s="238"/>
      <c r="J29" s="126" t="s">
        <v>56</v>
      </c>
    </row>
    <row r="30" spans="1:10" ht="12.75" customHeight="1" x14ac:dyDescent="0.2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 x14ac:dyDescent="0.2">
      <c r="A32" s="3"/>
      <c r="B32" s="23"/>
      <c r="C32" s="18" t="s">
        <v>12</v>
      </c>
      <c r="D32" s="38"/>
      <c r="E32" s="38"/>
      <c r="F32" s="18" t="s">
        <v>11</v>
      </c>
      <c r="G32" s="38"/>
      <c r="H32" s="39"/>
      <c r="I32" s="38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 x14ac:dyDescent="0.2">
      <c r="A35" s="3"/>
      <c r="B35" s="3"/>
      <c r="C35" s="4"/>
      <c r="D35" s="232" t="s">
        <v>2</v>
      </c>
      <c r="E35" s="232"/>
      <c r="F35" s="4"/>
      <c r="G35" s="44"/>
      <c r="H35" s="12" t="s">
        <v>3</v>
      </c>
      <c r="I35" s="44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7" t="s">
        <v>17</v>
      </c>
      <c r="C37" s="98"/>
      <c r="D37" s="98"/>
      <c r="E37" s="98"/>
      <c r="F37" s="99"/>
      <c r="G37" s="99"/>
      <c r="H37" s="99"/>
      <c r="I37" s="99"/>
      <c r="J37" s="98"/>
    </row>
    <row r="38" spans="1:10" ht="25.5" hidden="1" customHeight="1" x14ac:dyDescent="0.2">
      <c r="A38" s="96" t="s">
        <v>39</v>
      </c>
      <c r="B38" s="100" t="s">
        <v>18</v>
      </c>
      <c r="C38" s="101" t="s">
        <v>6</v>
      </c>
      <c r="D38" s="102"/>
      <c r="E38" s="102"/>
      <c r="F38" s="103" t="str">
        <f>B23</f>
        <v>Základ pro sníženou DPH</v>
      </c>
      <c r="G38" s="103" t="str">
        <f>B25</f>
        <v>Základ pro základní DPH</v>
      </c>
      <c r="H38" s="104" t="s">
        <v>19</v>
      </c>
      <c r="I38" s="104" t="s">
        <v>1</v>
      </c>
      <c r="J38" s="105" t="s">
        <v>0</v>
      </c>
    </row>
    <row r="39" spans="1:10" ht="25.5" hidden="1" customHeight="1" x14ac:dyDescent="0.2">
      <c r="A39" s="96">
        <v>1</v>
      </c>
      <c r="B39" s="106" t="s">
        <v>54</v>
      </c>
      <c r="C39" s="240"/>
      <c r="D39" s="241"/>
      <c r="E39" s="241"/>
      <c r="F39" s="107">
        <f>'6'!AE152</f>
        <v>0</v>
      </c>
      <c r="G39" s="108">
        <f>'6'!AF152</f>
        <v>0</v>
      </c>
      <c r="H39" s="109">
        <f>(F39*SazbaDPH1/100)+(G39*SazbaDPH2/100)</f>
        <v>0</v>
      </c>
      <c r="I39" s="109">
        <f>F39+G39+H39</f>
        <v>0</v>
      </c>
      <c r="J39" s="110" t="str">
        <f>IF(CenaCelkemVypocet=0,"",I39/CenaCelkemVypocet*100)</f>
        <v/>
      </c>
    </row>
    <row r="40" spans="1:10" ht="25.5" hidden="1" customHeight="1" x14ac:dyDescent="0.2">
      <c r="A40" s="96">
        <v>2</v>
      </c>
      <c r="B40" s="111" t="s">
        <v>43</v>
      </c>
      <c r="C40" s="242" t="s">
        <v>44</v>
      </c>
      <c r="D40" s="243"/>
      <c r="E40" s="243"/>
      <c r="F40" s="112">
        <f>'6'!AE152</f>
        <v>0</v>
      </c>
      <c r="G40" s="113">
        <f>'6'!AF152</f>
        <v>0</v>
      </c>
      <c r="H40" s="113">
        <f>(F40*SazbaDPH1/100)+(G40*SazbaDPH2/100)</f>
        <v>0</v>
      </c>
      <c r="I40" s="113">
        <f>F40+G40+H40</f>
        <v>0</v>
      </c>
      <c r="J40" s="114" t="str">
        <f>IF(CenaCelkemVypocet=0,"",I40/CenaCelkemVypocet*100)</f>
        <v/>
      </c>
    </row>
    <row r="41" spans="1:10" ht="25.5" hidden="1" customHeight="1" x14ac:dyDescent="0.2">
      <c r="A41" s="96">
        <v>3</v>
      </c>
      <c r="B41" s="115" t="s">
        <v>41</v>
      </c>
      <c r="C41" s="240" t="s">
        <v>42</v>
      </c>
      <c r="D41" s="241"/>
      <c r="E41" s="241"/>
      <c r="F41" s="116">
        <f>'6'!AE152</f>
        <v>0</v>
      </c>
      <c r="G41" s="109">
        <f>'6'!AF152</f>
        <v>0</v>
      </c>
      <c r="H41" s="109">
        <f>(F41*SazbaDPH1/100)+(G41*SazbaDPH2/100)</f>
        <v>0</v>
      </c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96"/>
      <c r="B42" s="244" t="s">
        <v>55</v>
      </c>
      <c r="C42" s="245"/>
      <c r="D42" s="245"/>
      <c r="E42" s="246"/>
      <c r="F42" s="117">
        <f>SUMIF(A39:A41,"=1",F39:F41)</f>
        <v>0</v>
      </c>
      <c r="G42" s="118">
        <f>SUMIF(A39:A41,"=1",G39:G41)</f>
        <v>0</v>
      </c>
      <c r="H42" s="118">
        <f>SUMIF(A39:A41,"=1",H39:H41)</f>
        <v>0</v>
      </c>
      <c r="I42" s="118">
        <f>SUMIF(A39:A41,"=1",I39:I41)</f>
        <v>0</v>
      </c>
      <c r="J42" s="119">
        <f>SUMIF(A39:A41,"=1",J39:J41)</f>
        <v>0</v>
      </c>
    </row>
    <row r="46" spans="1:10" ht="15.75" x14ac:dyDescent="0.25">
      <c r="B46" s="127" t="s">
        <v>57</v>
      </c>
    </row>
    <row r="48" spans="1:10" ht="25.5" customHeight="1" x14ac:dyDescent="0.2">
      <c r="A48" s="128"/>
      <c r="B48" s="131" t="s">
        <v>18</v>
      </c>
      <c r="C48" s="131" t="s">
        <v>6</v>
      </c>
      <c r="D48" s="132"/>
      <c r="E48" s="132"/>
      <c r="F48" s="133" t="s">
        <v>58</v>
      </c>
      <c r="G48" s="133"/>
      <c r="H48" s="133"/>
      <c r="I48" s="133" t="s">
        <v>31</v>
      </c>
      <c r="J48" s="133" t="s">
        <v>0</v>
      </c>
    </row>
    <row r="49" spans="1:10" ht="25.5" customHeight="1" x14ac:dyDescent="0.2">
      <c r="A49" s="129"/>
      <c r="B49" s="134" t="s">
        <v>59</v>
      </c>
      <c r="C49" s="247" t="s">
        <v>60</v>
      </c>
      <c r="D49" s="248"/>
      <c r="E49" s="248"/>
      <c r="F49" s="139" t="s">
        <v>26</v>
      </c>
      <c r="G49" s="140"/>
      <c r="H49" s="140"/>
      <c r="I49" s="140">
        <f>'6'!G8</f>
        <v>0</v>
      </c>
      <c r="J49" s="137" t="str">
        <f>IF(I68=0,"",I49/I68*100)</f>
        <v/>
      </c>
    </row>
    <row r="50" spans="1:10" ht="25.5" customHeight="1" x14ac:dyDescent="0.2">
      <c r="A50" s="129"/>
      <c r="B50" s="134" t="s">
        <v>61</v>
      </c>
      <c r="C50" s="247" t="s">
        <v>62</v>
      </c>
      <c r="D50" s="248"/>
      <c r="E50" s="248"/>
      <c r="F50" s="139" t="s">
        <v>26</v>
      </c>
      <c r="G50" s="140"/>
      <c r="H50" s="140"/>
      <c r="I50" s="140">
        <f>'6'!G15</f>
        <v>0</v>
      </c>
      <c r="J50" s="137" t="str">
        <f>IF(I68=0,"",I50/I68*100)</f>
        <v/>
      </c>
    </row>
    <row r="51" spans="1:10" ht="25.5" customHeight="1" x14ac:dyDescent="0.2">
      <c r="A51" s="129"/>
      <c r="B51" s="134" t="s">
        <v>63</v>
      </c>
      <c r="C51" s="247" t="s">
        <v>64</v>
      </c>
      <c r="D51" s="248"/>
      <c r="E51" s="248"/>
      <c r="F51" s="139" t="s">
        <v>26</v>
      </c>
      <c r="G51" s="140"/>
      <c r="H51" s="140"/>
      <c r="I51" s="140">
        <f>'6'!G23</f>
        <v>0</v>
      </c>
      <c r="J51" s="137" t="str">
        <f>IF(I68=0,"",I51/I68*100)</f>
        <v/>
      </c>
    </row>
    <row r="52" spans="1:10" ht="25.5" customHeight="1" x14ac:dyDescent="0.2">
      <c r="A52" s="129"/>
      <c r="B52" s="134" t="s">
        <v>65</v>
      </c>
      <c r="C52" s="247" t="s">
        <v>66</v>
      </c>
      <c r="D52" s="248"/>
      <c r="E52" s="248"/>
      <c r="F52" s="139" t="s">
        <v>26</v>
      </c>
      <c r="G52" s="140"/>
      <c r="H52" s="140"/>
      <c r="I52" s="140">
        <f>'6'!G26</f>
        <v>0</v>
      </c>
      <c r="J52" s="137" t="str">
        <f>IF(I68=0,"",I52/I68*100)</f>
        <v/>
      </c>
    </row>
    <row r="53" spans="1:10" ht="25.5" customHeight="1" x14ac:dyDescent="0.2">
      <c r="A53" s="129"/>
      <c r="B53" s="134" t="s">
        <v>67</v>
      </c>
      <c r="C53" s="247" t="s">
        <v>68</v>
      </c>
      <c r="D53" s="248"/>
      <c r="E53" s="248"/>
      <c r="F53" s="139" t="s">
        <v>26</v>
      </c>
      <c r="G53" s="140"/>
      <c r="H53" s="140"/>
      <c r="I53" s="140">
        <f>'6'!G29</f>
        <v>0</v>
      </c>
      <c r="J53" s="137" t="str">
        <f>IF(I68=0,"",I53/I68*100)</f>
        <v/>
      </c>
    </row>
    <row r="54" spans="1:10" ht="25.5" customHeight="1" x14ac:dyDescent="0.2">
      <c r="A54" s="129"/>
      <c r="B54" s="134" t="s">
        <v>69</v>
      </c>
      <c r="C54" s="247" t="s">
        <v>70</v>
      </c>
      <c r="D54" s="248"/>
      <c r="E54" s="248"/>
      <c r="F54" s="139" t="s">
        <v>26</v>
      </c>
      <c r="G54" s="140"/>
      <c r="H54" s="140"/>
      <c r="I54" s="140">
        <f>'6'!G31</f>
        <v>0</v>
      </c>
      <c r="J54" s="137" t="str">
        <f>IF(I68=0,"",I54/I68*100)</f>
        <v/>
      </c>
    </row>
    <row r="55" spans="1:10" ht="25.5" customHeight="1" x14ac:dyDescent="0.2">
      <c r="A55" s="129"/>
      <c r="B55" s="134" t="s">
        <v>71</v>
      </c>
      <c r="C55" s="247" t="s">
        <v>72</v>
      </c>
      <c r="D55" s="248"/>
      <c r="E55" s="248"/>
      <c r="F55" s="139" t="s">
        <v>26</v>
      </c>
      <c r="G55" s="140"/>
      <c r="H55" s="140"/>
      <c r="I55" s="140">
        <f>'6'!G35</f>
        <v>0</v>
      </c>
      <c r="J55" s="137" t="str">
        <f>IF(I68=0,"",I55/I68*100)</f>
        <v/>
      </c>
    </row>
    <row r="56" spans="1:10" ht="25.5" customHeight="1" x14ac:dyDescent="0.2">
      <c r="A56" s="129"/>
      <c r="B56" s="134" t="s">
        <v>73</v>
      </c>
      <c r="C56" s="247" t="s">
        <v>74</v>
      </c>
      <c r="D56" s="248"/>
      <c r="E56" s="248"/>
      <c r="F56" s="139" t="s">
        <v>26</v>
      </c>
      <c r="G56" s="140"/>
      <c r="H56" s="140"/>
      <c r="I56" s="140">
        <f>'6'!G63</f>
        <v>0</v>
      </c>
      <c r="J56" s="137" t="str">
        <f>IF(I68=0,"",I56/I68*100)</f>
        <v/>
      </c>
    </row>
    <row r="57" spans="1:10" ht="25.5" customHeight="1" x14ac:dyDescent="0.2">
      <c r="A57" s="129"/>
      <c r="B57" s="134" t="s">
        <v>75</v>
      </c>
      <c r="C57" s="247" t="s">
        <v>76</v>
      </c>
      <c r="D57" s="248"/>
      <c r="E57" s="248"/>
      <c r="F57" s="139" t="s">
        <v>27</v>
      </c>
      <c r="G57" s="140"/>
      <c r="H57" s="140"/>
      <c r="I57" s="140">
        <f>'6'!G65</f>
        <v>0</v>
      </c>
      <c r="J57" s="137" t="str">
        <f>IF(I68=0,"",I57/I68*100)</f>
        <v/>
      </c>
    </row>
    <row r="58" spans="1:10" ht="25.5" customHeight="1" x14ac:dyDescent="0.2">
      <c r="A58" s="129"/>
      <c r="B58" s="134" t="s">
        <v>77</v>
      </c>
      <c r="C58" s="247" t="s">
        <v>78</v>
      </c>
      <c r="D58" s="248"/>
      <c r="E58" s="248"/>
      <c r="F58" s="139" t="s">
        <v>27</v>
      </c>
      <c r="G58" s="140"/>
      <c r="H58" s="140"/>
      <c r="I58" s="140">
        <f>'6'!G70</f>
        <v>0</v>
      </c>
      <c r="J58" s="137" t="str">
        <f>IF(I68=0,"",I58/I68*100)</f>
        <v/>
      </c>
    </row>
    <row r="59" spans="1:10" ht="25.5" customHeight="1" x14ac:dyDescent="0.2">
      <c r="A59" s="129"/>
      <c r="B59" s="134" t="s">
        <v>79</v>
      </c>
      <c r="C59" s="247" t="s">
        <v>80</v>
      </c>
      <c r="D59" s="248"/>
      <c r="E59" s="248"/>
      <c r="F59" s="139" t="s">
        <v>27</v>
      </c>
      <c r="G59" s="140"/>
      <c r="H59" s="140"/>
      <c r="I59" s="140">
        <f>'6'!G77</f>
        <v>0</v>
      </c>
      <c r="J59" s="137" t="str">
        <f>IF(I68=0,"",I59/I68*100)</f>
        <v/>
      </c>
    </row>
    <row r="60" spans="1:10" ht="25.5" customHeight="1" x14ac:dyDescent="0.2">
      <c r="A60" s="129"/>
      <c r="B60" s="134" t="s">
        <v>81</v>
      </c>
      <c r="C60" s="247" t="s">
        <v>82</v>
      </c>
      <c r="D60" s="248"/>
      <c r="E60" s="248"/>
      <c r="F60" s="139" t="s">
        <v>27</v>
      </c>
      <c r="G60" s="140"/>
      <c r="H60" s="140"/>
      <c r="I60" s="140">
        <f>'6'!G86</f>
        <v>0</v>
      </c>
      <c r="J60" s="137" t="str">
        <f>IF(I68=0,"",I60/I68*100)</f>
        <v/>
      </c>
    </row>
    <row r="61" spans="1:10" ht="25.5" customHeight="1" x14ac:dyDescent="0.2">
      <c r="A61" s="129"/>
      <c r="B61" s="134" t="s">
        <v>83</v>
      </c>
      <c r="C61" s="247" t="s">
        <v>84</v>
      </c>
      <c r="D61" s="248"/>
      <c r="E61" s="248"/>
      <c r="F61" s="139" t="s">
        <v>27</v>
      </c>
      <c r="G61" s="140"/>
      <c r="H61" s="140"/>
      <c r="I61" s="140">
        <f>'6'!G98</f>
        <v>0</v>
      </c>
      <c r="J61" s="137" t="str">
        <f>IF(I68=0,"",I61/I68*100)</f>
        <v/>
      </c>
    </row>
    <row r="62" spans="1:10" ht="25.5" customHeight="1" x14ac:dyDescent="0.2">
      <c r="A62" s="129"/>
      <c r="B62" s="134" t="s">
        <v>85</v>
      </c>
      <c r="C62" s="247" t="s">
        <v>86</v>
      </c>
      <c r="D62" s="248"/>
      <c r="E62" s="248"/>
      <c r="F62" s="139" t="s">
        <v>27</v>
      </c>
      <c r="G62" s="140"/>
      <c r="H62" s="140"/>
      <c r="I62" s="140">
        <f>'6'!G119</f>
        <v>0</v>
      </c>
      <c r="J62" s="137" t="str">
        <f>IF(I68=0,"",I62/I68*100)</f>
        <v/>
      </c>
    </row>
    <row r="63" spans="1:10" ht="25.5" customHeight="1" x14ac:dyDescent="0.2">
      <c r="A63" s="129"/>
      <c r="B63" s="134" t="s">
        <v>87</v>
      </c>
      <c r="C63" s="247" t="s">
        <v>88</v>
      </c>
      <c r="D63" s="248"/>
      <c r="E63" s="248"/>
      <c r="F63" s="139" t="s">
        <v>27</v>
      </c>
      <c r="G63" s="140"/>
      <c r="H63" s="140"/>
      <c r="I63" s="140">
        <f>'6'!G130</f>
        <v>0</v>
      </c>
      <c r="J63" s="137" t="str">
        <f>IF(I68=0,"",I63/I68*100)</f>
        <v/>
      </c>
    </row>
    <row r="64" spans="1:10" ht="25.5" customHeight="1" x14ac:dyDescent="0.2">
      <c r="A64" s="129"/>
      <c r="B64" s="134" t="s">
        <v>89</v>
      </c>
      <c r="C64" s="247" t="s">
        <v>90</v>
      </c>
      <c r="D64" s="248"/>
      <c r="E64" s="248"/>
      <c r="F64" s="139" t="s">
        <v>27</v>
      </c>
      <c r="G64" s="140"/>
      <c r="H64" s="140"/>
      <c r="I64" s="140">
        <f>'6'!G140</f>
        <v>0</v>
      </c>
      <c r="J64" s="137" t="str">
        <f>IF(I68=0,"",I64/I68*100)</f>
        <v/>
      </c>
    </row>
    <row r="65" spans="1:10" ht="25.5" customHeight="1" x14ac:dyDescent="0.2">
      <c r="A65" s="129"/>
      <c r="B65" s="134" t="s">
        <v>91</v>
      </c>
      <c r="C65" s="247" t="s">
        <v>92</v>
      </c>
      <c r="D65" s="248"/>
      <c r="E65" s="248"/>
      <c r="F65" s="139" t="s">
        <v>27</v>
      </c>
      <c r="G65" s="140"/>
      <c r="H65" s="140"/>
      <c r="I65" s="140">
        <f>'6'!G142</f>
        <v>0</v>
      </c>
      <c r="J65" s="137" t="str">
        <f>IF(I68=0,"",I65/I68*100)</f>
        <v/>
      </c>
    </row>
    <row r="66" spans="1:10" ht="25.5" customHeight="1" x14ac:dyDescent="0.2">
      <c r="A66" s="129"/>
      <c r="B66" s="134" t="s">
        <v>93</v>
      </c>
      <c r="C66" s="247" t="s">
        <v>94</v>
      </c>
      <c r="D66" s="248"/>
      <c r="E66" s="248"/>
      <c r="F66" s="139" t="s">
        <v>28</v>
      </c>
      <c r="G66" s="140"/>
      <c r="H66" s="140"/>
      <c r="I66" s="140">
        <f>'6'!G145</f>
        <v>0</v>
      </c>
      <c r="J66" s="137" t="str">
        <f>IF(I68=0,"",I66/I68*100)</f>
        <v/>
      </c>
    </row>
    <row r="67" spans="1:10" ht="25.5" customHeight="1" x14ac:dyDescent="0.2">
      <c r="A67" s="129"/>
      <c r="B67" s="134" t="s">
        <v>95</v>
      </c>
      <c r="C67" s="247" t="s">
        <v>29</v>
      </c>
      <c r="D67" s="248"/>
      <c r="E67" s="248"/>
      <c r="F67" s="139" t="s">
        <v>95</v>
      </c>
      <c r="G67" s="140"/>
      <c r="H67" s="140"/>
      <c r="I67" s="140">
        <f>'6'!G147</f>
        <v>0</v>
      </c>
      <c r="J67" s="137" t="str">
        <f>IF(I68=0,"",I67/I68*100)</f>
        <v/>
      </c>
    </row>
    <row r="68" spans="1:10" ht="25.5" customHeight="1" x14ac:dyDescent="0.2">
      <c r="A68" s="130"/>
      <c r="B68" s="135" t="s">
        <v>1</v>
      </c>
      <c r="C68" s="135"/>
      <c r="D68" s="136"/>
      <c r="E68" s="136"/>
      <c r="F68" s="141"/>
      <c r="G68" s="142"/>
      <c r="H68" s="142"/>
      <c r="I68" s="142">
        <f>SUM(I49:I67)</f>
        <v>0</v>
      </c>
      <c r="J68" s="138">
        <f>SUM(J49:J67)</f>
        <v>0</v>
      </c>
    </row>
    <row r="69" spans="1:10" x14ac:dyDescent="0.2">
      <c r="F69" s="94"/>
      <c r="G69" s="93"/>
      <c r="H69" s="94"/>
      <c r="I69" s="93"/>
      <c r="J69" s="95"/>
    </row>
    <row r="70" spans="1:10" x14ac:dyDescent="0.2">
      <c r="F70" s="94"/>
      <c r="G70" s="93"/>
      <c r="H70" s="94"/>
      <c r="I70" s="93"/>
      <c r="J70" s="95"/>
    </row>
    <row r="71" spans="1:10" x14ac:dyDescent="0.2">
      <c r="F71" s="94"/>
      <c r="G71" s="93"/>
      <c r="H71" s="94"/>
      <c r="I71" s="93"/>
      <c r="J71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7" t="s">
        <v>8</v>
      </c>
      <c r="B2" s="76"/>
      <c r="C2" s="251"/>
      <c r="D2" s="251"/>
      <c r="E2" s="251"/>
      <c r="F2" s="251"/>
      <c r="G2" s="252"/>
    </row>
    <row r="3" spans="1:7" ht="24.95" customHeight="1" x14ac:dyDescent="0.2">
      <c r="A3" s="77" t="s">
        <v>9</v>
      </c>
      <c r="B3" s="76"/>
      <c r="C3" s="251"/>
      <c r="D3" s="251"/>
      <c r="E3" s="251"/>
      <c r="F3" s="251"/>
      <c r="G3" s="252"/>
    </row>
    <row r="4" spans="1:7" ht="24.95" customHeight="1" x14ac:dyDescent="0.2">
      <c r="A4" s="77" t="s">
        <v>10</v>
      </c>
      <c r="B4" s="76"/>
      <c r="C4" s="251"/>
      <c r="D4" s="251"/>
      <c r="E4" s="251"/>
      <c r="F4" s="251"/>
      <c r="G4" s="252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20" activePane="bottomLeft" state="frozen"/>
      <selection pane="bottomLeft" activeCell="Z74" sqref="Z74"/>
    </sheetView>
  </sheetViews>
  <sheetFormatPr defaultRowHeight="12.75" outlineLevelRow="1" x14ac:dyDescent="0.2"/>
  <cols>
    <col min="1" max="1" width="3.42578125" customWidth="1"/>
    <col min="2" max="2" width="12.5703125" style="92" customWidth="1"/>
    <col min="3" max="3" width="38.28515625" style="9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97</v>
      </c>
    </row>
    <row r="2" spans="1:60" ht="24.95" customHeight="1" x14ac:dyDescent="0.2">
      <c r="A2" s="145" t="s">
        <v>8</v>
      </c>
      <c r="B2" s="188" t="s">
        <v>47</v>
      </c>
      <c r="C2" s="266" t="s">
        <v>408</v>
      </c>
      <c r="D2" s="267"/>
      <c r="E2" s="267"/>
      <c r="F2" s="267"/>
      <c r="G2" s="268"/>
      <c r="AG2" t="s">
        <v>98</v>
      </c>
    </row>
    <row r="3" spans="1:60" ht="24.95" customHeight="1" x14ac:dyDescent="0.2">
      <c r="A3" s="145" t="s">
        <v>9</v>
      </c>
      <c r="B3" s="188" t="s">
        <v>43</v>
      </c>
      <c r="C3" s="266" t="s">
        <v>44</v>
      </c>
      <c r="D3" s="267"/>
      <c r="E3" s="267"/>
      <c r="F3" s="267"/>
      <c r="G3" s="268"/>
      <c r="AC3" s="92" t="s">
        <v>98</v>
      </c>
      <c r="AG3" t="s">
        <v>99</v>
      </c>
    </row>
    <row r="4" spans="1:60" ht="24.95" customHeight="1" x14ac:dyDescent="0.2">
      <c r="A4" s="146" t="s">
        <v>10</v>
      </c>
      <c r="B4" s="189" t="s">
        <v>41</v>
      </c>
      <c r="C4" s="269" t="s">
        <v>403</v>
      </c>
      <c r="D4" s="270"/>
      <c r="E4" s="270"/>
      <c r="F4" s="270"/>
      <c r="G4" s="271"/>
      <c r="AG4" t="s">
        <v>100</v>
      </c>
    </row>
    <row r="5" spans="1:60" x14ac:dyDescent="0.2">
      <c r="D5" s="144"/>
    </row>
    <row r="6" spans="1:60" ht="38.25" x14ac:dyDescent="0.2">
      <c r="A6" s="148" t="s">
        <v>101</v>
      </c>
      <c r="B6" s="150" t="s">
        <v>102</v>
      </c>
      <c r="C6" s="150" t="s">
        <v>103</v>
      </c>
      <c r="D6" s="149" t="s">
        <v>104</v>
      </c>
      <c r="E6" s="148" t="s">
        <v>105</v>
      </c>
      <c r="F6" s="147" t="s">
        <v>106</v>
      </c>
      <c r="G6" s="148" t="s">
        <v>31</v>
      </c>
      <c r="H6" s="151" t="s">
        <v>32</v>
      </c>
      <c r="I6" s="151" t="s">
        <v>107</v>
      </c>
      <c r="J6" s="151" t="s">
        <v>33</v>
      </c>
      <c r="K6" s="151" t="s">
        <v>108</v>
      </c>
      <c r="L6" s="151" t="s">
        <v>109</v>
      </c>
      <c r="M6" s="151" t="s">
        <v>110</v>
      </c>
      <c r="N6" s="151" t="s">
        <v>111</v>
      </c>
      <c r="O6" s="151" t="s">
        <v>112</v>
      </c>
      <c r="P6" s="151" t="s">
        <v>113</v>
      </c>
      <c r="Q6" s="151" t="s">
        <v>114</v>
      </c>
      <c r="R6" s="151" t="s">
        <v>115</v>
      </c>
      <c r="S6" s="151" t="s">
        <v>116</v>
      </c>
      <c r="T6" s="151" t="s">
        <v>117</v>
      </c>
      <c r="U6" s="151" t="s">
        <v>118</v>
      </c>
      <c r="V6" s="151" t="s">
        <v>119</v>
      </c>
      <c r="W6" s="151" t="s">
        <v>120</v>
      </c>
    </row>
    <row r="7" spans="1:60" hidden="1" x14ac:dyDescent="0.2">
      <c r="A7" s="187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2" t="s">
        <v>121</v>
      </c>
      <c r="B8" s="163" t="s">
        <v>59</v>
      </c>
      <c r="C8" s="181" t="s">
        <v>60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0.97000000000000008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11.27</v>
      </c>
      <c r="W8" s="161"/>
      <c r="AG8" t="s">
        <v>122</v>
      </c>
    </row>
    <row r="9" spans="1:60" ht="22.5" outlineLevel="1" x14ac:dyDescent="0.2">
      <c r="A9" s="174">
        <v>1</v>
      </c>
      <c r="B9" s="175" t="s">
        <v>123</v>
      </c>
      <c r="C9" s="182" t="s">
        <v>124</v>
      </c>
      <c r="D9" s="176" t="s">
        <v>125</v>
      </c>
      <c r="E9" s="177">
        <v>3</v>
      </c>
      <c r="F9" s="178"/>
      <c r="G9" s="179">
        <f t="shared" ref="G9:G14" si="0">ROUND(E9*F9,2)</f>
        <v>0</v>
      </c>
      <c r="H9" s="160"/>
      <c r="I9" s="159">
        <f t="shared" ref="I9:I14" si="1">ROUND(E9*H9,2)</f>
        <v>0</v>
      </c>
      <c r="J9" s="160"/>
      <c r="K9" s="159">
        <f t="shared" ref="K9:K14" si="2">ROUND(E9*J9,2)</f>
        <v>0</v>
      </c>
      <c r="L9" s="159">
        <v>15</v>
      </c>
      <c r="M9" s="159">
        <f t="shared" ref="M9:M14" si="3">G9*(1+L9/100)</f>
        <v>0</v>
      </c>
      <c r="N9" s="159">
        <v>2.0199999999999999E-2</v>
      </c>
      <c r="O9" s="159">
        <f t="shared" ref="O9:O14" si="4">ROUND(E9*N9,2)</f>
        <v>0.06</v>
      </c>
      <c r="P9" s="159">
        <v>0</v>
      </c>
      <c r="Q9" s="159">
        <f t="shared" ref="Q9:Q14" si="5">ROUND(E9*P9,2)</f>
        <v>0</v>
      </c>
      <c r="R9" s="159"/>
      <c r="S9" s="159" t="s">
        <v>126</v>
      </c>
      <c r="T9" s="159" t="s">
        <v>126</v>
      </c>
      <c r="U9" s="159">
        <v>0.24199999999999999</v>
      </c>
      <c r="V9" s="159">
        <f t="shared" ref="V9:V14" si="6">ROUND(E9*U9,2)</f>
        <v>0.73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74">
        <v>2</v>
      </c>
      <c r="B10" s="175" t="s">
        <v>128</v>
      </c>
      <c r="C10" s="182" t="s">
        <v>129</v>
      </c>
      <c r="D10" s="176" t="s">
        <v>130</v>
      </c>
      <c r="E10" s="177">
        <v>1.5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9">
        <v>4.761E-2</v>
      </c>
      <c r="O10" s="159">
        <f t="shared" si="4"/>
        <v>7.0000000000000007E-2</v>
      </c>
      <c r="P10" s="159">
        <v>0</v>
      </c>
      <c r="Q10" s="159">
        <f t="shared" si="5"/>
        <v>0</v>
      </c>
      <c r="R10" s="159"/>
      <c r="S10" s="159" t="s">
        <v>131</v>
      </c>
      <c r="T10" s="159" t="s">
        <v>131</v>
      </c>
      <c r="U10" s="159">
        <v>0.51744999999999997</v>
      </c>
      <c r="V10" s="159">
        <f t="shared" si="6"/>
        <v>0.78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74">
        <v>3</v>
      </c>
      <c r="B11" s="175" t="s">
        <v>132</v>
      </c>
      <c r="C11" s="182" t="s">
        <v>133</v>
      </c>
      <c r="D11" s="176" t="s">
        <v>130</v>
      </c>
      <c r="E11" s="177">
        <v>7.44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9">
        <v>5.3199999999999997E-2</v>
      </c>
      <c r="O11" s="159">
        <f t="shared" si="4"/>
        <v>0.4</v>
      </c>
      <c r="P11" s="159">
        <v>0</v>
      </c>
      <c r="Q11" s="159">
        <f t="shared" si="5"/>
        <v>0</v>
      </c>
      <c r="R11" s="159"/>
      <c r="S11" s="159" t="s">
        <v>131</v>
      </c>
      <c r="T11" s="159" t="s">
        <v>131</v>
      </c>
      <c r="U11" s="159">
        <v>0.51744999999999997</v>
      </c>
      <c r="V11" s="159">
        <f t="shared" si="6"/>
        <v>3.85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127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4">
        <v>4</v>
      </c>
      <c r="B12" s="175" t="s">
        <v>134</v>
      </c>
      <c r="C12" s="182" t="s">
        <v>135</v>
      </c>
      <c r="D12" s="176" t="s">
        <v>130</v>
      </c>
      <c r="E12" s="177">
        <v>4.68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9">
        <v>7.0599999999999996E-2</v>
      </c>
      <c r="O12" s="159">
        <f t="shared" si="4"/>
        <v>0.33</v>
      </c>
      <c r="P12" s="159">
        <v>0</v>
      </c>
      <c r="Q12" s="159">
        <f t="shared" si="5"/>
        <v>0</v>
      </c>
      <c r="R12" s="159"/>
      <c r="S12" s="159" t="s">
        <v>131</v>
      </c>
      <c r="T12" s="159" t="s">
        <v>131</v>
      </c>
      <c r="U12" s="159">
        <v>0.52915000000000001</v>
      </c>
      <c r="V12" s="159">
        <f t="shared" si="6"/>
        <v>2.48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4">
        <v>5</v>
      </c>
      <c r="B13" s="175" t="s">
        <v>136</v>
      </c>
      <c r="C13" s="182" t="s">
        <v>137</v>
      </c>
      <c r="D13" s="176" t="s">
        <v>138</v>
      </c>
      <c r="E13" s="177">
        <v>7.8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9">
        <v>1.0200000000000001E-3</v>
      </c>
      <c r="O13" s="159">
        <f t="shared" si="4"/>
        <v>0.01</v>
      </c>
      <c r="P13" s="159">
        <v>0</v>
      </c>
      <c r="Q13" s="159">
        <f t="shared" si="5"/>
        <v>0</v>
      </c>
      <c r="R13" s="159"/>
      <c r="S13" s="159" t="s">
        <v>131</v>
      </c>
      <c r="T13" s="159" t="s">
        <v>131</v>
      </c>
      <c r="U13" s="159">
        <v>0.23</v>
      </c>
      <c r="V13" s="159">
        <f t="shared" si="6"/>
        <v>1.79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4">
        <v>6</v>
      </c>
      <c r="B14" s="175" t="s">
        <v>139</v>
      </c>
      <c r="C14" s="182" t="s">
        <v>140</v>
      </c>
      <c r="D14" s="176" t="s">
        <v>130</v>
      </c>
      <c r="E14" s="177">
        <v>2.16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9">
        <v>4.6820000000000001E-2</v>
      </c>
      <c r="O14" s="159">
        <f t="shared" si="4"/>
        <v>0.1</v>
      </c>
      <c r="P14" s="159">
        <v>0</v>
      </c>
      <c r="Q14" s="159">
        <f t="shared" si="5"/>
        <v>0</v>
      </c>
      <c r="R14" s="159"/>
      <c r="S14" s="159" t="s">
        <v>131</v>
      </c>
      <c r="T14" s="159" t="s">
        <v>131</v>
      </c>
      <c r="U14" s="159">
        <v>0.75800000000000001</v>
      </c>
      <c r="V14" s="159">
        <f t="shared" si="6"/>
        <v>1.64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62" t="s">
        <v>121</v>
      </c>
      <c r="B15" s="163" t="s">
        <v>61</v>
      </c>
      <c r="C15" s="181" t="s">
        <v>62</v>
      </c>
      <c r="D15" s="164"/>
      <c r="E15" s="165"/>
      <c r="F15" s="166"/>
      <c r="G15" s="167">
        <f>SUMIF(AG16:AG22,"&lt;&gt;NOR",G16:G22)</f>
        <v>0</v>
      </c>
      <c r="H15" s="161"/>
      <c r="I15" s="161">
        <f>SUM(I16:I22)</f>
        <v>0</v>
      </c>
      <c r="J15" s="161"/>
      <c r="K15" s="161">
        <f>SUM(K16:K22)</f>
        <v>0</v>
      </c>
      <c r="L15" s="161"/>
      <c r="M15" s="161">
        <f>SUM(M16:M22)</f>
        <v>0</v>
      </c>
      <c r="N15" s="161"/>
      <c r="O15" s="161">
        <f>SUM(O16:O22)</f>
        <v>0.39</v>
      </c>
      <c r="P15" s="161"/>
      <c r="Q15" s="161">
        <f>SUM(Q16:Q22)</f>
        <v>0</v>
      </c>
      <c r="R15" s="161"/>
      <c r="S15" s="161"/>
      <c r="T15" s="161"/>
      <c r="U15" s="161"/>
      <c r="V15" s="161">
        <f>SUM(V16:V22)</f>
        <v>23.22</v>
      </c>
      <c r="W15" s="161"/>
      <c r="AG15" t="s">
        <v>122</v>
      </c>
    </row>
    <row r="16" spans="1:60" outlineLevel="1" x14ac:dyDescent="0.2">
      <c r="A16" s="174">
        <v>7</v>
      </c>
      <c r="B16" s="175" t="s">
        <v>141</v>
      </c>
      <c r="C16" s="182" t="s">
        <v>142</v>
      </c>
      <c r="D16" s="176" t="s">
        <v>130</v>
      </c>
      <c r="E16" s="177">
        <v>15</v>
      </c>
      <c r="F16" s="178"/>
      <c r="G16" s="179">
        <f t="shared" ref="G16:G22" si="7">ROUND(E16*F16,2)</f>
        <v>0</v>
      </c>
      <c r="H16" s="160"/>
      <c r="I16" s="159">
        <f t="shared" ref="I16:I22" si="8">ROUND(E16*H16,2)</f>
        <v>0</v>
      </c>
      <c r="J16" s="160"/>
      <c r="K16" s="159">
        <f t="shared" ref="K16:K22" si="9">ROUND(E16*J16,2)</f>
        <v>0</v>
      </c>
      <c r="L16" s="159">
        <v>15</v>
      </c>
      <c r="M16" s="159">
        <f t="shared" ref="M16:M22" si="10">G16*(1+L16/100)</f>
        <v>0</v>
      </c>
      <c r="N16" s="159">
        <v>1.2E-4</v>
      </c>
      <c r="O16" s="159">
        <f t="shared" ref="O16:O22" si="11">ROUND(E16*N16,2)</f>
        <v>0</v>
      </c>
      <c r="P16" s="159">
        <v>0</v>
      </c>
      <c r="Q16" s="159">
        <f t="shared" ref="Q16:Q22" si="12">ROUND(E16*P16,2)</f>
        <v>0</v>
      </c>
      <c r="R16" s="159"/>
      <c r="S16" s="159" t="s">
        <v>143</v>
      </c>
      <c r="T16" s="159" t="s">
        <v>144</v>
      </c>
      <c r="U16" s="159">
        <v>0</v>
      </c>
      <c r="V16" s="159">
        <f t="shared" ref="V16:V22" si="13">ROUND(E16*U16,2)</f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74">
        <v>8</v>
      </c>
      <c r="B17" s="175" t="s">
        <v>145</v>
      </c>
      <c r="C17" s="182" t="s">
        <v>146</v>
      </c>
      <c r="D17" s="176" t="s">
        <v>130</v>
      </c>
      <c r="E17" s="177">
        <v>3.1949999999999998</v>
      </c>
      <c r="F17" s="178"/>
      <c r="G17" s="179">
        <f t="shared" si="7"/>
        <v>0</v>
      </c>
      <c r="H17" s="160"/>
      <c r="I17" s="159">
        <f t="shared" si="8"/>
        <v>0</v>
      </c>
      <c r="J17" s="160"/>
      <c r="K17" s="159">
        <f t="shared" si="9"/>
        <v>0</v>
      </c>
      <c r="L17" s="159">
        <v>15</v>
      </c>
      <c r="M17" s="159">
        <f t="shared" si="10"/>
        <v>0</v>
      </c>
      <c r="N17" s="159">
        <v>1.8599999999999998E-2</v>
      </c>
      <c r="O17" s="159">
        <f t="shared" si="11"/>
        <v>0.06</v>
      </c>
      <c r="P17" s="159">
        <v>0</v>
      </c>
      <c r="Q17" s="159">
        <f t="shared" si="12"/>
        <v>0</v>
      </c>
      <c r="R17" s="159"/>
      <c r="S17" s="159" t="s">
        <v>131</v>
      </c>
      <c r="T17" s="159" t="s">
        <v>131</v>
      </c>
      <c r="U17" s="159">
        <v>1.0109999999999999</v>
      </c>
      <c r="V17" s="159">
        <f t="shared" si="13"/>
        <v>3.23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4">
        <v>9</v>
      </c>
      <c r="B18" s="175" t="s">
        <v>147</v>
      </c>
      <c r="C18" s="182" t="s">
        <v>148</v>
      </c>
      <c r="D18" s="176" t="s">
        <v>130</v>
      </c>
      <c r="E18" s="177">
        <v>3.1949999999999998</v>
      </c>
      <c r="F18" s="178"/>
      <c r="G18" s="179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15</v>
      </c>
      <c r="M18" s="159">
        <f t="shared" si="10"/>
        <v>0</v>
      </c>
      <c r="N18" s="159">
        <v>0</v>
      </c>
      <c r="O18" s="159">
        <f t="shared" si="11"/>
        <v>0</v>
      </c>
      <c r="P18" s="159">
        <v>0</v>
      </c>
      <c r="Q18" s="159">
        <f t="shared" si="12"/>
        <v>0</v>
      </c>
      <c r="R18" s="159"/>
      <c r="S18" s="159" t="s">
        <v>131</v>
      </c>
      <c r="T18" s="159" t="s">
        <v>131</v>
      </c>
      <c r="U18" s="159">
        <v>0.57999999999999996</v>
      </c>
      <c r="V18" s="159">
        <f t="shared" si="13"/>
        <v>1.85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74">
        <v>10</v>
      </c>
      <c r="B19" s="175" t="s">
        <v>149</v>
      </c>
      <c r="C19" s="182" t="s">
        <v>150</v>
      </c>
      <c r="D19" s="176" t="s">
        <v>130</v>
      </c>
      <c r="E19" s="177">
        <v>9.9450000000000003</v>
      </c>
      <c r="F19" s="178"/>
      <c r="G19" s="179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15</v>
      </c>
      <c r="M19" s="159">
        <f t="shared" si="10"/>
        <v>0</v>
      </c>
      <c r="N19" s="159">
        <v>4.8999999999999998E-3</v>
      </c>
      <c r="O19" s="159">
        <f t="shared" si="11"/>
        <v>0.05</v>
      </c>
      <c r="P19" s="159">
        <v>0</v>
      </c>
      <c r="Q19" s="159">
        <f t="shared" si="12"/>
        <v>0</v>
      </c>
      <c r="R19" s="159"/>
      <c r="S19" s="159" t="s">
        <v>131</v>
      </c>
      <c r="T19" s="159" t="s">
        <v>131</v>
      </c>
      <c r="U19" s="159">
        <v>0.27</v>
      </c>
      <c r="V19" s="159">
        <f t="shared" si="13"/>
        <v>2.69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4">
        <v>11</v>
      </c>
      <c r="B20" s="175" t="s">
        <v>151</v>
      </c>
      <c r="C20" s="182" t="s">
        <v>152</v>
      </c>
      <c r="D20" s="176" t="s">
        <v>130</v>
      </c>
      <c r="E20" s="177">
        <v>5.76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15</v>
      </c>
      <c r="M20" s="159">
        <f t="shared" si="10"/>
        <v>0</v>
      </c>
      <c r="N20" s="159">
        <v>2.8000000000000001E-2</v>
      </c>
      <c r="O20" s="159">
        <f t="shared" si="11"/>
        <v>0.16</v>
      </c>
      <c r="P20" s="159">
        <v>0</v>
      </c>
      <c r="Q20" s="159">
        <f t="shared" si="12"/>
        <v>0</v>
      </c>
      <c r="R20" s="159"/>
      <c r="S20" s="159" t="s">
        <v>131</v>
      </c>
      <c r="T20" s="159" t="s">
        <v>131</v>
      </c>
      <c r="U20" s="159">
        <v>0.48</v>
      </c>
      <c r="V20" s="159">
        <f t="shared" si="13"/>
        <v>2.76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4">
        <v>12</v>
      </c>
      <c r="B21" s="175" t="s">
        <v>153</v>
      </c>
      <c r="C21" s="182" t="s">
        <v>154</v>
      </c>
      <c r="D21" s="176" t="s">
        <v>130</v>
      </c>
      <c r="E21" s="177">
        <v>5.76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15</v>
      </c>
      <c r="M21" s="159">
        <f t="shared" si="10"/>
        <v>0</v>
      </c>
      <c r="N21" s="159">
        <v>1.6000000000000001E-4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131</v>
      </c>
      <c r="T21" s="159" t="s">
        <v>131</v>
      </c>
      <c r="U21" s="159">
        <v>7.0000000000000007E-2</v>
      </c>
      <c r="V21" s="159">
        <f t="shared" si="13"/>
        <v>0.4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127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4">
        <v>13</v>
      </c>
      <c r="B22" s="175" t="s">
        <v>155</v>
      </c>
      <c r="C22" s="182" t="s">
        <v>156</v>
      </c>
      <c r="D22" s="176" t="s">
        <v>130</v>
      </c>
      <c r="E22" s="177">
        <v>33.945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15</v>
      </c>
      <c r="M22" s="159">
        <f t="shared" si="10"/>
        <v>0</v>
      </c>
      <c r="N22" s="159">
        <v>3.6700000000000001E-3</v>
      </c>
      <c r="O22" s="159">
        <f t="shared" si="11"/>
        <v>0.12</v>
      </c>
      <c r="P22" s="159">
        <v>0</v>
      </c>
      <c r="Q22" s="159">
        <f t="shared" si="12"/>
        <v>0</v>
      </c>
      <c r="R22" s="159"/>
      <c r="S22" s="159" t="s">
        <v>131</v>
      </c>
      <c r="T22" s="159" t="s">
        <v>131</v>
      </c>
      <c r="U22" s="159">
        <v>0.36199999999999999</v>
      </c>
      <c r="V22" s="159">
        <f t="shared" si="13"/>
        <v>12.29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2" t="s">
        <v>121</v>
      </c>
      <c r="B23" s="163" t="s">
        <v>63</v>
      </c>
      <c r="C23" s="181" t="s">
        <v>64</v>
      </c>
      <c r="D23" s="164"/>
      <c r="E23" s="165"/>
      <c r="F23" s="166"/>
      <c r="G23" s="167">
        <f>SUMIF(AG24:AG25,"&lt;&gt;NOR",G24:G25)</f>
        <v>0</v>
      </c>
      <c r="H23" s="161"/>
      <c r="I23" s="161">
        <f>SUM(I24:I25)</f>
        <v>0</v>
      </c>
      <c r="J23" s="161"/>
      <c r="K23" s="161">
        <f>SUM(K24:K25)</f>
        <v>0</v>
      </c>
      <c r="L23" s="161"/>
      <c r="M23" s="161">
        <f>SUM(M24:M25)</f>
        <v>0</v>
      </c>
      <c r="N23" s="161"/>
      <c r="O23" s="161">
        <f>SUM(O24:O25)</f>
        <v>0.18</v>
      </c>
      <c r="P23" s="161"/>
      <c r="Q23" s="161">
        <f>SUM(Q24:Q25)</f>
        <v>0</v>
      </c>
      <c r="R23" s="161"/>
      <c r="S23" s="161"/>
      <c r="T23" s="161"/>
      <c r="U23" s="161"/>
      <c r="V23" s="161">
        <f>SUM(V24:V25)</f>
        <v>1.56</v>
      </c>
      <c r="W23" s="161"/>
      <c r="AG23" t="s">
        <v>122</v>
      </c>
    </row>
    <row r="24" spans="1:60" ht="22.5" outlineLevel="1" x14ac:dyDescent="0.2">
      <c r="A24" s="174">
        <v>14</v>
      </c>
      <c r="B24" s="175" t="s">
        <v>157</v>
      </c>
      <c r="C24" s="182" t="s">
        <v>158</v>
      </c>
      <c r="D24" s="176" t="s">
        <v>130</v>
      </c>
      <c r="E24" s="177">
        <v>3.1949999999999998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15</v>
      </c>
      <c r="M24" s="159">
        <f>G24*(1+L24/100)</f>
        <v>0</v>
      </c>
      <c r="N24" s="159">
        <v>5.7099999999999998E-2</v>
      </c>
      <c r="O24" s="159">
        <f>ROUND(E24*N24,2)</f>
        <v>0.18</v>
      </c>
      <c r="P24" s="159">
        <v>0</v>
      </c>
      <c r="Q24" s="159">
        <f>ROUND(E24*P24,2)</f>
        <v>0</v>
      </c>
      <c r="R24" s="159"/>
      <c r="S24" s="159" t="s">
        <v>131</v>
      </c>
      <c r="T24" s="159" t="s">
        <v>131</v>
      </c>
      <c r="U24" s="159">
        <v>0.42899999999999999</v>
      </c>
      <c r="V24" s="159">
        <f>ROUND(E24*U24,2)</f>
        <v>1.37</v>
      </c>
      <c r="W24" s="159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127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4">
        <v>15</v>
      </c>
      <c r="B25" s="175" t="s">
        <v>159</v>
      </c>
      <c r="C25" s="182" t="s">
        <v>160</v>
      </c>
      <c r="D25" s="176" t="s">
        <v>130</v>
      </c>
      <c r="E25" s="177">
        <v>3.1949999999999998</v>
      </c>
      <c r="F25" s="178"/>
      <c r="G25" s="179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15</v>
      </c>
      <c r="M25" s="159">
        <f>G25*(1+L25/100)</f>
        <v>0</v>
      </c>
      <c r="N25" s="159">
        <v>5.9000000000000003E-4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131</v>
      </c>
      <c r="T25" s="159" t="s">
        <v>131</v>
      </c>
      <c r="U25" s="159">
        <v>0.06</v>
      </c>
      <c r="V25" s="159">
        <f>ROUND(E25*U25,2)</f>
        <v>0.19</v>
      </c>
      <c r="W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127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62" t="s">
        <v>121</v>
      </c>
      <c r="B26" s="163" t="s">
        <v>65</v>
      </c>
      <c r="C26" s="181" t="s">
        <v>66</v>
      </c>
      <c r="D26" s="164"/>
      <c r="E26" s="165"/>
      <c r="F26" s="166"/>
      <c r="G26" s="167">
        <f>SUMIF(AG27:AG28,"&lt;&gt;NOR",G27:G28)</f>
        <v>0</v>
      </c>
      <c r="H26" s="161"/>
      <c r="I26" s="161">
        <f>SUM(I27:I28)</f>
        <v>0</v>
      </c>
      <c r="J26" s="161"/>
      <c r="K26" s="161">
        <f>SUM(K27:K28)</f>
        <v>0</v>
      </c>
      <c r="L26" s="161"/>
      <c r="M26" s="161">
        <f>SUM(M27:M28)</f>
        <v>0</v>
      </c>
      <c r="N26" s="161"/>
      <c r="O26" s="161">
        <f>SUM(O27:O28)</f>
        <v>0.06</v>
      </c>
      <c r="P26" s="161"/>
      <c r="Q26" s="161">
        <f>SUM(Q27:Q28)</f>
        <v>0</v>
      </c>
      <c r="R26" s="161"/>
      <c r="S26" s="161"/>
      <c r="T26" s="161"/>
      <c r="U26" s="161"/>
      <c r="V26" s="161">
        <f>SUM(V27:V28)</f>
        <v>3.72</v>
      </c>
      <c r="W26" s="161"/>
      <c r="AG26" t="s">
        <v>122</v>
      </c>
    </row>
    <row r="27" spans="1:60" outlineLevel="1" x14ac:dyDescent="0.2">
      <c r="A27" s="174">
        <v>16</v>
      </c>
      <c r="B27" s="175" t="s">
        <v>161</v>
      </c>
      <c r="C27" s="182" t="s">
        <v>162</v>
      </c>
      <c r="D27" s="176" t="s">
        <v>125</v>
      </c>
      <c r="E27" s="177">
        <v>2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15</v>
      </c>
      <c r="M27" s="159">
        <f>G27*(1+L27/100)</f>
        <v>0</v>
      </c>
      <c r="N27" s="159">
        <v>1.8970000000000001E-2</v>
      </c>
      <c r="O27" s="159">
        <f>ROUND(E27*N27,2)</f>
        <v>0.04</v>
      </c>
      <c r="P27" s="159">
        <v>0</v>
      </c>
      <c r="Q27" s="159">
        <f>ROUND(E27*P27,2)</f>
        <v>0</v>
      </c>
      <c r="R27" s="159"/>
      <c r="S27" s="159" t="s">
        <v>131</v>
      </c>
      <c r="T27" s="159" t="s">
        <v>131</v>
      </c>
      <c r="U27" s="159">
        <v>1.86</v>
      </c>
      <c r="V27" s="159">
        <f>ROUND(E27*U27,2)</f>
        <v>3.72</v>
      </c>
      <c r="W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74">
        <v>17</v>
      </c>
      <c r="B28" s="175" t="s">
        <v>164</v>
      </c>
      <c r="C28" s="182" t="s">
        <v>165</v>
      </c>
      <c r="D28" s="176" t="s">
        <v>125</v>
      </c>
      <c r="E28" s="177">
        <v>2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15</v>
      </c>
      <c r="M28" s="159">
        <f>G28*(1+L28/100)</f>
        <v>0</v>
      </c>
      <c r="N28" s="159">
        <v>1.0449999999999999E-2</v>
      </c>
      <c r="O28" s="159">
        <f>ROUND(E28*N28,2)</f>
        <v>0.02</v>
      </c>
      <c r="P28" s="159">
        <v>0</v>
      </c>
      <c r="Q28" s="159">
        <f>ROUND(E28*P28,2)</f>
        <v>0</v>
      </c>
      <c r="R28" s="159" t="s">
        <v>166</v>
      </c>
      <c r="S28" s="159" t="s">
        <v>131</v>
      </c>
      <c r="T28" s="159" t="s">
        <v>131</v>
      </c>
      <c r="U28" s="159">
        <v>0</v>
      </c>
      <c r="V28" s="159">
        <f>ROUND(E28*U28,2)</f>
        <v>0</v>
      </c>
      <c r="W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167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62" t="s">
        <v>121</v>
      </c>
      <c r="B29" s="163" t="s">
        <v>67</v>
      </c>
      <c r="C29" s="181" t="s">
        <v>68</v>
      </c>
      <c r="D29" s="164"/>
      <c r="E29" s="165"/>
      <c r="F29" s="166"/>
      <c r="G29" s="167">
        <f>SUMIF(AG30:AG30,"&lt;&gt;NOR",G30:G30)</f>
        <v>0</v>
      </c>
      <c r="H29" s="161"/>
      <c r="I29" s="161">
        <f>SUM(I30:I30)</f>
        <v>0</v>
      </c>
      <c r="J29" s="161"/>
      <c r="K29" s="161">
        <f>SUM(K30:K30)</f>
        <v>0</v>
      </c>
      <c r="L29" s="161"/>
      <c r="M29" s="161">
        <f>SUM(M30:M30)</f>
        <v>0</v>
      </c>
      <c r="N29" s="161"/>
      <c r="O29" s="161">
        <f>SUM(O30:O30)</f>
        <v>0.01</v>
      </c>
      <c r="P29" s="161"/>
      <c r="Q29" s="161">
        <f>SUM(Q30:Q30)</f>
        <v>0</v>
      </c>
      <c r="R29" s="161"/>
      <c r="S29" s="161"/>
      <c r="T29" s="161"/>
      <c r="U29" s="161"/>
      <c r="V29" s="161">
        <f>SUM(V30:V30)</f>
        <v>1.26</v>
      </c>
      <c r="W29" s="161"/>
      <c r="AG29" t="s">
        <v>122</v>
      </c>
    </row>
    <row r="30" spans="1:60" outlineLevel="1" x14ac:dyDescent="0.2">
      <c r="A30" s="174">
        <v>18</v>
      </c>
      <c r="B30" s="175" t="s">
        <v>168</v>
      </c>
      <c r="C30" s="182" t="s">
        <v>169</v>
      </c>
      <c r="D30" s="176" t="s">
        <v>130</v>
      </c>
      <c r="E30" s="177">
        <v>7.0949999999999998</v>
      </c>
      <c r="F30" s="178"/>
      <c r="G30" s="179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15</v>
      </c>
      <c r="M30" s="159">
        <f>G30*(1+L30/100)</f>
        <v>0</v>
      </c>
      <c r="N30" s="159">
        <v>1.2099999999999999E-3</v>
      </c>
      <c r="O30" s="159">
        <f>ROUND(E30*N30,2)</f>
        <v>0.01</v>
      </c>
      <c r="P30" s="159">
        <v>0</v>
      </c>
      <c r="Q30" s="159">
        <f>ROUND(E30*P30,2)</f>
        <v>0</v>
      </c>
      <c r="R30" s="159"/>
      <c r="S30" s="159" t="s">
        <v>131</v>
      </c>
      <c r="T30" s="159" t="s">
        <v>131</v>
      </c>
      <c r="U30" s="159">
        <v>0.17699999999999999</v>
      </c>
      <c r="V30" s="159">
        <f>ROUND(E30*U30,2)</f>
        <v>1.26</v>
      </c>
      <c r="W30" s="159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127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5.5" x14ac:dyDescent="0.2">
      <c r="A31" s="162" t="s">
        <v>121</v>
      </c>
      <c r="B31" s="163" t="s">
        <v>69</v>
      </c>
      <c r="C31" s="181" t="s">
        <v>70</v>
      </c>
      <c r="D31" s="164"/>
      <c r="E31" s="165"/>
      <c r="F31" s="166"/>
      <c r="G31" s="167">
        <f>SUMIF(AG32:AG34,"&lt;&gt;NOR",G32:G34)</f>
        <v>0</v>
      </c>
      <c r="H31" s="161"/>
      <c r="I31" s="161">
        <f>SUM(I32:I34)</f>
        <v>0</v>
      </c>
      <c r="J31" s="161"/>
      <c r="K31" s="161">
        <f>SUM(K32:K34)</f>
        <v>0</v>
      </c>
      <c r="L31" s="161"/>
      <c r="M31" s="161">
        <f>SUM(M32:M34)</f>
        <v>0</v>
      </c>
      <c r="N31" s="161"/>
      <c r="O31" s="161">
        <f>SUM(O32:O34)</f>
        <v>0</v>
      </c>
      <c r="P31" s="161"/>
      <c r="Q31" s="161">
        <f>SUM(Q32:Q34)</f>
        <v>0</v>
      </c>
      <c r="R31" s="161"/>
      <c r="S31" s="161"/>
      <c r="T31" s="161"/>
      <c r="U31" s="161"/>
      <c r="V31" s="161">
        <f>SUM(V32:V34)</f>
        <v>30.6</v>
      </c>
      <c r="W31" s="161"/>
      <c r="AG31" t="s">
        <v>122</v>
      </c>
    </row>
    <row r="32" spans="1:60" outlineLevel="1" x14ac:dyDescent="0.2">
      <c r="A32" s="174">
        <v>19</v>
      </c>
      <c r="B32" s="175" t="s">
        <v>170</v>
      </c>
      <c r="C32" s="182" t="s">
        <v>171</v>
      </c>
      <c r="D32" s="176" t="s">
        <v>130</v>
      </c>
      <c r="E32" s="177">
        <v>18.195</v>
      </c>
      <c r="F32" s="178"/>
      <c r="G32" s="179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15</v>
      </c>
      <c r="M32" s="159">
        <f>G32*(1+L32/100)</f>
        <v>0</v>
      </c>
      <c r="N32" s="159">
        <v>4.0000000000000003E-5</v>
      </c>
      <c r="O32" s="159">
        <f>ROUND(E32*N32,2)</f>
        <v>0</v>
      </c>
      <c r="P32" s="159">
        <v>0</v>
      </c>
      <c r="Q32" s="159">
        <f>ROUND(E32*P32,2)</f>
        <v>0</v>
      </c>
      <c r="R32" s="159"/>
      <c r="S32" s="159" t="s">
        <v>131</v>
      </c>
      <c r="T32" s="159" t="s">
        <v>131</v>
      </c>
      <c r="U32" s="159">
        <v>0.308</v>
      </c>
      <c r="V32" s="159">
        <f>ROUND(E32*U32,2)</f>
        <v>5.6</v>
      </c>
      <c r="W32" s="159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127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4">
        <v>20</v>
      </c>
      <c r="B33" s="175" t="s">
        <v>172</v>
      </c>
      <c r="C33" s="182" t="s">
        <v>173</v>
      </c>
      <c r="D33" s="176" t="s">
        <v>130</v>
      </c>
      <c r="E33" s="177">
        <v>1000</v>
      </c>
      <c r="F33" s="178"/>
      <c r="G33" s="179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15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131</v>
      </c>
      <c r="T33" s="159" t="s">
        <v>131</v>
      </c>
      <c r="U33" s="159">
        <v>1.4999999999999999E-2</v>
      </c>
      <c r="V33" s="159">
        <f>ROUND(E33*U33,2)</f>
        <v>15</v>
      </c>
      <c r="W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4">
        <v>21</v>
      </c>
      <c r="B34" s="175" t="s">
        <v>174</v>
      </c>
      <c r="C34" s="182" t="s">
        <v>175</v>
      </c>
      <c r="D34" s="176" t="s">
        <v>176</v>
      </c>
      <c r="E34" s="177">
        <v>10</v>
      </c>
      <c r="F34" s="178"/>
      <c r="G34" s="179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15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 t="s">
        <v>177</v>
      </c>
      <c r="S34" s="159" t="s">
        <v>131</v>
      </c>
      <c r="T34" s="159" t="s">
        <v>131</v>
      </c>
      <c r="U34" s="159">
        <v>1</v>
      </c>
      <c r="V34" s="159">
        <f>ROUND(E34*U34,2)</f>
        <v>10</v>
      </c>
      <c r="W34" s="159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178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2" t="s">
        <v>121</v>
      </c>
      <c r="B35" s="163" t="s">
        <v>71</v>
      </c>
      <c r="C35" s="181" t="s">
        <v>72</v>
      </c>
      <c r="D35" s="164"/>
      <c r="E35" s="165"/>
      <c r="F35" s="166"/>
      <c r="G35" s="167">
        <f>SUMIF(AG36:AG62,"&lt;&gt;NOR",G36:G62)</f>
        <v>0</v>
      </c>
      <c r="H35" s="161"/>
      <c r="I35" s="161">
        <f>SUM(I36:I62)</f>
        <v>0</v>
      </c>
      <c r="J35" s="161"/>
      <c r="K35" s="161">
        <f>SUM(K36:K62)</f>
        <v>0</v>
      </c>
      <c r="L35" s="161"/>
      <c r="M35" s="161">
        <f>SUM(M36:M62)</f>
        <v>0</v>
      </c>
      <c r="N35" s="161"/>
      <c r="O35" s="161">
        <f>SUM(O36:O62)</f>
        <v>0</v>
      </c>
      <c r="P35" s="161"/>
      <c r="Q35" s="161">
        <f>SUM(Q36:Q62)</f>
        <v>2.7600000000000002</v>
      </c>
      <c r="R35" s="161"/>
      <c r="S35" s="161"/>
      <c r="T35" s="161"/>
      <c r="U35" s="161"/>
      <c r="V35" s="161">
        <f>SUM(V36:V62)</f>
        <v>75.450000000000017</v>
      </c>
      <c r="W35" s="161"/>
      <c r="AG35" t="s">
        <v>122</v>
      </c>
    </row>
    <row r="36" spans="1:60" outlineLevel="1" x14ac:dyDescent="0.2">
      <c r="A36" s="174">
        <v>22</v>
      </c>
      <c r="B36" s="175" t="s">
        <v>179</v>
      </c>
      <c r="C36" s="182" t="s">
        <v>180</v>
      </c>
      <c r="D36" s="176" t="s">
        <v>125</v>
      </c>
      <c r="E36" s="177">
        <v>2</v>
      </c>
      <c r="F36" s="178"/>
      <c r="G36" s="179">
        <f t="shared" ref="G36:G62" si="14">ROUND(E36*F36,2)</f>
        <v>0</v>
      </c>
      <c r="H36" s="160"/>
      <c r="I36" s="159">
        <f t="shared" ref="I36:I62" si="15">ROUND(E36*H36,2)</f>
        <v>0</v>
      </c>
      <c r="J36" s="160"/>
      <c r="K36" s="159">
        <f t="shared" ref="K36:K62" si="16">ROUND(E36*J36,2)</f>
        <v>0</v>
      </c>
      <c r="L36" s="159">
        <v>15</v>
      </c>
      <c r="M36" s="159">
        <f t="shared" ref="M36:M62" si="17">G36*(1+L36/100)</f>
        <v>0</v>
      </c>
      <c r="N36" s="159">
        <v>0</v>
      </c>
      <c r="O36" s="159">
        <f t="shared" ref="O36:O62" si="18">ROUND(E36*N36,2)</f>
        <v>0</v>
      </c>
      <c r="P36" s="159">
        <v>0</v>
      </c>
      <c r="Q36" s="159">
        <f t="shared" ref="Q36:Q62" si="19">ROUND(E36*P36,2)</f>
        <v>0</v>
      </c>
      <c r="R36" s="159"/>
      <c r="S36" s="159" t="s">
        <v>131</v>
      </c>
      <c r="T36" s="159" t="s">
        <v>131</v>
      </c>
      <c r="U36" s="159">
        <v>0.05</v>
      </c>
      <c r="V36" s="159">
        <f t="shared" ref="V36:V62" si="20">ROUND(E36*U36,2)</f>
        <v>0.1</v>
      </c>
      <c r="W36" s="159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127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4">
        <v>23</v>
      </c>
      <c r="B37" s="175" t="s">
        <v>181</v>
      </c>
      <c r="C37" s="182" t="s">
        <v>182</v>
      </c>
      <c r="D37" s="176" t="s">
        <v>130</v>
      </c>
      <c r="E37" s="177">
        <v>2.4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15</v>
      </c>
      <c r="M37" s="159">
        <f t="shared" si="17"/>
        <v>0</v>
      </c>
      <c r="N37" s="159">
        <v>1.17E-3</v>
      </c>
      <c r="O37" s="159">
        <f t="shared" si="18"/>
        <v>0</v>
      </c>
      <c r="P37" s="159">
        <v>7.5999999999999998E-2</v>
      </c>
      <c r="Q37" s="159">
        <f t="shared" si="19"/>
        <v>0.18</v>
      </c>
      <c r="R37" s="159"/>
      <c r="S37" s="159" t="s">
        <v>131</v>
      </c>
      <c r="T37" s="159" t="s">
        <v>131</v>
      </c>
      <c r="U37" s="159">
        <v>0.93899999999999995</v>
      </c>
      <c r="V37" s="159">
        <f t="shared" si="20"/>
        <v>2.25</v>
      </c>
      <c r="W37" s="159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163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 x14ac:dyDescent="0.2">
      <c r="A38" s="174">
        <v>24</v>
      </c>
      <c r="B38" s="175" t="s">
        <v>183</v>
      </c>
      <c r="C38" s="182" t="s">
        <v>184</v>
      </c>
      <c r="D38" s="176" t="s">
        <v>138</v>
      </c>
      <c r="E38" s="177">
        <v>8.5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15</v>
      </c>
      <c r="M38" s="159">
        <f t="shared" si="17"/>
        <v>0</v>
      </c>
      <c r="N38" s="159">
        <v>3.8000000000000002E-4</v>
      </c>
      <c r="O38" s="159">
        <f t="shared" si="18"/>
        <v>0</v>
      </c>
      <c r="P38" s="159">
        <v>1.2999999999999999E-2</v>
      </c>
      <c r="Q38" s="159">
        <f t="shared" si="19"/>
        <v>0.11</v>
      </c>
      <c r="R38" s="159"/>
      <c r="S38" s="159" t="s">
        <v>131</v>
      </c>
      <c r="T38" s="159" t="s">
        <v>131</v>
      </c>
      <c r="U38" s="159">
        <v>0.107</v>
      </c>
      <c r="V38" s="159">
        <f t="shared" si="20"/>
        <v>0.91</v>
      </c>
      <c r="W38" s="159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127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4">
        <v>25</v>
      </c>
      <c r="B39" s="175" t="s">
        <v>185</v>
      </c>
      <c r="C39" s="182" t="s">
        <v>186</v>
      </c>
      <c r="D39" s="176" t="s">
        <v>138</v>
      </c>
      <c r="E39" s="177">
        <v>4.5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15</v>
      </c>
      <c r="M39" s="159">
        <f t="shared" si="17"/>
        <v>0</v>
      </c>
      <c r="N39" s="159">
        <v>5.9000000000000003E-4</v>
      </c>
      <c r="O39" s="159">
        <f t="shared" si="18"/>
        <v>0</v>
      </c>
      <c r="P39" s="159">
        <v>3.6999999999999998E-2</v>
      </c>
      <c r="Q39" s="159">
        <f t="shared" si="19"/>
        <v>0.17</v>
      </c>
      <c r="R39" s="159"/>
      <c r="S39" s="159" t="s">
        <v>131</v>
      </c>
      <c r="T39" s="159" t="s">
        <v>131</v>
      </c>
      <c r="U39" s="159">
        <v>0.443</v>
      </c>
      <c r="V39" s="159">
        <f t="shared" si="20"/>
        <v>1.99</v>
      </c>
      <c r="W39" s="159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127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4">
        <v>26</v>
      </c>
      <c r="B40" s="175" t="s">
        <v>187</v>
      </c>
      <c r="C40" s="182" t="s">
        <v>188</v>
      </c>
      <c r="D40" s="176" t="s">
        <v>189</v>
      </c>
      <c r="E40" s="177">
        <v>2.5849099999999998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15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131</v>
      </c>
      <c r="T40" s="159" t="s">
        <v>131</v>
      </c>
      <c r="U40" s="159">
        <v>0.63800000000000001</v>
      </c>
      <c r="V40" s="159">
        <f t="shared" si="20"/>
        <v>1.65</v>
      </c>
      <c r="W40" s="159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163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74">
        <v>27</v>
      </c>
      <c r="B41" s="175" t="s">
        <v>190</v>
      </c>
      <c r="C41" s="182" t="s">
        <v>191</v>
      </c>
      <c r="D41" s="176" t="s">
        <v>192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15</v>
      </c>
      <c r="M41" s="159">
        <f t="shared" si="17"/>
        <v>0</v>
      </c>
      <c r="N41" s="159">
        <v>0</v>
      </c>
      <c r="O41" s="159">
        <f t="shared" si="18"/>
        <v>0</v>
      </c>
      <c r="P41" s="159">
        <v>1.933E-2</v>
      </c>
      <c r="Q41" s="159">
        <f t="shared" si="19"/>
        <v>0.02</v>
      </c>
      <c r="R41" s="159"/>
      <c r="S41" s="159" t="s">
        <v>131</v>
      </c>
      <c r="T41" s="159" t="s">
        <v>131</v>
      </c>
      <c r="U41" s="159">
        <v>0.59</v>
      </c>
      <c r="V41" s="159">
        <f t="shared" si="20"/>
        <v>0.59</v>
      </c>
      <c r="W41" s="159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193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4">
        <v>28</v>
      </c>
      <c r="B42" s="175" t="s">
        <v>194</v>
      </c>
      <c r="C42" s="182" t="s">
        <v>195</v>
      </c>
      <c r="D42" s="176" t="s">
        <v>192</v>
      </c>
      <c r="E42" s="177">
        <v>1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15</v>
      </c>
      <c r="M42" s="159">
        <f t="shared" si="17"/>
        <v>0</v>
      </c>
      <c r="N42" s="159">
        <v>0</v>
      </c>
      <c r="O42" s="159">
        <f t="shared" si="18"/>
        <v>0</v>
      </c>
      <c r="P42" s="159">
        <v>1.9460000000000002E-2</v>
      </c>
      <c r="Q42" s="159">
        <f t="shared" si="19"/>
        <v>0.02</v>
      </c>
      <c r="R42" s="159"/>
      <c r="S42" s="159" t="s">
        <v>131</v>
      </c>
      <c r="T42" s="159" t="s">
        <v>131</v>
      </c>
      <c r="U42" s="159">
        <v>0.38200000000000001</v>
      </c>
      <c r="V42" s="159">
        <f t="shared" si="20"/>
        <v>0.38</v>
      </c>
      <c r="W42" s="159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193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4">
        <v>29</v>
      </c>
      <c r="B43" s="175" t="s">
        <v>196</v>
      </c>
      <c r="C43" s="182" t="s">
        <v>197</v>
      </c>
      <c r="D43" s="176" t="s">
        <v>192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15</v>
      </c>
      <c r="M43" s="159">
        <f t="shared" si="17"/>
        <v>0</v>
      </c>
      <c r="N43" s="159">
        <v>0</v>
      </c>
      <c r="O43" s="159">
        <f t="shared" si="18"/>
        <v>0</v>
      </c>
      <c r="P43" s="159">
        <v>3.2899999999999999E-2</v>
      </c>
      <c r="Q43" s="159">
        <f t="shared" si="19"/>
        <v>0.03</v>
      </c>
      <c r="R43" s="159"/>
      <c r="S43" s="159" t="s">
        <v>131</v>
      </c>
      <c r="T43" s="159" t="s">
        <v>131</v>
      </c>
      <c r="U43" s="159">
        <v>0.432</v>
      </c>
      <c r="V43" s="159">
        <f t="shared" si="20"/>
        <v>0.43</v>
      </c>
      <c r="W43" s="159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193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4">
        <v>30</v>
      </c>
      <c r="B44" s="175" t="s">
        <v>198</v>
      </c>
      <c r="C44" s="182" t="s">
        <v>199</v>
      </c>
      <c r="D44" s="176" t="s">
        <v>125</v>
      </c>
      <c r="E44" s="177">
        <v>4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15</v>
      </c>
      <c r="M44" s="159">
        <f t="shared" si="17"/>
        <v>0</v>
      </c>
      <c r="N44" s="159">
        <v>0</v>
      </c>
      <c r="O44" s="159">
        <f t="shared" si="18"/>
        <v>0</v>
      </c>
      <c r="P44" s="159">
        <v>4.8999999999999998E-4</v>
      </c>
      <c r="Q44" s="159">
        <f t="shared" si="19"/>
        <v>0</v>
      </c>
      <c r="R44" s="159"/>
      <c r="S44" s="159" t="s">
        <v>131</v>
      </c>
      <c r="T44" s="159" t="s">
        <v>131</v>
      </c>
      <c r="U44" s="159">
        <v>0.114</v>
      </c>
      <c r="V44" s="159">
        <f t="shared" si="20"/>
        <v>0.46</v>
      </c>
      <c r="W44" s="159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193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4">
        <v>31</v>
      </c>
      <c r="B45" s="175" t="s">
        <v>200</v>
      </c>
      <c r="C45" s="182" t="s">
        <v>201</v>
      </c>
      <c r="D45" s="176" t="s">
        <v>192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15</v>
      </c>
      <c r="M45" s="159">
        <f t="shared" si="17"/>
        <v>0</v>
      </c>
      <c r="N45" s="159">
        <v>0</v>
      </c>
      <c r="O45" s="159">
        <f t="shared" si="18"/>
        <v>0</v>
      </c>
      <c r="P45" s="159">
        <v>1.56E-3</v>
      </c>
      <c r="Q45" s="159">
        <f t="shared" si="19"/>
        <v>0</v>
      </c>
      <c r="R45" s="159"/>
      <c r="S45" s="159" t="s">
        <v>131</v>
      </c>
      <c r="T45" s="159" t="s">
        <v>131</v>
      </c>
      <c r="U45" s="159">
        <v>0.217</v>
      </c>
      <c r="V45" s="159">
        <f t="shared" si="20"/>
        <v>0.22</v>
      </c>
      <c r="W45" s="159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193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4">
        <v>32</v>
      </c>
      <c r="B46" s="175" t="s">
        <v>202</v>
      </c>
      <c r="C46" s="182" t="s">
        <v>203</v>
      </c>
      <c r="D46" s="176" t="s">
        <v>192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15</v>
      </c>
      <c r="M46" s="159">
        <f t="shared" si="17"/>
        <v>0</v>
      </c>
      <c r="N46" s="159">
        <v>0</v>
      </c>
      <c r="O46" s="159">
        <f t="shared" si="18"/>
        <v>0</v>
      </c>
      <c r="P46" s="159">
        <v>8.5999999999999998E-4</v>
      </c>
      <c r="Q46" s="159">
        <f t="shared" si="19"/>
        <v>0</v>
      </c>
      <c r="R46" s="159"/>
      <c r="S46" s="159" t="s">
        <v>131</v>
      </c>
      <c r="T46" s="159" t="s">
        <v>131</v>
      </c>
      <c r="U46" s="159">
        <v>0.222</v>
      </c>
      <c r="V46" s="159">
        <f t="shared" si="20"/>
        <v>0.22</v>
      </c>
      <c r="W46" s="159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193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4">
        <v>33</v>
      </c>
      <c r="B47" s="175" t="s">
        <v>204</v>
      </c>
      <c r="C47" s="182" t="s">
        <v>205</v>
      </c>
      <c r="D47" s="176" t="s">
        <v>130</v>
      </c>
      <c r="E47" s="177">
        <v>34.155999999999999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15</v>
      </c>
      <c r="M47" s="159">
        <f t="shared" si="17"/>
        <v>0</v>
      </c>
      <c r="N47" s="159">
        <v>0</v>
      </c>
      <c r="O47" s="159">
        <f t="shared" si="18"/>
        <v>0</v>
      </c>
      <c r="P47" s="159">
        <v>2.4649999999999998E-2</v>
      </c>
      <c r="Q47" s="159">
        <f t="shared" si="19"/>
        <v>0.84</v>
      </c>
      <c r="R47" s="159"/>
      <c r="S47" s="159" t="s">
        <v>131</v>
      </c>
      <c r="T47" s="159" t="s">
        <v>131</v>
      </c>
      <c r="U47" s="159">
        <v>0.25</v>
      </c>
      <c r="V47" s="159">
        <f t="shared" si="20"/>
        <v>8.5399999999999991</v>
      </c>
      <c r="W47" s="159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193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4">
        <v>34</v>
      </c>
      <c r="B48" s="175" t="s">
        <v>206</v>
      </c>
      <c r="C48" s="182" t="s">
        <v>207</v>
      </c>
      <c r="D48" s="176" t="s">
        <v>130</v>
      </c>
      <c r="E48" s="177">
        <v>3.24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15</v>
      </c>
      <c r="M48" s="159">
        <f t="shared" si="17"/>
        <v>0</v>
      </c>
      <c r="N48" s="159">
        <v>0</v>
      </c>
      <c r="O48" s="159">
        <f t="shared" si="18"/>
        <v>0</v>
      </c>
      <c r="P48" s="159">
        <v>2.4649999999999998E-2</v>
      </c>
      <c r="Q48" s="159">
        <f t="shared" si="19"/>
        <v>0.08</v>
      </c>
      <c r="R48" s="159"/>
      <c r="S48" s="159" t="s">
        <v>131</v>
      </c>
      <c r="T48" s="159" t="s">
        <v>131</v>
      </c>
      <c r="U48" s="159">
        <v>0.3</v>
      </c>
      <c r="V48" s="159">
        <f t="shared" si="20"/>
        <v>0.97</v>
      </c>
      <c r="W48" s="159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193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74">
        <v>35</v>
      </c>
      <c r="B49" s="175" t="s">
        <v>208</v>
      </c>
      <c r="C49" s="182" t="s">
        <v>209</v>
      </c>
      <c r="D49" s="176" t="s">
        <v>130</v>
      </c>
      <c r="E49" s="177">
        <v>3.24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15</v>
      </c>
      <c r="M49" s="159">
        <f t="shared" si="17"/>
        <v>0</v>
      </c>
      <c r="N49" s="159">
        <v>0</v>
      </c>
      <c r="O49" s="159">
        <f t="shared" si="18"/>
        <v>0</v>
      </c>
      <c r="P49" s="159">
        <v>2E-3</v>
      </c>
      <c r="Q49" s="159">
        <f t="shared" si="19"/>
        <v>0.01</v>
      </c>
      <c r="R49" s="159"/>
      <c r="S49" s="159" t="s">
        <v>131</v>
      </c>
      <c r="T49" s="159" t="s">
        <v>131</v>
      </c>
      <c r="U49" s="159">
        <v>0.1</v>
      </c>
      <c r="V49" s="159">
        <f t="shared" si="20"/>
        <v>0.32</v>
      </c>
      <c r="W49" s="159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193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4">
        <v>36</v>
      </c>
      <c r="B50" s="175" t="s">
        <v>210</v>
      </c>
      <c r="C50" s="182" t="s">
        <v>211</v>
      </c>
      <c r="D50" s="176" t="s">
        <v>130</v>
      </c>
      <c r="E50" s="177">
        <v>3.24</v>
      </c>
      <c r="F50" s="178"/>
      <c r="G50" s="179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15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0.02</v>
      </c>
      <c r="Q50" s="159">
        <f t="shared" si="19"/>
        <v>0.06</v>
      </c>
      <c r="R50" s="159"/>
      <c r="S50" s="159" t="s">
        <v>131</v>
      </c>
      <c r="T50" s="159" t="s">
        <v>131</v>
      </c>
      <c r="U50" s="159">
        <v>0.92500000000000004</v>
      </c>
      <c r="V50" s="159">
        <f t="shared" si="20"/>
        <v>3</v>
      </c>
      <c r="W50" s="159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193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4">
        <v>37</v>
      </c>
      <c r="B51" s="175" t="s">
        <v>212</v>
      </c>
      <c r="C51" s="182" t="s">
        <v>213</v>
      </c>
      <c r="D51" s="176" t="s">
        <v>130</v>
      </c>
      <c r="E51" s="177">
        <v>3.24</v>
      </c>
      <c r="F51" s="178"/>
      <c r="G51" s="179">
        <f t="shared" si="14"/>
        <v>0</v>
      </c>
      <c r="H51" s="160"/>
      <c r="I51" s="159">
        <f t="shared" si="15"/>
        <v>0</v>
      </c>
      <c r="J51" s="160"/>
      <c r="K51" s="159">
        <f t="shared" si="16"/>
        <v>0</v>
      </c>
      <c r="L51" s="159">
        <v>15</v>
      </c>
      <c r="M51" s="159">
        <f t="shared" si="17"/>
        <v>0</v>
      </c>
      <c r="N51" s="159">
        <v>0</v>
      </c>
      <c r="O51" s="159">
        <f t="shared" si="18"/>
        <v>0</v>
      </c>
      <c r="P51" s="159">
        <v>0.01</v>
      </c>
      <c r="Q51" s="159">
        <f t="shared" si="19"/>
        <v>0.03</v>
      </c>
      <c r="R51" s="159"/>
      <c r="S51" s="159" t="s">
        <v>131</v>
      </c>
      <c r="T51" s="159" t="s">
        <v>131</v>
      </c>
      <c r="U51" s="159">
        <v>0.12</v>
      </c>
      <c r="V51" s="159">
        <f t="shared" si="20"/>
        <v>0.39</v>
      </c>
      <c r="W51" s="159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193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4">
        <v>38</v>
      </c>
      <c r="B52" s="175" t="s">
        <v>214</v>
      </c>
      <c r="C52" s="182" t="s">
        <v>215</v>
      </c>
      <c r="D52" s="176" t="s">
        <v>130</v>
      </c>
      <c r="E52" s="177">
        <v>45</v>
      </c>
      <c r="F52" s="178"/>
      <c r="G52" s="179">
        <f t="shared" si="14"/>
        <v>0</v>
      </c>
      <c r="H52" s="160"/>
      <c r="I52" s="159">
        <f t="shared" si="15"/>
        <v>0</v>
      </c>
      <c r="J52" s="160"/>
      <c r="K52" s="159">
        <f t="shared" si="16"/>
        <v>0</v>
      </c>
      <c r="L52" s="159">
        <v>15</v>
      </c>
      <c r="M52" s="159">
        <f t="shared" si="17"/>
        <v>0</v>
      </c>
      <c r="N52" s="159">
        <v>0</v>
      </c>
      <c r="O52" s="159">
        <f t="shared" si="18"/>
        <v>0</v>
      </c>
      <c r="P52" s="159">
        <v>0</v>
      </c>
      <c r="Q52" s="159">
        <f t="shared" si="19"/>
        <v>0</v>
      </c>
      <c r="R52" s="159"/>
      <c r="S52" s="159" t="s">
        <v>131</v>
      </c>
      <c r="T52" s="159" t="s">
        <v>131</v>
      </c>
      <c r="U52" s="159">
        <v>6.9709999999999994E-2</v>
      </c>
      <c r="V52" s="159">
        <f t="shared" si="20"/>
        <v>3.14</v>
      </c>
      <c r="W52" s="159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193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4">
        <v>39</v>
      </c>
      <c r="B53" s="175" t="s">
        <v>216</v>
      </c>
      <c r="C53" s="182" t="s">
        <v>217</v>
      </c>
      <c r="D53" s="176" t="s">
        <v>130</v>
      </c>
      <c r="E53" s="177">
        <v>36.555999999999997</v>
      </c>
      <c r="F53" s="178"/>
      <c r="G53" s="179">
        <f t="shared" si="14"/>
        <v>0</v>
      </c>
      <c r="H53" s="160"/>
      <c r="I53" s="159">
        <f t="shared" si="15"/>
        <v>0</v>
      </c>
      <c r="J53" s="160"/>
      <c r="K53" s="159">
        <f t="shared" si="16"/>
        <v>0</v>
      </c>
      <c r="L53" s="159">
        <v>15</v>
      </c>
      <c r="M53" s="159">
        <f t="shared" si="17"/>
        <v>0</v>
      </c>
      <c r="N53" s="159">
        <v>0</v>
      </c>
      <c r="O53" s="159">
        <f t="shared" si="18"/>
        <v>0</v>
      </c>
      <c r="P53" s="159">
        <v>3.3000000000000002E-2</v>
      </c>
      <c r="Q53" s="159">
        <f t="shared" si="19"/>
        <v>1.21</v>
      </c>
      <c r="R53" s="159"/>
      <c r="S53" s="159" t="s">
        <v>143</v>
      </c>
      <c r="T53" s="159" t="s">
        <v>218</v>
      </c>
      <c r="U53" s="159">
        <v>0.88800000000000001</v>
      </c>
      <c r="V53" s="159">
        <f t="shared" si="20"/>
        <v>32.46</v>
      </c>
      <c r="W53" s="159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193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74">
        <v>40</v>
      </c>
      <c r="B54" s="175" t="s">
        <v>219</v>
      </c>
      <c r="C54" s="182" t="s">
        <v>220</v>
      </c>
      <c r="D54" s="176" t="s">
        <v>176</v>
      </c>
      <c r="E54" s="177">
        <v>10</v>
      </c>
      <c r="F54" s="178"/>
      <c r="G54" s="179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15</v>
      </c>
      <c r="M54" s="159">
        <f t="shared" si="17"/>
        <v>0</v>
      </c>
      <c r="N54" s="159">
        <v>0</v>
      </c>
      <c r="O54" s="159">
        <f t="shared" si="18"/>
        <v>0</v>
      </c>
      <c r="P54" s="159">
        <v>0</v>
      </c>
      <c r="Q54" s="159">
        <f t="shared" si="19"/>
        <v>0</v>
      </c>
      <c r="R54" s="159" t="s">
        <v>177</v>
      </c>
      <c r="S54" s="159" t="s">
        <v>131</v>
      </c>
      <c r="T54" s="159" t="s">
        <v>131</v>
      </c>
      <c r="U54" s="159">
        <v>1</v>
      </c>
      <c r="V54" s="159">
        <f t="shared" si="20"/>
        <v>10</v>
      </c>
      <c r="W54" s="159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4">
        <v>41</v>
      </c>
      <c r="B55" s="175" t="s">
        <v>221</v>
      </c>
      <c r="C55" s="182" t="s">
        <v>222</v>
      </c>
      <c r="D55" s="176" t="s">
        <v>189</v>
      </c>
      <c r="E55" s="177">
        <v>2.7673100000000002</v>
      </c>
      <c r="F55" s="178"/>
      <c r="G55" s="179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15</v>
      </c>
      <c r="M55" s="159">
        <f t="shared" si="17"/>
        <v>0</v>
      </c>
      <c r="N55" s="159">
        <v>0</v>
      </c>
      <c r="O55" s="159">
        <f t="shared" si="18"/>
        <v>0</v>
      </c>
      <c r="P55" s="159">
        <v>0</v>
      </c>
      <c r="Q55" s="159">
        <f t="shared" si="19"/>
        <v>0</v>
      </c>
      <c r="R55" s="159"/>
      <c r="S55" s="159" t="s">
        <v>131</v>
      </c>
      <c r="T55" s="159" t="s">
        <v>131</v>
      </c>
      <c r="U55" s="159">
        <v>0.93300000000000005</v>
      </c>
      <c r="V55" s="159">
        <f t="shared" si="20"/>
        <v>2.58</v>
      </c>
      <c r="W55" s="159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223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4">
        <v>42</v>
      </c>
      <c r="B56" s="175" t="s">
        <v>224</v>
      </c>
      <c r="C56" s="182" t="s">
        <v>225</v>
      </c>
      <c r="D56" s="176" t="s">
        <v>189</v>
      </c>
      <c r="E56" s="177">
        <v>2.7673100000000002</v>
      </c>
      <c r="F56" s="178"/>
      <c r="G56" s="179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15</v>
      </c>
      <c r="M56" s="159">
        <f t="shared" si="17"/>
        <v>0</v>
      </c>
      <c r="N56" s="159">
        <v>0</v>
      </c>
      <c r="O56" s="159">
        <f t="shared" si="18"/>
        <v>0</v>
      </c>
      <c r="P56" s="159">
        <v>0</v>
      </c>
      <c r="Q56" s="159">
        <f t="shared" si="19"/>
        <v>0</v>
      </c>
      <c r="R56" s="159"/>
      <c r="S56" s="159" t="s">
        <v>131</v>
      </c>
      <c r="T56" s="159" t="s">
        <v>131</v>
      </c>
      <c r="U56" s="159">
        <v>0.65300000000000002</v>
      </c>
      <c r="V56" s="159">
        <f t="shared" si="20"/>
        <v>1.81</v>
      </c>
      <c r="W56" s="159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223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74">
        <v>43</v>
      </c>
      <c r="B57" s="175" t="s">
        <v>226</v>
      </c>
      <c r="C57" s="182" t="s">
        <v>227</v>
      </c>
      <c r="D57" s="176" t="s">
        <v>189</v>
      </c>
      <c r="E57" s="177">
        <v>2.7673100000000002</v>
      </c>
      <c r="F57" s="178"/>
      <c r="G57" s="179">
        <f t="shared" si="14"/>
        <v>0</v>
      </c>
      <c r="H57" s="160"/>
      <c r="I57" s="159">
        <f t="shared" si="15"/>
        <v>0</v>
      </c>
      <c r="J57" s="160"/>
      <c r="K57" s="159">
        <f t="shared" si="16"/>
        <v>0</v>
      </c>
      <c r="L57" s="159">
        <v>15</v>
      </c>
      <c r="M57" s="159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59"/>
      <c r="S57" s="159" t="s">
        <v>131</v>
      </c>
      <c r="T57" s="159" t="s">
        <v>131</v>
      </c>
      <c r="U57" s="159">
        <v>0.94199999999999995</v>
      </c>
      <c r="V57" s="159">
        <f t="shared" si="20"/>
        <v>2.61</v>
      </c>
      <c r="W57" s="159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223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4">
        <v>44</v>
      </c>
      <c r="B58" s="175" t="s">
        <v>228</v>
      </c>
      <c r="C58" s="182" t="s">
        <v>229</v>
      </c>
      <c r="D58" s="176" t="s">
        <v>189</v>
      </c>
      <c r="E58" s="177">
        <v>2.7673100000000002</v>
      </c>
      <c r="F58" s="178"/>
      <c r="G58" s="179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15</v>
      </c>
      <c r="M58" s="159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59"/>
      <c r="S58" s="159" t="s">
        <v>131</v>
      </c>
      <c r="T58" s="159" t="s">
        <v>131</v>
      </c>
      <c r="U58" s="159">
        <v>0.105</v>
      </c>
      <c r="V58" s="159">
        <f t="shared" si="20"/>
        <v>0.28999999999999998</v>
      </c>
      <c r="W58" s="159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223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4">
        <v>45</v>
      </c>
      <c r="B59" s="175" t="s">
        <v>230</v>
      </c>
      <c r="C59" s="182" t="s">
        <v>231</v>
      </c>
      <c r="D59" s="176" t="s">
        <v>189</v>
      </c>
      <c r="E59" s="177">
        <v>2.7673100000000002</v>
      </c>
      <c r="F59" s="178"/>
      <c r="G59" s="179">
        <f t="shared" si="14"/>
        <v>0</v>
      </c>
      <c r="H59" s="160"/>
      <c r="I59" s="159">
        <f t="shared" si="15"/>
        <v>0</v>
      </c>
      <c r="J59" s="160"/>
      <c r="K59" s="159">
        <f t="shared" si="16"/>
        <v>0</v>
      </c>
      <c r="L59" s="159">
        <v>15</v>
      </c>
      <c r="M59" s="159">
        <f t="shared" si="17"/>
        <v>0</v>
      </c>
      <c r="N59" s="159">
        <v>0</v>
      </c>
      <c r="O59" s="159">
        <f t="shared" si="18"/>
        <v>0</v>
      </c>
      <c r="P59" s="159">
        <v>0</v>
      </c>
      <c r="Q59" s="159">
        <f t="shared" si="19"/>
        <v>0</v>
      </c>
      <c r="R59" s="159"/>
      <c r="S59" s="159" t="s">
        <v>131</v>
      </c>
      <c r="T59" s="159" t="s">
        <v>131</v>
      </c>
      <c r="U59" s="159">
        <v>4.2000000000000003E-2</v>
      </c>
      <c r="V59" s="159">
        <f t="shared" si="20"/>
        <v>0.12</v>
      </c>
      <c r="W59" s="159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223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4">
        <v>46</v>
      </c>
      <c r="B60" s="175" t="s">
        <v>232</v>
      </c>
      <c r="C60" s="182" t="s">
        <v>233</v>
      </c>
      <c r="D60" s="176" t="s">
        <v>189</v>
      </c>
      <c r="E60" s="177">
        <v>2.7673100000000002</v>
      </c>
      <c r="F60" s="178"/>
      <c r="G60" s="179">
        <f t="shared" si="14"/>
        <v>0</v>
      </c>
      <c r="H60" s="160"/>
      <c r="I60" s="159">
        <f t="shared" si="15"/>
        <v>0</v>
      </c>
      <c r="J60" s="160"/>
      <c r="K60" s="159">
        <f t="shared" si="16"/>
        <v>0</v>
      </c>
      <c r="L60" s="159">
        <v>15</v>
      </c>
      <c r="M60" s="159">
        <f t="shared" si="17"/>
        <v>0</v>
      </c>
      <c r="N60" s="159">
        <v>0</v>
      </c>
      <c r="O60" s="159">
        <f t="shared" si="18"/>
        <v>0</v>
      </c>
      <c r="P60" s="159">
        <v>0</v>
      </c>
      <c r="Q60" s="159">
        <f t="shared" si="19"/>
        <v>0</v>
      </c>
      <c r="R60" s="159"/>
      <c r="S60" s="159" t="s">
        <v>131</v>
      </c>
      <c r="T60" s="159" t="s">
        <v>131</v>
      </c>
      <c r="U60" s="159">
        <v>0</v>
      </c>
      <c r="V60" s="159">
        <f t="shared" si="20"/>
        <v>0</v>
      </c>
      <c r="W60" s="159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223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74">
        <v>47</v>
      </c>
      <c r="B61" s="175" t="s">
        <v>234</v>
      </c>
      <c r="C61" s="182" t="s">
        <v>235</v>
      </c>
      <c r="D61" s="176" t="s">
        <v>189</v>
      </c>
      <c r="E61" s="177">
        <v>2.7673100000000002</v>
      </c>
      <c r="F61" s="178"/>
      <c r="G61" s="179">
        <f t="shared" si="14"/>
        <v>0</v>
      </c>
      <c r="H61" s="160"/>
      <c r="I61" s="159">
        <f t="shared" si="15"/>
        <v>0</v>
      </c>
      <c r="J61" s="160"/>
      <c r="K61" s="159">
        <f t="shared" si="16"/>
        <v>0</v>
      </c>
      <c r="L61" s="159">
        <v>15</v>
      </c>
      <c r="M61" s="159">
        <f t="shared" si="17"/>
        <v>0</v>
      </c>
      <c r="N61" s="159">
        <v>0</v>
      </c>
      <c r="O61" s="159">
        <f t="shared" si="18"/>
        <v>0</v>
      </c>
      <c r="P61" s="159">
        <v>0</v>
      </c>
      <c r="Q61" s="159">
        <f t="shared" si="19"/>
        <v>0</v>
      </c>
      <c r="R61" s="159"/>
      <c r="S61" s="159" t="s">
        <v>131</v>
      </c>
      <c r="T61" s="159" t="s">
        <v>131</v>
      </c>
      <c r="U61" s="159">
        <v>0</v>
      </c>
      <c r="V61" s="159">
        <f t="shared" si="20"/>
        <v>0</v>
      </c>
      <c r="W61" s="159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223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4">
        <v>48</v>
      </c>
      <c r="B62" s="175" t="s">
        <v>236</v>
      </c>
      <c r="C62" s="182" t="s">
        <v>237</v>
      </c>
      <c r="D62" s="176" t="s">
        <v>189</v>
      </c>
      <c r="E62" s="177">
        <v>2.7673100000000002</v>
      </c>
      <c r="F62" s="178"/>
      <c r="G62" s="179">
        <f t="shared" si="14"/>
        <v>0</v>
      </c>
      <c r="H62" s="160"/>
      <c r="I62" s="159">
        <f t="shared" si="15"/>
        <v>0</v>
      </c>
      <c r="J62" s="160"/>
      <c r="K62" s="159">
        <f t="shared" si="16"/>
        <v>0</v>
      </c>
      <c r="L62" s="159">
        <v>15</v>
      </c>
      <c r="M62" s="159">
        <f t="shared" si="17"/>
        <v>0</v>
      </c>
      <c r="N62" s="159">
        <v>0</v>
      </c>
      <c r="O62" s="159">
        <f t="shared" si="18"/>
        <v>0</v>
      </c>
      <c r="P62" s="159">
        <v>0</v>
      </c>
      <c r="Q62" s="159">
        <f t="shared" si="19"/>
        <v>0</v>
      </c>
      <c r="R62" s="159"/>
      <c r="S62" s="159" t="s">
        <v>131</v>
      </c>
      <c r="T62" s="159" t="s">
        <v>131</v>
      </c>
      <c r="U62" s="159">
        <v>6.0000000000000001E-3</v>
      </c>
      <c r="V62" s="159">
        <f t="shared" si="20"/>
        <v>0.02</v>
      </c>
      <c r="W62" s="159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223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162" t="s">
        <v>121</v>
      </c>
      <c r="B63" s="163" t="s">
        <v>73</v>
      </c>
      <c r="C63" s="181" t="s">
        <v>74</v>
      </c>
      <c r="D63" s="164"/>
      <c r="E63" s="165"/>
      <c r="F63" s="166"/>
      <c r="G63" s="167">
        <f>SUMIF(AG64:AG64,"&lt;&gt;NOR",G64:G64)</f>
        <v>0</v>
      </c>
      <c r="H63" s="161"/>
      <c r="I63" s="161">
        <f>SUM(I64:I64)</f>
        <v>0</v>
      </c>
      <c r="J63" s="161"/>
      <c r="K63" s="161">
        <f>SUM(K64:K64)</f>
        <v>0</v>
      </c>
      <c r="L63" s="161"/>
      <c r="M63" s="161">
        <f>SUM(M64:M64)</f>
        <v>0</v>
      </c>
      <c r="N63" s="161"/>
      <c r="O63" s="161">
        <f>SUM(O64:O64)</f>
        <v>0</v>
      </c>
      <c r="P63" s="161"/>
      <c r="Q63" s="161">
        <f>SUM(Q64:Q64)</f>
        <v>0</v>
      </c>
      <c r="R63" s="161"/>
      <c r="S63" s="161"/>
      <c r="T63" s="161"/>
      <c r="U63" s="161"/>
      <c r="V63" s="161">
        <f>SUM(V64:V64)</f>
        <v>3.07</v>
      </c>
      <c r="W63" s="161"/>
      <c r="AG63" t="s">
        <v>122</v>
      </c>
    </row>
    <row r="64" spans="1:60" outlineLevel="1" x14ac:dyDescent="0.2">
      <c r="A64" s="174">
        <v>49</v>
      </c>
      <c r="B64" s="175" t="s">
        <v>238</v>
      </c>
      <c r="C64" s="182" t="s">
        <v>239</v>
      </c>
      <c r="D64" s="176" t="s">
        <v>189</v>
      </c>
      <c r="E64" s="177">
        <v>1.6252200000000001</v>
      </c>
      <c r="F64" s="178"/>
      <c r="G64" s="179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15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/>
      <c r="S64" s="159" t="s">
        <v>131</v>
      </c>
      <c r="T64" s="159" t="s">
        <v>131</v>
      </c>
      <c r="U64" s="159">
        <v>1.8919999999999999</v>
      </c>
      <c r="V64" s="159">
        <f>ROUND(E64*U64,2)</f>
        <v>3.07</v>
      </c>
      <c r="W64" s="159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240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x14ac:dyDescent="0.2">
      <c r="A65" s="162" t="s">
        <v>121</v>
      </c>
      <c r="B65" s="163" t="s">
        <v>75</v>
      </c>
      <c r="C65" s="181" t="s">
        <v>76</v>
      </c>
      <c r="D65" s="164"/>
      <c r="E65" s="165"/>
      <c r="F65" s="166"/>
      <c r="G65" s="167">
        <f>SUMIF(AG66:AG69,"&lt;&gt;NOR",G66:G69)</f>
        <v>0</v>
      </c>
      <c r="H65" s="161"/>
      <c r="I65" s="161">
        <f>SUM(I66:I69)</f>
        <v>0</v>
      </c>
      <c r="J65" s="161"/>
      <c r="K65" s="161">
        <f>SUM(K66:K69)</f>
        <v>0</v>
      </c>
      <c r="L65" s="161"/>
      <c r="M65" s="161">
        <f>SUM(M66:M69)</f>
        <v>0</v>
      </c>
      <c r="N65" s="161"/>
      <c r="O65" s="161">
        <f>SUM(O66:O69)</f>
        <v>0.04</v>
      </c>
      <c r="P65" s="161"/>
      <c r="Q65" s="161">
        <f>SUM(Q66:Q69)</f>
        <v>0</v>
      </c>
      <c r="R65" s="161"/>
      <c r="S65" s="161"/>
      <c r="T65" s="161"/>
      <c r="U65" s="161"/>
      <c r="V65" s="161">
        <f>SUM(V66:V69)</f>
        <v>6.81</v>
      </c>
      <c r="W65" s="161"/>
      <c r="AG65" t="s">
        <v>122</v>
      </c>
    </row>
    <row r="66" spans="1:60" ht="22.5" outlineLevel="1" x14ac:dyDescent="0.2">
      <c r="A66" s="174">
        <v>50</v>
      </c>
      <c r="B66" s="175" t="s">
        <v>241</v>
      </c>
      <c r="C66" s="182" t="s">
        <v>242</v>
      </c>
      <c r="D66" s="176" t="s">
        <v>130</v>
      </c>
      <c r="E66" s="177">
        <v>9.6349999999999998</v>
      </c>
      <c r="F66" s="178"/>
      <c r="G66" s="179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15</v>
      </c>
      <c r="M66" s="159">
        <f>G66*(1+L66/100)</f>
        <v>0</v>
      </c>
      <c r="N66" s="159">
        <v>2.1000000000000001E-4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131</v>
      </c>
      <c r="T66" s="159" t="s">
        <v>131</v>
      </c>
      <c r="U66" s="159">
        <v>9.5000000000000001E-2</v>
      </c>
      <c r="V66" s="159">
        <f>ROUND(E66*U66,2)</f>
        <v>0.92</v>
      </c>
      <c r="W66" s="159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193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74">
        <v>51</v>
      </c>
      <c r="B67" s="175" t="s">
        <v>243</v>
      </c>
      <c r="C67" s="182" t="s">
        <v>244</v>
      </c>
      <c r="D67" s="176" t="s">
        <v>130</v>
      </c>
      <c r="E67" s="177">
        <v>10.515000000000001</v>
      </c>
      <c r="F67" s="178"/>
      <c r="G67" s="179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15</v>
      </c>
      <c r="M67" s="159">
        <f>G67*(1+L67/100)</f>
        <v>0</v>
      </c>
      <c r="N67" s="159">
        <v>3.3999999999999998E-3</v>
      </c>
      <c r="O67" s="159">
        <f>ROUND(E67*N67,2)</f>
        <v>0.04</v>
      </c>
      <c r="P67" s="159">
        <v>0</v>
      </c>
      <c r="Q67" s="159">
        <f>ROUND(E67*P67,2)</f>
        <v>0</v>
      </c>
      <c r="R67" s="159"/>
      <c r="S67" s="159" t="s">
        <v>131</v>
      </c>
      <c r="T67" s="159" t="s">
        <v>131</v>
      </c>
      <c r="U67" s="159">
        <v>0.46100000000000002</v>
      </c>
      <c r="V67" s="159">
        <f>ROUND(E67*U67,2)</f>
        <v>4.8499999999999996</v>
      </c>
      <c r="W67" s="159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193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74">
        <v>52</v>
      </c>
      <c r="B68" s="175" t="s">
        <v>245</v>
      </c>
      <c r="C68" s="182" t="s">
        <v>246</v>
      </c>
      <c r="D68" s="176" t="s">
        <v>138</v>
      </c>
      <c r="E68" s="177">
        <v>8.8000000000000007</v>
      </c>
      <c r="F68" s="178"/>
      <c r="G68" s="179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15</v>
      </c>
      <c r="M68" s="159">
        <f>G68*(1+L68/100)</f>
        <v>0</v>
      </c>
      <c r="N68" s="159">
        <v>2.9E-4</v>
      </c>
      <c r="O68" s="159">
        <f>ROUND(E68*N68,2)</f>
        <v>0</v>
      </c>
      <c r="P68" s="159">
        <v>0</v>
      </c>
      <c r="Q68" s="159">
        <f>ROUND(E68*P68,2)</f>
        <v>0</v>
      </c>
      <c r="R68" s="159"/>
      <c r="S68" s="159" t="s">
        <v>131</v>
      </c>
      <c r="T68" s="159" t="s">
        <v>131</v>
      </c>
      <c r="U68" s="159">
        <v>0.11</v>
      </c>
      <c r="V68" s="159">
        <f>ROUND(E68*U68,2)</f>
        <v>0.97</v>
      </c>
      <c r="W68" s="159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193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4">
        <v>53</v>
      </c>
      <c r="B69" s="175" t="s">
        <v>247</v>
      </c>
      <c r="C69" s="182" t="s">
        <v>248</v>
      </c>
      <c r="D69" s="176" t="s">
        <v>189</v>
      </c>
      <c r="E69" s="177">
        <v>4.0329999999999998E-2</v>
      </c>
      <c r="F69" s="178"/>
      <c r="G69" s="179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15</v>
      </c>
      <c r="M69" s="159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 t="s">
        <v>131</v>
      </c>
      <c r="T69" s="159" t="s">
        <v>131</v>
      </c>
      <c r="U69" s="159">
        <v>1.637</v>
      </c>
      <c r="V69" s="159">
        <f>ROUND(E69*U69,2)</f>
        <v>7.0000000000000007E-2</v>
      </c>
      <c r="W69" s="159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240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x14ac:dyDescent="0.2">
      <c r="A70" s="162" t="s">
        <v>121</v>
      </c>
      <c r="B70" s="163" t="s">
        <v>77</v>
      </c>
      <c r="C70" s="181" t="s">
        <v>78</v>
      </c>
      <c r="D70" s="164"/>
      <c r="E70" s="165"/>
      <c r="F70" s="166"/>
      <c r="G70" s="167">
        <f>SUMIF(AG71:AG76,"&lt;&gt;NOR",G71:G76)</f>
        <v>0</v>
      </c>
      <c r="H70" s="161"/>
      <c r="I70" s="161">
        <f>SUM(I71:I76)</f>
        <v>0</v>
      </c>
      <c r="J70" s="161"/>
      <c r="K70" s="161">
        <f>SUM(K71:K76)</f>
        <v>0</v>
      </c>
      <c r="L70" s="161"/>
      <c r="M70" s="161">
        <f>SUM(M71:M76)</f>
        <v>0</v>
      </c>
      <c r="N70" s="161"/>
      <c r="O70" s="161">
        <f>SUM(O71:O76)</f>
        <v>0</v>
      </c>
      <c r="P70" s="161"/>
      <c r="Q70" s="161">
        <f>SUM(Q71:Q76)</f>
        <v>0</v>
      </c>
      <c r="R70" s="161"/>
      <c r="S70" s="161"/>
      <c r="T70" s="161"/>
      <c r="U70" s="161"/>
      <c r="V70" s="161">
        <f>SUM(V71:V76)</f>
        <v>0.98</v>
      </c>
      <c r="W70" s="161"/>
      <c r="AG70" t="s">
        <v>122</v>
      </c>
    </row>
    <row r="71" spans="1:60" outlineLevel="1" x14ac:dyDescent="0.2">
      <c r="A71" s="174">
        <v>54</v>
      </c>
      <c r="B71" s="175" t="s">
        <v>249</v>
      </c>
      <c r="C71" s="182" t="s">
        <v>250</v>
      </c>
      <c r="D71" s="176" t="s">
        <v>130</v>
      </c>
      <c r="E71" s="177">
        <v>3.1949999999999998</v>
      </c>
      <c r="F71" s="178"/>
      <c r="G71" s="179">
        <f t="shared" ref="G71:G76" si="21">ROUND(E71*F71,2)</f>
        <v>0</v>
      </c>
      <c r="H71" s="160"/>
      <c r="I71" s="159">
        <f t="shared" ref="I71:I76" si="22">ROUND(E71*H71,2)</f>
        <v>0</v>
      </c>
      <c r="J71" s="160"/>
      <c r="K71" s="159">
        <f t="shared" ref="K71:K76" si="23">ROUND(E71*J71,2)</f>
        <v>0</v>
      </c>
      <c r="L71" s="159">
        <v>15</v>
      </c>
      <c r="M71" s="159">
        <f t="shared" ref="M71:M76" si="24">G71*(1+L71/100)</f>
        <v>0</v>
      </c>
      <c r="N71" s="159">
        <v>0</v>
      </c>
      <c r="O71" s="159">
        <f t="shared" ref="O71:O76" si="25">ROUND(E71*N71,2)</f>
        <v>0</v>
      </c>
      <c r="P71" s="159">
        <v>0</v>
      </c>
      <c r="Q71" s="159">
        <f t="shared" ref="Q71:Q76" si="26">ROUND(E71*P71,2)</f>
        <v>0</v>
      </c>
      <c r="R71" s="159"/>
      <c r="S71" s="159" t="s">
        <v>131</v>
      </c>
      <c r="T71" s="159" t="s">
        <v>131</v>
      </c>
      <c r="U71" s="159">
        <v>0.08</v>
      </c>
      <c r="V71" s="159">
        <f t="shared" ref="V71:V76" si="27">ROUND(E71*U71,2)</f>
        <v>0.26</v>
      </c>
      <c r="W71" s="159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193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4">
        <v>55</v>
      </c>
      <c r="B72" s="175" t="s">
        <v>251</v>
      </c>
      <c r="C72" s="182" t="s">
        <v>252</v>
      </c>
      <c r="D72" s="176" t="s">
        <v>138</v>
      </c>
      <c r="E72" s="177">
        <v>10</v>
      </c>
      <c r="F72" s="178"/>
      <c r="G72" s="179">
        <f t="shared" si="21"/>
        <v>0</v>
      </c>
      <c r="H72" s="160"/>
      <c r="I72" s="159">
        <f t="shared" si="22"/>
        <v>0</v>
      </c>
      <c r="J72" s="160"/>
      <c r="K72" s="159">
        <f t="shared" si="23"/>
        <v>0</v>
      </c>
      <c r="L72" s="159">
        <v>15</v>
      </c>
      <c r="M72" s="159">
        <f t="shared" si="24"/>
        <v>0</v>
      </c>
      <c r="N72" s="159">
        <v>0</v>
      </c>
      <c r="O72" s="159">
        <f t="shared" si="25"/>
        <v>0</v>
      </c>
      <c r="P72" s="159">
        <v>0</v>
      </c>
      <c r="Q72" s="159">
        <f t="shared" si="26"/>
        <v>0</v>
      </c>
      <c r="R72" s="159"/>
      <c r="S72" s="159" t="s">
        <v>131</v>
      </c>
      <c r="T72" s="159" t="s">
        <v>131</v>
      </c>
      <c r="U72" s="159">
        <v>0.05</v>
      </c>
      <c r="V72" s="159">
        <f t="shared" si="27"/>
        <v>0.5</v>
      </c>
      <c r="W72" s="159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193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4">
        <v>56</v>
      </c>
      <c r="B73" s="175" t="s">
        <v>253</v>
      </c>
      <c r="C73" s="182" t="s">
        <v>254</v>
      </c>
      <c r="D73" s="176" t="s">
        <v>130</v>
      </c>
      <c r="E73" s="177">
        <v>3.1949999999999998</v>
      </c>
      <c r="F73" s="178"/>
      <c r="G73" s="179">
        <f t="shared" si="21"/>
        <v>0</v>
      </c>
      <c r="H73" s="160"/>
      <c r="I73" s="159">
        <f t="shared" si="22"/>
        <v>0</v>
      </c>
      <c r="J73" s="160"/>
      <c r="K73" s="159">
        <f t="shared" si="23"/>
        <v>0</v>
      </c>
      <c r="L73" s="159">
        <v>15</v>
      </c>
      <c r="M73" s="159">
        <f t="shared" si="24"/>
        <v>0</v>
      </c>
      <c r="N73" s="159">
        <v>1.0000000000000001E-5</v>
      </c>
      <c r="O73" s="159">
        <f t="shared" si="25"/>
        <v>0</v>
      </c>
      <c r="P73" s="159">
        <v>0</v>
      </c>
      <c r="Q73" s="159">
        <f t="shared" si="26"/>
        <v>0</v>
      </c>
      <c r="R73" s="159"/>
      <c r="S73" s="159" t="s">
        <v>131</v>
      </c>
      <c r="T73" s="159" t="s">
        <v>131</v>
      </c>
      <c r="U73" s="159">
        <v>7.0000000000000007E-2</v>
      </c>
      <c r="V73" s="159">
        <f t="shared" si="27"/>
        <v>0.22</v>
      </c>
      <c r="W73" s="159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193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4">
        <v>57</v>
      </c>
      <c r="B74" s="175" t="s">
        <v>255</v>
      </c>
      <c r="C74" s="182" t="s">
        <v>256</v>
      </c>
      <c r="D74" s="176" t="s">
        <v>130</v>
      </c>
      <c r="E74" s="177">
        <v>10.5</v>
      </c>
      <c r="F74" s="178"/>
      <c r="G74" s="179">
        <f t="shared" si="21"/>
        <v>0</v>
      </c>
      <c r="H74" s="160"/>
      <c r="I74" s="159">
        <f t="shared" si="22"/>
        <v>0</v>
      </c>
      <c r="J74" s="160"/>
      <c r="K74" s="159">
        <f t="shared" si="23"/>
        <v>0</v>
      </c>
      <c r="L74" s="159">
        <v>15</v>
      </c>
      <c r="M74" s="159">
        <f t="shared" si="24"/>
        <v>0</v>
      </c>
      <c r="N74" s="159">
        <v>1.7000000000000001E-4</v>
      </c>
      <c r="O74" s="159">
        <f t="shared" si="25"/>
        <v>0</v>
      </c>
      <c r="P74" s="159">
        <v>0</v>
      </c>
      <c r="Q74" s="159">
        <f t="shared" si="26"/>
        <v>0</v>
      </c>
      <c r="R74" s="159" t="s">
        <v>166</v>
      </c>
      <c r="S74" s="159" t="s">
        <v>131</v>
      </c>
      <c r="T74" s="159" t="s">
        <v>131</v>
      </c>
      <c r="U74" s="159">
        <v>0</v>
      </c>
      <c r="V74" s="159">
        <f t="shared" si="27"/>
        <v>0</v>
      </c>
      <c r="W74" s="159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257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4">
        <v>58</v>
      </c>
      <c r="B75" s="175" t="s">
        <v>258</v>
      </c>
      <c r="C75" s="182" t="s">
        <v>259</v>
      </c>
      <c r="D75" s="176" t="s">
        <v>130</v>
      </c>
      <c r="E75" s="177">
        <v>3.3548</v>
      </c>
      <c r="F75" s="178"/>
      <c r="G75" s="179">
        <f t="shared" si="21"/>
        <v>0</v>
      </c>
      <c r="H75" s="160"/>
      <c r="I75" s="159">
        <f t="shared" si="22"/>
        <v>0</v>
      </c>
      <c r="J75" s="160"/>
      <c r="K75" s="159">
        <f t="shared" si="23"/>
        <v>0</v>
      </c>
      <c r="L75" s="159">
        <v>15</v>
      </c>
      <c r="M75" s="159">
        <f t="shared" si="24"/>
        <v>0</v>
      </c>
      <c r="N75" s="159">
        <v>3.0000000000000001E-5</v>
      </c>
      <c r="O75" s="159">
        <f t="shared" si="25"/>
        <v>0</v>
      </c>
      <c r="P75" s="159">
        <v>0</v>
      </c>
      <c r="Q75" s="159">
        <f t="shared" si="26"/>
        <v>0</v>
      </c>
      <c r="R75" s="159" t="s">
        <v>166</v>
      </c>
      <c r="S75" s="159" t="s">
        <v>131</v>
      </c>
      <c r="T75" s="159" t="s">
        <v>131</v>
      </c>
      <c r="U75" s="159">
        <v>0</v>
      </c>
      <c r="V75" s="159">
        <f t="shared" si="27"/>
        <v>0</v>
      </c>
      <c r="W75" s="159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257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4">
        <v>59</v>
      </c>
      <c r="B76" s="175" t="s">
        <v>260</v>
      </c>
      <c r="C76" s="182" t="s">
        <v>261</v>
      </c>
      <c r="D76" s="176" t="s">
        <v>189</v>
      </c>
      <c r="E76" s="177">
        <v>1.92E-3</v>
      </c>
      <c r="F76" s="178"/>
      <c r="G76" s="179">
        <f t="shared" si="21"/>
        <v>0</v>
      </c>
      <c r="H76" s="160"/>
      <c r="I76" s="159">
        <f t="shared" si="22"/>
        <v>0</v>
      </c>
      <c r="J76" s="160"/>
      <c r="K76" s="159">
        <f t="shared" si="23"/>
        <v>0</v>
      </c>
      <c r="L76" s="159">
        <v>15</v>
      </c>
      <c r="M76" s="159">
        <f t="shared" si="24"/>
        <v>0</v>
      </c>
      <c r="N76" s="159">
        <v>0</v>
      </c>
      <c r="O76" s="159">
        <f t="shared" si="25"/>
        <v>0</v>
      </c>
      <c r="P76" s="159">
        <v>0</v>
      </c>
      <c r="Q76" s="159">
        <f t="shared" si="26"/>
        <v>0</v>
      </c>
      <c r="R76" s="159"/>
      <c r="S76" s="159" t="s">
        <v>131</v>
      </c>
      <c r="T76" s="159" t="s">
        <v>131</v>
      </c>
      <c r="U76" s="159">
        <v>1.966</v>
      </c>
      <c r="V76" s="159">
        <f t="shared" si="27"/>
        <v>0</v>
      </c>
      <c r="W76" s="159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240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">
      <c r="A77" s="162" t="s">
        <v>121</v>
      </c>
      <c r="B77" s="163" t="s">
        <v>79</v>
      </c>
      <c r="C77" s="181" t="s">
        <v>80</v>
      </c>
      <c r="D77" s="164"/>
      <c r="E77" s="165"/>
      <c r="F77" s="166"/>
      <c r="G77" s="167">
        <f>SUMIF(AG78:AG85,"&lt;&gt;NOR",G78:G85)</f>
        <v>0</v>
      </c>
      <c r="H77" s="161"/>
      <c r="I77" s="161">
        <f>SUM(I78:I85)</f>
        <v>0</v>
      </c>
      <c r="J77" s="161"/>
      <c r="K77" s="161">
        <f>SUM(K78:K85)</f>
        <v>0</v>
      </c>
      <c r="L77" s="161"/>
      <c r="M77" s="161">
        <f>SUM(M78:M85)</f>
        <v>0</v>
      </c>
      <c r="N77" s="161"/>
      <c r="O77" s="161">
        <f>SUM(O78:O85)</f>
        <v>0.01</v>
      </c>
      <c r="P77" s="161"/>
      <c r="Q77" s="161">
        <f>SUM(Q78:Q85)</f>
        <v>0</v>
      </c>
      <c r="R77" s="161"/>
      <c r="S77" s="161"/>
      <c r="T77" s="161"/>
      <c r="U77" s="161"/>
      <c r="V77" s="161">
        <f>SUM(V78:V85)</f>
        <v>4.1199999999999992</v>
      </c>
      <c r="W77" s="161"/>
      <c r="AG77" t="s">
        <v>122</v>
      </c>
    </row>
    <row r="78" spans="1:60" outlineLevel="1" x14ac:dyDescent="0.2">
      <c r="A78" s="174">
        <v>60</v>
      </c>
      <c r="B78" s="175" t="s">
        <v>262</v>
      </c>
      <c r="C78" s="182" t="s">
        <v>263</v>
      </c>
      <c r="D78" s="176" t="s">
        <v>125</v>
      </c>
      <c r="E78" s="177">
        <v>1</v>
      </c>
      <c r="F78" s="178"/>
      <c r="G78" s="179">
        <f t="shared" ref="G78:G85" si="28">ROUND(E78*F78,2)</f>
        <v>0</v>
      </c>
      <c r="H78" s="160"/>
      <c r="I78" s="159">
        <f t="shared" ref="I78:I85" si="29">ROUND(E78*H78,2)</f>
        <v>0</v>
      </c>
      <c r="J78" s="160"/>
      <c r="K78" s="159">
        <f t="shared" ref="K78:K85" si="30">ROUND(E78*J78,2)</f>
        <v>0</v>
      </c>
      <c r="L78" s="159">
        <v>15</v>
      </c>
      <c r="M78" s="159">
        <f t="shared" ref="M78:M85" si="31">G78*(1+L78/100)</f>
        <v>0</v>
      </c>
      <c r="N78" s="159">
        <v>6.7499999999999999E-3</v>
      </c>
      <c r="O78" s="159">
        <f t="shared" ref="O78:O85" si="32">ROUND(E78*N78,2)</f>
        <v>0.01</v>
      </c>
      <c r="P78" s="159">
        <v>0</v>
      </c>
      <c r="Q78" s="159">
        <f t="shared" ref="Q78:Q85" si="33">ROUND(E78*P78,2)</f>
        <v>0</v>
      </c>
      <c r="R78" s="159"/>
      <c r="S78" s="159" t="s">
        <v>131</v>
      </c>
      <c r="T78" s="159" t="s">
        <v>131</v>
      </c>
      <c r="U78" s="159">
        <v>0.70899999999999996</v>
      </c>
      <c r="V78" s="159">
        <f t="shared" ref="V78:V85" si="34">ROUND(E78*U78,2)</f>
        <v>0.71</v>
      </c>
      <c r="W78" s="159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163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4">
        <v>61</v>
      </c>
      <c r="B79" s="175" t="s">
        <v>264</v>
      </c>
      <c r="C79" s="182" t="s">
        <v>265</v>
      </c>
      <c r="D79" s="176" t="s">
        <v>138</v>
      </c>
      <c r="E79" s="177">
        <v>3.5</v>
      </c>
      <c r="F79" s="178"/>
      <c r="G79" s="179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15</v>
      </c>
      <c r="M79" s="159">
        <f t="shared" si="31"/>
        <v>0</v>
      </c>
      <c r="N79" s="159">
        <v>4.6999999999999999E-4</v>
      </c>
      <c r="O79" s="159">
        <f t="shared" si="32"/>
        <v>0</v>
      </c>
      <c r="P79" s="159">
        <v>0</v>
      </c>
      <c r="Q79" s="159">
        <f t="shared" si="33"/>
        <v>0</v>
      </c>
      <c r="R79" s="159"/>
      <c r="S79" s="159" t="s">
        <v>131</v>
      </c>
      <c r="T79" s="159" t="s">
        <v>131</v>
      </c>
      <c r="U79" s="159">
        <v>0.35899999999999999</v>
      </c>
      <c r="V79" s="159">
        <f t="shared" si="34"/>
        <v>1.26</v>
      </c>
      <c r="W79" s="159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193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74">
        <v>62</v>
      </c>
      <c r="B80" s="175" t="s">
        <v>266</v>
      </c>
      <c r="C80" s="182" t="s">
        <v>267</v>
      </c>
      <c r="D80" s="176" t="s">
        <v>138</v>
      </c>
      <c r="E80" s="177">
        <v>1</v>
      </c>
      <c r="F80" s="178"/>
      <c r="G80" s="179">
        <f t="shared" si="28"/>
        <v>0</v>
      </c>
      <c r="H80" s="160"/>
      <c r="I80" s="159">
        <f t="shared" si="29"/>
        <v>0</v>
      </c>
      <c r="J80" s="160"/>
      <c r="K80" s="159">
        <f t="shared" si="30"/>
        <v>0</v>
      </c>
      <c r="L80" s="159">
        <v>15</v>
      </c>
      <c r="M80" s="159">
        <f t="shared" si="31"/>
        <v>0</v>
      </c>
      <c r="N80" s="159">
        <v>1.5200000000000001E-3</v>
      </c>
      <c r="O80" s="159">
        <f t="shared" si="32"/>
        <v>0</v>
      </c>
      <c r="P80" s="159">
        <v>0</v>
      </c>
      <c r="Q80" s="159">
        <f t="shared" si="33"/>
        <v>0</v>
      </c>
      <c r="R80" s="159"/>
      <c r="S80" s="159" t="s">
        <v>131</v>
      </c>
      <c r="T80" s="159" t="s">
        <v>131</v>
      </c>
      <c r="U80" s="159">
        <v>1.173</v>
      </c>
      <c r="V80" s="159">
        <f t="shared" si="34"/>
        <v>1.17</v>
      </c>
      <c r="W80" s="159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193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4">
        <v>63</v>
      </c>
      <c r="B81" s="175" t="s">
        <v>268</v>
      </c>
      <c r="C81" s="182" t="s">
        <v>269</v>
      </c>
      <c r="D81" s="176" t="s">
        <v>125</v>
      </c>
      <c r="E81" s="177">
        <v>2</v>
      </c>
      <c r="F81" s="178"/>
      <c r="G81" s="179">
        <f t="shared" si="28"/>
        <v>0</v>
      </c>
      <c r="H81" s="160"/>
      <c r="I81" s="159">
        <f t="shared" si="29"/>
        <v>0</v>
      </c>
      <c r="J81" s="160"/>
      <c r="K81" s="159">
        <f t="shared" si="30"/>
        <v>0</v>
      </c>
      <c r="L81" s="159">
        <v>15</v>
      </c>
      <c r="M81" s="159">
        <f t="shared" si="31"/>
        <v>0</v>
      </c>
      <c r="N81" s="159">
        <v>0</v>
      </c>
      <c r="O81" s="159">
        <f t="shared" si="32"/>
        <v>0</v>
      </c>
      <c r="P81" s="159">
        <v>0</v>
      </c>
      <c r="Q81" s="159">
        <f t="shared" si="33"/>
        <v>0</v>
      </c>
      <c r="R81" s="159"/>
      <c r="S81" s="159" t="s">
        <v>131</v>
      </c>
      <c r="T81" s="159" t="s">
        <v>131</v>
      </c>
      <c r="U81" s="159">
        <v>0.157</v>
      </c>
      <c r="V81" s="159">
        <f t="shared" si="34"/>
        <v>0.31</v>
      </c>
      <c r="W81" s="159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193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4">
        <v>64</v>
      </c>
      <c r="B82" s="175" t="s">
        <v>270</v>
      </c>
      <c r="C82" s="182" t="s">
        <v>271</v>
      </c>
      <c r="D82" s="176" t="s">
        <v>125</v>
      </c>
      <c r="E82" s="177">
        <v>1</v>
      </c>
      <c r="F82" s="178"/>
      <c r="G82" s="179">
        <f t="shared" si="28"/>
        <v>0</v>
      </c>
      <c r="H82" s="160"/>
      <c r="I82" s="159">
        <f t="shared" si="29"/>
        <v>0</v>
      </c>
      <c r="J82" s="160"/>
      <c r="K82" s="159">
        <f t="shared" si="30"/>
        <v>0</v>
      </c>
      <c r="L82" s="159">
        <v>15</v>
      </c>
      <c r="M82" s="159">
        <f t="shared" si="31"/>
        <v>0</v>
      </c>
      <c r="N82" s="159">
        <v>0</v>
      </c>
      <c r="O82" s="159">
        <f t="shared" si="32"/>
        <v>0</v>
      </c>
      <c r="P82" s="159">
        <v>0</v>
      </c>
      <c r="Q82" s="159">
        <f t="shared" si="33"/>
        <v>0</v>
      </c>
      <c r="R82" s="159"/>
      <c r="S82" s="159" t="s">
        <v>131</v>
      </c>
      <c r="T82" s="159" t="s">
        <v>131</v>
      </c>
      <c r="U82" s="159">
        <v>0.17399999999999999</v>
      </c>
      <c r="V82" s="159">
        <f t="shared" si="34"/>
        <v>0.17</v>
      </c>
      <c r="W82" s="159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193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74">
        <v>65</v>
      </c>
      <c r="B83" s="175" t="s">
        <v>272</v>
      </c>
      <c r="C83" s="182" t="s">
        <v>273</v>
      </c>
      <c r="D83" s="176" t="s">
        <v>125</v>
      </c>
      <c r="E83" s="177">
        <v>1</v>
      </c>
      <c r="F83" s="178"/>
      <c r="G83" s="179">
        <f t="shared" si="28"/>
        <v>0</v>
      </c>
      <c r="H83" s="160"/>
      <c r="I83" s="159">
        <f t="shared" si="29"/>
        <v>0</v>
      </c>
      <c r="J83" s="160"/>
      <c r="K83" s="159">
        <f t="shared" si="30"/>
        <v>0</v>
      </c>
      <c r="L83" s="159">
        <v>15</v>
      </c>
      <c r="M83" s="159">
        <f t="shared" si="31"/>
        <v>0</v>
      </c>
      <c r="N83" s="159">
        <v>0</v>
      </c>
      <c r="O83" s="159">
        <f t="shared" si="32"/>
        <v>0</v>
      </c>
      <c r="P83" s="159">
        <v>0</v>
      </c>
      <c r="Q83" s="159">
        <f t="shared" si="33"/>
        <v>0</v>
      </c>
      <c r="R83" s="159"/>
      <c r="S83" s="159" t="s">
        <v>131</v>
      </c>
      <c r="T83" s="159" t="s">
        <v>131</v>
      </c>
      <c r="U83" s="159">
        <v>0.25900000000000001</v>
      </c>
      <c r="V83" s="159">
        <f t="shared" si="34"/>
        <v>0.26</v>
      </c>
      <c r="W83" s="159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193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4">
        <v>66</v>
      </c>
      <c r="B84" s="175" t="s">
        <v>274</v>
      </c>
      <c r="C84" s="182" t="s">
        <v>275</v>
      </c>
      <c r="D84" s="176" t="s">
        <v>138</v>
      </c>
      <c r="E84" s="177">
        <v>4.5</v>
      </c>
      <c r="F84" s="178"/>
      <c r="G84" s="179">
        <f t="shared" si="28"/>
        <v>0</v>
      </c>
      <c r="H84" s="160"/>
      <c r="I84" s="159">
        <f t="shared" si="29"/>
        <v>0</v>
      </c>
      <c r="J84" s="160"/>
      <c r="K84" s="159">
        <f t="shared" si="30"/>
        <v>0</v>
      </c>
      <c r="L84" s="159">
        <v>15</v>
      </c>
      <c r="M84" s="159">
        <f t="shared" si="31"/>
        <v>0</v>
      </c>
      <c r="N84" s="159">
        <v>0</v>
      </c>
      <c r="O84" s="159">
        <f t="shared" si="32"/>
        <v>0</v>
      </c>
      <c r="P84" s="159">
        <v>0</v>
      </c>
      <c r="Q84" s="159">
        <f t="shared" si="33"/>
        <v>0</v>
      </c>
      <c r="R84" s="159"/>
      <c r="S84" s="159" t="s">
        <v>131</v>
      </c>
      <c r="T84" s="159" t="s">
        <v>131</v>
      </c>
      <c r="U84" s="159">
        <v>4.8000000000000001E-2</v>
      </c>
      <c r="V84" s="159">
        <f t="shared" si="34"/>
        <v>0.22</v>
      </c>
      <c r="W84" s="159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193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4">
        <v>67</v>
      </c>
      <c r="B85" s="175" t="s">
        <v>276</v>
      </c>
      <c r="C85" s="182" t="s">
        <v>277</v>
      </c>
      <c r="D85" s="176" t="s">
        <v>189</v>
      </c>
      <c r="E85" s="177">
        <v>9.9100000000000004E-3</v>
      </c>
      <c r="F85" s="178"/>
      <c r="G85" s="179">
        <f t="shared" si="28"/>
        <v>0</v>
      </c>
      <c r="H85" s="160"/>
      <c r="I85" s="159">
        <f t="shared" si="29"/>
        <v>0</v>
      </c>
      <c r="J85" s="160"/>
      <c r="K85" s="159">
        <f t="shared" si="30"/>
        <v>0</v>
      </c>
      <c r="L85" s="159">
        <v>15</v>
      </c>
      <c r="M85" s="159">
        <f t="shared" si="31"/>
        <v>0</v>
      </c>
      <c r="N85" s="159">
        <v>0</v>
      </c>
      <c r="O85" s="159">
        <f t="shared" si="32"/>
        <v>0</v>
      </c>
      <c r="P85" s="159">
        <v>0</v>
      </c>
      <c r="Q85" s="159">
        <f t="shared" si="33"/>
        <v>0</v>
      </c>
      <c r="R85" s="159"/>
      <c r="S85" s="159" t="s">
        <v>131</v>
      </c>
      <c r="T85" s="159" t="s">
        <v>131</v>
      </c>
      <c r="U85" s="159">
        <v>1.575</v>
      </c>
      <c r="V85" s="159">
        <f t="shared" si="34"/>
        <v>0.02</v>
      </c>
      <c r="W85" s="159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240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x14ac:dyDescent="0.2">
      <c r="A86" s="162" t="s">
        <v>121</v>
      </c>
      <c r="B86" s="163" t="s">
        <v>81</v>
      </c>
      <c r="C86" s="181" t="s">
        <v>82</v>
      </c>
      <c r="D86" s="164"/>
      <c r="E86" s="165"/>
      <c r="F86" s="166"/>
      <c r="G86" s="167">
        <f>SUMIF(AG87:AG97,"&lt;&gt;NOR",G87:G97)</f>
        <v>0</v>
      </c>
      <c r="H86" s="161"/>
      <c r="I86" s="161">
        <f>SUM(I87:I97)</f>
        <v>0</v>
      </c>
      <c r="J86" s="161"/>
      <c r="K86" s="161">
        <f>SUM(K87:K97)</f>
        <v>0</v>
      </c>
      <c r="L86" s="161"/>
      <c r="M86" s="161">
        <f>SUM(M87:M97)</f>
        <v>0</v>
      </c>
      <c r="N86" s="161"/>
      <c r="O86" s="161">
        <f>SUM(O87:O97)</f>
        <v>0.03</v>
      </c>
      <c r="P86" s="161"/>
      <c r="Q86" s="161">
        <f>SUM(Q87:Q97)</f>
        <v>0</v>
      </c>
      <c r="R86" s="161"/>
      <c r="S86" s="161"/>
      <c r="T86" s="161"/>
      <c r="U86" s="161"/>
      <c r="V86" s="161">
        <f>SUM(V87:V97)</f>
        <v>8.9600000000000009</v>
      </c>
      <c r="W86" s="161"/>
      <c r="AG86" t="s">
        <v>122</v>
      </c>
    </row>
    <row r="87" spans="1:60" outlineLevel="1" x14ac:dyDescent="0.2">
      <c r="A87" s="174">
        <v>68</v>
      </c>
      <c r="B87" s="175" t="s">
        <v>278</v>
      </c>
      <c r="C87" s="182" t="s">
        <v>279</v>
      </c>
      <c r="D87" s="176" t="s">
        <v>125</v>
      </c>
      <c r="E87" s="177">
        <v>2</v>
      </c>
      <c r="F87" s="178"/>
      <c r="G87" s="179">
        <f t="shared" ref="G87:G97" si="35">ROUND(E87*F87,2)</f>
        <v>0</v>
      </c>
      <c r="H87" s="160"/>
      <c r="I87" s="159">
        <f t="shared" ref="I87:I97" si="36">ROUND(E87*H87,2)</f>
        <v>0</v>
      </c>
      <c r="J87" s="160"/>
      <c r="K87" s="159">
        <f t="shared" ref="K87:K97" si="37">ROUND(E87*J87,2)</f>
        <v>0</v>
      </c>
      <c r="L87" s="159">
        <v>15</v>
      </c>
      <c r="M87" s="159">
        <f t="shared" ref="M87:M97" si="38">G87*(1+L87/100)</f>
        <v>0</v>
      </c>
      <c r="N87" s="159">
        <v>0</v>
      </c>
      <c r="O87" s="159">
        <f t="shared" ref="O87:O97" si="39">ROUND(E87*N87,2)</f>
        <v>0</v>
      </c>
      <c r="P87" s="159">
        <v>0</v>
      </c>
      <c r="Q87" s="159">
        <f t="shared" ref="Q87:Q97" si="40">ROUND(E87*P87,2)</f>
        <v>0</v>
      </c>
      <c r="R87" s="159"/>
      <c r="S87" s="159" t="s">
        <v>131</v>
      </c>
      <c r="T87" s="159" t="s">
        <v>131</v>
      </c>
      <c r="U87" s="159">
        <v>0.17696999999999999</v>
      </c>
      <c r="V87" s="159">
        <f t="shared" ref="V87:V97" si="41">ROUND(E87*U87,2)</f>
        <v>0.35</v>
      </c>
      <c r="W87" s="159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163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74">
        <v>69</v>
      </c>
      <c r="B88" s="175" t="s">
        <v>280</v>
      </c>
      <c r="C88" s="182" t="s">
        <v>281</v>
      </c>
      <c r="D88" s="176" t="s">
        <v>138</v>
      </c>
      <c r="E88" s="177">
        <v>5</v>
      </c>
      <c r="F88" s="178"/>
      <c r="G88" s="179">
        <f t="shared" si="35"/>
        <v>0</v>
      </c>
      <c r="H88" s="160"/>
      <c r="I88" s="159">
        <f t="shared" si="36"/>
        <v>0</v>
      </c>
      <c r="J88" s="160"/>
      <c r="K88" s="159">
        <f t="shared" si="37"/>
        <v>0</v>
      </c>
      <c r="L88" s="159">
        <v>15</v>
      </c>
      <c r="M88" s="159">
        <f t="shared" si="38"/>
        <v>0</v>
      </c>
      <c r="N88" s="159">
        <v>3.98E-3</v>
      </c>
      <c r="O88" s="159">
        <f t="shared" si="39"/>
        <v>0.02</v>
      </c>
      <c r="P88" s="159">
        <v>0</v>
      </c>
      <c r="Q88" s="159">
        <f t="shared" si="40"/>
        <v>0</v>
      </c>
      <c r="R88" s="159"/>
      <c r="S88" s="159" t="s">
        <v>131</v>
      </c>
      <c r="T88" s="159" t="s">
        <v>131</v>
      </c>
      <c r="U88" s="159">
        <v>0.27889999999999998</v>
      </c>
      <c r="V88" s="159">
        <f t="shared" si="41"/>
        <v>1.39</v>
      </c>
      <c r="W88" s="159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193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4">
        <v>70</v>
      </c>
      <c r="B89" s="175" t="s">
        <v>282</v>
      </c>
      <c r="C89" s="182" t="s">
        <v>283</v>
      </c>
      <c r="D89" s="176" t="s">
        <v>138</v>
      </c>
      <c r="E89" s="177">
        <v>3.5</v>
      </c>
      <c r="F89" s="178"/>
      <c r="G89" s="179">
        <f t="shared" si="35"/>
        <v>0</v>
      </c>
      <c r="H89" s="160"/>
      <c r="I89" s="159">
        <f t="shared" si="36"/>
        <v>0</v>
      </c>
      <c r="J89" s="160"/>
      <c r="K89" s="159">
        <f t="shared" si="37"/>
        <v>0</v>
      </c>
      <c r="L89" s="159">
        <v>15</v>
      </c>
      <c r="M89" s="159">
        <f t="shared" si="38"/>
        <v>0</v>
      </c>
      <c r="N89" s="159">
        <v>4.0099999999999997E-3</v>
      </c>
      <c r="O89" s="159">
        <f t="shared" si="39"/>
        <v>0.01</v>
      </c>
      <c r="P89" s="159">
        <v>0</v>
      </c>
      <c r="Q89" s="159">
        <f t="shared" si="40"/>
        <v>0</v>
      </c>
      <c r="R89" s="159"/>
      <c r="S89" s="159" t="s">
        <v>131</v>
      </c>
      <c r="T89" s="159" t="s">
        <v>131</v>
      </c>
      <c r="U89" s="159">
        <v>0.27889999999999998</v>
      </c>
      <c r="V89" s="159">
        <f t="shared" si="41"/>
        <v>0.98</v>
      </c>
      <c r="W89" s="159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193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74">
        <v>71</v>
      </c>
      <c r="B90" s="175" t="s">
        <v>284</v>
      </c>
      <c r="C90" s="182" t="s">
        <v>285</v>
      </c>
      <c r="D90" s="176" t="s">
        <v>192</v>
      </c>
      <c r="E90" s="177">
        <v>1</v>
      </c>
      <c r="F90" s="178"/>
      <c r="G90" s="179">
        <f t="shared" si="35"/>
        <v>0</v>
      </c>
      <c r="H90" s="160"/>
      <c r="I90" s="159">
        <f t="shared" si="36"/>
        <v>0</v>
      </c>
      <c r="J90" s="160"/>
      <c r="K90" s="159">
        <f t="shared" si="37"/>
        <v>0</v>
      </c>
      <c r="L90" s="159">
        <v>15</v>
      </c>
      <c r="M90" s="159">
        <f t="shared" si="38"/>
        <v>0</v>
      </c>
      <c r="N90" s="159">
        <v>0</v>
      </c>
      <c r="O90" s="159">
        <f t="shared" si="39"/>
        <v>0</v>
      </c>
      <c r="P90" s="159">
        <v>0</v>
      </c>
      <c r="Q90" s="159">
        <f t="shared" si="40"/>
        <v>0</v>
      </c>
      <c r="R90" s="159"/>
      <c r="S90" s="159" t="s">
        <v>131</v>
      </c>
      <c r="T90" s="159" t="s">
        <v>131</v>
      </c>
      <c r="U90" s="159">
        <v>0.65566000000000002</v>
      </c>
      <c r="V90" s="159">
        <f t="shared" si="41"/>
        <v>0.66</v>
      </c>
      <c r="W90" s="159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163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 x14ac:dyDescent="0.2">
      <c r="A91" s="174">
        <v>72</v>
      </c>
      <c r="B91" s="175" t="s">
        <v>286</v>
      </c>
      <c r="C91" s="182" t="s">
        <v>287</v>
      </c>
      <c r="D91" s="176" t="s">
        <v>138</v>
      </c>
      <c r="E91" s="177">
        <v>5</v>
      </c>
      <c r="F91" s="178"/>
      <c r="G91" s="179">
        <f t="shared" si="35"/>
        <v>0</v>
      </c>
      <c r="H91" s="160"/>
      <c r="I91" s="159">
        <f t="shared" si="36"/>
        <v>0</v>
      </c>
      <c r="J91" s="160"/>
      <c r="K91" s="159">
        <f t="shared" si="37"/>
        <v>0</v>
      </c>
      <c r="L91" s="159">
        <v>15</v>
      </c>
      <c r="M91" s="159">
        <f t="shared" si="38"/>
        <v>0</v>
      </c>
      <c r="N91" s="159">
        <v>3.0000000000000001E-5</v>
      </c>
      <c r="O91" s="159">
        <f t="shared" si="39"/>
        <v>0</v>
      </c>
      <c r="P91" s="159">
        <v>0</v>
      </c>
      <c r="Q91" s="159">
        <f t="shared" si="40"/>
        <v>0</v>
      </c>
      <c r="R91" s="159"/>
      <c r="S91" s="159" t="s">
        <v>131</v>
      </c>
      <c r="T91" s="159" t="s">
        <v>131</v>
      </c>
      <c r="U91" s="159">
        <v>0.129</v>
      </c>
      <c r="V91" s="159">
        <f t="shared" si="41"/>
        <v>0.65</v>
      </c>
      <c r="W91" s="159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193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74">
        <v>73</v>
      </c>
      <c r="B92" s="175" t="s">
        <v>288</v>
      </c>
      <c r="C92" s="182" t="s">
        <v>289</v>
      </c>
      <c r="D92" s="176" t="s">
        <v>138</v>
      </c>
      <c r="E92" s="177">
        <v>3.5</v>
      </c>
      <c r="F92" s="178"/>
      <c r="G92" s="179">
        <f t="shared" si="35"/>
        <v>0</v>
      </c>
      <c r="H92" s="160"/>
      <c r="I92" s="159">
        <f t="shared" si="36"/>
        <v>0</v>
      </c>
      <c r="J92" s="160"/>
      <c r="K92" s="159">
        <f t="shared" si="37"/>
        <v>0</v>
      </c>
      <c r="L92" s="159">
        <v>15</v>
      </c>
      <c r="M92" s="159">
        <f t="shared" si="38"/>
        <v>0</v>
      </c>
      <c r="N92" s="159">
        <v>5.0000000000000002E-5</v>
      </c>
      <c r="O92" s="159">
        <f t="shared" si="39"/>
        <v>0</v>
      </c>
      <c r="P92" s="159">
        <v>0</v>
      </c>
      <c r="Q92" s="159">
        <f t="shared" si="40"/>
        <v>0</v>
      </c>
      <c r="R92" s="159"/>
      <c r="S92" s="159" t="s">
        <v>131</v>
      </c>
      <c r="T92" s="159" t="s">
        <v>131</v>
      </c>
      <c r="U92" s="159">
        <v>0.129</v>
      </c>
      <c r="V92" s="159">
        <f t="shared" si="41"/>
        <v>0.45</v>
      </c>
      <c r="W92" s="159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193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74">
        <v>74</v>
      </c>
      <c r="B93" s="175" t="s">
        <v>290</v>
      </c>
      <c r="C93" s="182" t="s">
        <v>291</v>
      </c>
      <c r="D93" s="176" t="s">
        <v>125</v>
      </c>
      <c r="E93" s="177">
        <v>6</v>
      </c>
      <c r="F93" s="178"/>
      <c r="G93" s="179">
        <f t="shared" si="35"/>
        <v>0</v>
      </c>
      <c r="H93" s="160"/>
      <c r="I93" s="159">
        <f t="shared" si="36"/>
        <v>0</v>
      </c>
      <c r="J93" s="160"/>
      <c r="K93" s="159">
        <f t="shared" si="37"/>
        <v>0</v>
      </c>
      <c r="L93" s="159">
        <v>15</v>
      </c>
      <c r="M93" s="159">
        <f t="shared" si="38"/>
        <v>0</v>
      </c>
      <c r="N93" s="159">
        <v>0</v>
      </c>
      <c r="O93" s="159">
        <f t="shared" si="39"/>
        <v>0</v>
      </c>
      <c r="P93" s="159">
        <v>0</v>
      </c>
      <c r="Q93" s="159">
        <f t="shared" si="40"/>
        <v>0</v>
      </c>
      <c r="R93" s="159"/>
      <c r="S93" s="159" t="s">
        <v>131</v>
      </c>
      <c r="T93" s="159" t="s">
        <v>131</v>
      </c>
      <c r="U93" s="159">
        <v>0.42499999999999999</v>
      </c>
      <c r="V93" s="159">
        <f t="shared" si="41"/>
        <v>2.5499999999999998</v>
      </c>
      <c r="W93" s="159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193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4">
        <v>75</v>
      </c>
      <c r="B94" s="175" t="s">
        <v>292</v>
      </c>
      <c r="C94" s="182" t="s">
        <v>293</v>
      </c>
      <c r="D94" s="176" t="s">
        <v>125</v>
      </c>
      <c r="E94" s="177">
        <v>4</v>
      </c>
      <c r="F94" s="178"/>
      <c r="G94" s="179">
        <f t="shared" si="35"/>
        <v>0</v>
      </c>
      <c r="H94" s="160"/>
      <c r="I94" s="159">
        <f t="shared" si="36"/>
        <v>0</v>
      </c>
      <c r="J94" s="160"/>
      <c r="K94" s="159">
        <f t="shared" si="37"/>
        <v>0</v>
      </c>
      <c r="L94" s="159">
        <v>15</v>
      </c>
      <c r="M94" s="159">
        <f t="shared" si="38"/>
        <v>0</v>
      </c>
      <c r="N94" s="159">
        <v>6.3000000000000003E-4</v>
      </c>
      <c r="O94" s="159">
        <f t="shared" si="39"/>
        <v>0</v>
      </c>
      <c r="P94" s="159">
        <v>0</v>
      </c>
      <c r="Q94" s="159">
        <f t="shared" si="40"/>
        <v>0</v>
      </c>
      <c r="R94" s="159"/>
      <c r="S94" s="159" t="s">
        <v>131</v>
      </c>
      <c r="T94" s="159" t="s">
        <v>131</v>
      </c>
      <c r="U94" s="159">
        <v>0.27200000000000002</v>
      </c>
      <c r="V94" s="159">
        <f t="shared" si="41"/>
        <v>1.0900000000000001</v>
      </c>
      <c r="W94" s="159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193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4">
        <v>76</v>
      </c>
      <c r="B95" s="175" t="s">
        <v>294</v>
      </c>
      <c r="C95" s="182" t="s">
        <v>295</v>
      </c>
      <c r="D95" s="176" t="s">
        <v>296</v>
      </c>
      <c r="E95" s="177">
        <v>1</v>
      </c>
      <c r="F95" s="178"/>
      <c r="G95" s="179">
        <f t="shared" si="35"/>
        <v>0</v>
      </c>
      <c r="H95" s="160"/>
      <c r="I95" s="159">
        <f t="shared" si="36"/>
        <v>0</v>
      </c>
      <c r="J95" s="160"/>
      <c r="K95" s="159">
        <f t="shared" si="37"/>
        <v>0</v>
      </c>
      <c r="L95" s="159">
        <v>15</v>
      </c>
      <c r="M95" s="159">
        <f t="shared" si="38"/>
        <v>0</v>
      </c>
      <c r="N95" s="159">
        <v>1.48E-3</v>
      </c>
      <c r="O95" s="159">
        <f t="shared" si="39"/>
        <v>0</v>
      </c>
      <c r="P95" s="159">
        <v>0</v>
      </c>
      <c r="Q95" s="159">
        <f t="shared" si="40"/>
        <v>0</v>
      </c>
      <c r="R95" s="159"/>
      <c r="S95" s="159" t="s">
        <v>131</v>
      </c>
      <c r="T95" s="159" t="s">
        <v>131</v>
      </c>
      <c r="U95" s="159">
        <v>0.54</v>
      </c>
      <c r="V95" s="159">
        <f t="shared" si="41"/>
        <v>0.54</v>
      </c>
      <c r="W95" s="159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193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4">
        <v>77</v>
      </c>
      <c r="B96" s="175" t="s">
        <v>297</v>
      </c>
      <c r="C96" s="182" t="s">
        <v>298</v>
      </c>
      <c r="D96" s="176" t="s">
        <v>138</v>
      </c>
      <c r="E96" s="177">
        <v>8.5</v>
      </c>
      <c r="F96" s="178"/>
      <c r="G96" s="179">
        <f t="shared" si="35"/>
        <v>0</v>
      </c>
      <c r="H96" s="160"/>
      <c r="I96" s="159">
        <f t="shared" si="36"/>
        <v>0</v>
      </c>
      <c r="J96" s="160"/>
      <c r="K96" s="159">
        <f t="shared" si="37"/>
        <v>0</v>
      </c>
      <c r="L96" s="159">
        <v>15</v>
      </c>
      <c r="M96" s="159">
        <f t="shared" si="38"/>
        <v>0</v>
      </c>
      <c r="N96" s="159">
        <v>0</v>
      </c>
      <c r="O96" s="159">
        <f t="shared" si="39"/>
        <v>0</v>
      </c>
      <c r="P96" s="159">
        <v>0</v>
      </c>
      <c r="Q96" s="159">
        <f t="shared" si="40"/>
        <v>0</v>
      </c>
      <c r="R96" s="159"/>
      <c r="S96" s="159" t="s">
        <v>131</v>
      </c>
      <c r="T96" s="159" t="s">
        <v>131</v>
      </c>
      <c r="U96" s="159">
        <v>2.9000000000000001E-2</v>
      </c>
      <c r="V96" s="159">
        <f t="shared" si="41"/>
        <v>0.25</v>
      </c>
      <c r="W96" s="159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193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4">
        <v>78</v>
      </c>
      <c r="B97" s="175" t="s">
        <v>299</v>
      </c>
      <c r="C97" s="182" t="s">
        <v>300</v>
      </c>
      <c r="D97" s="176" t="s">
        <v>189</v>
      </c>
      <c r="E97" s="177">
        <v>3.8260000000000002E-2</v>
      </c>
      <c r="F97" s="178"/>
      <c r="G97" s="179">
        <f t="shared" si="35"/>
        <v>0</v>
      </c>
      <c r="H97" s="160"/>
      <c r="I97" s="159">
        <f t="shared" si="36"/>
        <v>0</v>
      </c>
      <c r="J97" s="160"/>
      <c r="K97" s="159">
        <f t="shared" si="37"/>
        <v>0</v>
      </c>
      <c r="L97" s="159">
        <v>15</v>
      </c>
      <c r="M97" s="159">
        <f t="shared" si="38"/>
        <v>0</v>
      </c>
      <c r="N97" s="159">
        <v>0</v>
      </c>
      <c r="O97" s="159">
        <f t="shared" si="39"/>
        <v>0</v>
      </c>
      <c r="P97" s="159">
        <v>0</v>
      </c>
      <c r="Q97" s="159">
        <f t="shared" si="40"/>
        <v>0</v>
      </c>
      <c r="R97" s="159"/>
      <c r="S97" s="159" t="s">
        <v>131</v>
      </c>
      <c r="T97" s="159" t="s">
        <v>131</v>
      </c>
      <c r="U97" s="159">
        <v>1.421</v>
      </c>
      <c r="V97" s="159">
        <f t="shared" si="41"/>
        <v>0.05</v>
      </c>
      <c r="W97" s="159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240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A98" s="162" t="s">
        <v>121</v>
      </c>
      <c r="B98" s="163" t="s">
        <v>83</v>
      </c>
      <c r="C98" s="181" t="s">
        <v>84</v>
      </c>
      <c r="D98" s="164"/>
      <c r="E98" s="165"/>
      <c r="F98" s="166"/>
      <c r="G98" s="167">
        <f>SUMIF(AG99:AG118,"&lt;&gt;NOR",G99:G118)</f>
        <v>0</v>
      </c>
      <c r="H98" s="161"/>
      <c r="I98" s="161">
        <f>SUM(I99:I118)</f>
        <v>0</v>
      </c>
      <c r="J98" s="161"/>
      <c r="K98" s="161">
        <f>SUM(K99:K118)</f>
        <v>0</v>
      </c>
      <c r="L98" s="161"/>
      <c r="M98" s="161">
        <f>SUM(M99:M118)</f>
        <v>0</v>
      </c>
      <c r="N98" s="161"/>
      <c r="O98" s="161">
        <f>SUM(O99:O118)</f>
        <v>0.08</v>
      </c>
      <c r="P98" s="161"/>
      <c r="Q98" s="161">
        <f>SUM(Q99:Q118)</f>
        <v>0</v>
      </c>
      <c r="R98" s="161"/>
      <c r="S98" s="161"/>
      <c r="T98" s="161"/>
      <c r="U98" s="161"/>
      <c r="V98" s="161">
        <f>SUM(V99:V118)</f>
        <v>10.619999999999997</v>
      </c>
      <c r="W98" s="161"/>
      <c r="AG98" t="s">
        <v>122</v>
      </c>
    </row>
    <row r="99" spans="1:60" ht="22.5" outlineLevel="1" x14ac:dyDescent="0.2">
      <c r="A99" s="174">
        <v>79</v>
      </c>
      <c r="B99" s="175" t="s">
        <v>301</v>
      </c>
      <c r="C99" s="182" t="s">
        <v>302</v>
      </c>
      <c r="D99" s="176" t="s">
        <v>125</v>
      </c>
      <c r="E99" s="177">
        <v>1</v>
      </c>
      <c r="F99" s="178"/>
      <c r="G99" s="179">
        <f t="shared" ref="G99:G118" si="42">ROUND(E99*F99,2)</f>
        <v>0</v>
      </c>
      <c r="H99" s="160"/>
      <c r="I99" s="159">
        <f t="shared" ref="I99:I118" si="43">ROUND(E99*H99,2)</f>
        <v>0</v>
      </c>
      <c r="J99" s="160"/>
      <c r="K99" s="159">
        <f t="shared" ref="K99:K118" si="44">ROUND(E99*J99,2)</f>
        <v>0</v>
      </c>
      <c r="L99" s="159">
        <v>15</v>
      </c>
      <c r="M99" s="159">
        <f t="shared" ref="M99:M118" si="45">G99*(1+L99/100)</f>
        <v>0</v>
      </c>
      <c r="N99" s="159">
        <v>2.1250000000000002E-2</v>
      </c>
      <c r="O99" s="159">
        <f t="shared" ref="O99:O118" si="46">ROUND(E99*N99,2)</f>
        <v>0.02</v>
      </c>
      <c r="P99" s="159">
        <v>0</v>
      </c>
      <c r="Q99" s="159">
        <f t="shared" ref="Q99:Q118" si="47">ROUND(E99*P99,2)</f>
        <v>0</v>
      </c>
      <c r="R99" s="159"/>
      <c r="S99" s="159" t="s">
        <v>131</v>
      </c>
      <c r="T99" s="159" t="s">
        <v>131</v>
      </c>
      <c r="U99" s="159">
        <v>1.39</v>
      </c>
      <c r="V99" s="159">
        <f t="shared" ref="V99:V118" si="48">ROUND(E99*U99,2)</f>
        <v>1.39</v>
      </c>
      <c r="W99" s="159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193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4">
        <v>80</v>
      </c>
      <c r="B100" s="175" t="s">
        <v>303</v>
      </c>
      <c r="C100" s="182" t="s">
        <v>304</v>
      </c>
      <c r="D100" s="176" t="s">
        <v>192</v>
      </c>
      <c r="E100" s="177">
        <v>1</v>
      </c>
      <c r="F100" s="178"/>
      <c r="G100" s="179">
        <f t="shared" si="42"/>
        <v>0</v>
      </c>
      <c r="H100" s="160"/>
      <c r="I100" s="159">
        <f t="shared" si="43"/>
        <v>0</v>
      </c>
      <c r="J100" s="160"/>
      <c r="K100" s="159">
        <f t="shared" si="44"/>
        <v>0</v>
      </c>
      <c r="L100" s="159">
        <v>15</v>
      </c>
      <c r="M100" s="159">
        <f t="shared" si="45"/>
        <v>0</v>
      </c>
      <c r="N100" s="159">
        <v>1.8600000000000001E-3</v>
      </c>
      <c r="O100" s="159">
        <f t="shared" si="46"/>
        <v>0</v>
      </c>
      <c r="P100" s="159">
        <v>0</v>
      </c>
      <c r="Q100" s="159">
        <f t="shared" si="47"/>
        <v>0</v>
      </c>
      <c r="R100" s="159"/>
      <c r="S100" s="159" t="s">
        <v>131</v>
      </c>
      <c r="T100" s="159" t="s">
        <v>131</v>
      </c>
      <c r="U100" s="159">
        <v>1.3340000000000001</v>
      </c>
      <c r="V100" s="159">
        <f t="shared" si="48"/>
        <v>1.33</v>
      </c>
      <c r="W100" s="159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193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4">
        <v>81</v>
      </c>
      <c r="B101" s="175" t="s">
        <v>305</v>
      </c>
      <c r="C101" s="182" t="s">
        <v>306</v>
      </c>
      <c r="D101" s="176" t="s">
        <v>192</v>
      </c>
      <c r="E101" s="177">
        <v>1</v>
      </c>
      <c r="F101" s="178"/>
      <c r="G101" s="179">
        <f t="shared" si="42"/>
        <v>0</v>
      </c>
      <c r="H101" s="160"/>
      <c r="I101" s="159">
        <f t="shared" si="43"/>
        <v>0</v>
      </c>
      <c r="J101" s="160"/>
      <c r="K101" s="159">
        <f t="shared" si="44"/>
        <v>0</v>
      </c>
      <c r="L101" s="159">
        <v>15</v>
      </c>
      <c r="M101" s="159">
        <f t="shared" si="45"/>
        <v>0</v>
      </c>
      <c r="N101" s="159">
        <v>1.41E-3</v>
      </c>
      <c r="O101" s="159">
        <f t="shared" si="46"/>
        <v>0</v>
      </c>
      <c r="P101" s="159">
        <v>0</v>
      </c>
      <c r="Q101" s="159">
        <f t="shared" si="47"/>
        <v>0</v>
      </c>
      <c r="R101" s="159"/>
      <c r="S101" s="159" t="s">
        <v>131</v>
      </c>
      <c r="T101" s="159" t="s">
        <v>131</v>
      </c>
      <c r="U101" s="159">
        <v>1.575</v>
      </c>
      <c r="V101" s="159">
        <f t="shared" si="48"/>
        <v>1.58</v>
      </c>
      <c r="W101" s="159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193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4">
        <v>82</v>
      </c>
      <c r="B102" s="175" t="s">
        <v>307</v>
      </c>
      <c r="C102" s="182" t="s">
        <v>308</v>
      </c>
      <c r="D102" s="176" t="s">
        <v>192</v>
      </c>
      <c r="E102" s="177">
        <v>1</v>
      </c>
      <c r="F102" s="178"/>
      <c r="G102" s="179">
        <f t="shared" si="42"/>
        <v>0</v>
      </c>
      <c r="H102" s="160"/>
      <c r="I102" s="159">
        <f t="shared" si="43"/>
        <v>0</v>
      </c>
      <c r="J102" s="160"/>
      <c r="K102" s="159">
        <f t="shared" si="44"/>
        <v>0</v>
      </c>
      <c r="L102" s="159">
        <v>15</v>
      </c>
      <c r="M102" s="159">
        <f t="shared" si="45"/>
        <v>0</v>
      </c>
      <c r="N102" s="159">
        <v>4.8999999999999998E-4</v>
      </c>
      <c r="O102" s="159">
        <f t="shared" si="46"/>
        <v>0</v>
      </c>
      <c r="P102" s="159">
        <v>0</v>
      </c>
      <c r="Q102" s="159">
        <f t="shared" si="47"/>
        <v>0</v>
      </c>
      <c r="R102" s="159"/>
      <c r="S102" s="159" t="s">
        <v>131</v>
      </c>
      <c r="T102" s="159" t="s">
        <v>131</v>
      </c>
      <c r="U102" s="159">
        <v>3.6</v>
      </c>
      <c r="V102" s="159">
        <f t="shared" si="48"/>
        <v>3.6</v>
      </c>
      <c r="W102" s="159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193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4">
        <v>83</v>
      </c>
      <c r="B103" s="175" t="s">
        <v>309</v>
      </c>
      <c r="C103" s="182" t="s">
        <v>310</v>
      </c>
      <c r="D103" s="176" t="s">
        <v>192</v>
      </c>
      <c r="E103" s="177">
        <v>3</v>
      </c>
      <c r="F103" s="178"/>
      <c r="G103" s="179">
        <f t="shared" si="42"/>
        <v>0</v>
      </c>
      <c r="H103" s="160"/>
      <c r="I103" s="159">
        <f t="shared" si="43"/>
        <v>0</v>
      </c>
      <c r="J103" s="160"/>
      <c r="K103" s="159">
        <f t="shared" si="44"/>
        <v>0</v>
      </c>
      <c r="L103" s="159">
        <v>15</v>
      </c>
      <c r="M103" s="159">
        <f t="shared" si="45"/>
        <v>0</v>
      </c>
      <c r="N103" s="159">
        <v>2.4000000000000001E-4</v>
      </c>
      <c r="O103" s="159">
        <f t="shared" si="46"/>
        <v>0</v>
      </c>
      <c r="P103" s="159">
        <v>0</v>
      </c>
      <c r="Q103" s="159">
        <f t="shared" si="47"/>
        <v>0</v>
      </c>
      <c r="R103" s="159"/>
      <c r="S103" s="159" t="s">
        <v>131</v>
      </c>
      <c r="T103" s="159" t="s">
        <v>131</v>
      </c>
      <c r="U103" s="159">
        <v>0.124</v>
      </c>
      <c r="V103" s="159">
        <f t="shared" si="48"/>
        <v>0.37</v>
      </c>
      <c r="W103" s="159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193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 x14ac:dyDescent="0.2">
      <c r="A104" s="174">
        <v>84</v>
      </c>
      <c r="B104" s="175" t="s">
        <v>311</v>
      </c>
      <c r="C104" s="182" t="s">
        <v>312</v>
      </c>
      <c r="D104" s="176" t="s">
        <v>192</v>
      </c>
      <c r="E104" s="177">
        <v>1</v>
      </c>
      <c r="F104" s="178"/>
      <c r="G104" s="179">
        <f t="shared" si="42"/>
        <v>0</v>
      </c>
      <c r="H104" s="160"/>
      <c r="I104" s="159">
        <f t="shared" si="43"/>
        <v>0</v>
      </c>
      <c r="J104" s="160"/>
      <c r="K104" s="159">
        <f t="shared" si="44"/>
        <v>0</v>
      </c>
      <c r="L104" s="159">
        <v>15</v>
      </c>
      <c r="M104" s="159">
        <f t="shared" si="45"/>
        <v>0</v>
      </c>
      <c r="N104" s="159">
        <v>2.4000000000000001E-4</v>
      </c>
      <c r="O104" s="159">
        <f t="shared" si="46"/>
        <v>0</v>
      </c>
      <c r="P104" s="159">
        <v>0</v>
      </c>
      <c r="Q104" s="159">
        <f t="shared" si="47"/>
        <v>0</v>
      </c>
      <c r="R104" s="159"/>
      <c r="S104" s="159" t="s">
        <v>131</v>
      </c>
      <c r="T104" s="159" t="s">
        <v>131</v>
      </c>
      <c r="U104" s="159">
        <v>0.124</v>
      </c>
      <c r="V104" s="159">
        <f t="shared" si="48"/>
        <v>0.12</v>
      </c>
      <c r="W104" s="159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193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4">
        <v>85</v>
      </c>
      <c r="B105" s="175" t="s">
        <v>313</v>
      </c>
      <c r="C105" s="182" t="s">
        <v>314</v>
      </c>
      <c r="D105" s="176" t="s">
        <v>125</v>
      </c>
      <c r="E105" s="177">
        <v>1</v>
      </c>
      <c r="F105" s="178"/>
      <c r="G105" s="179">
        <f t="shared" si="42"/>
        <v>0</v>
      </c>
      <c r="H105" s="160"/>
      <c r="I105" s="159">
        <f t="shared" si="43"/>
        <v>0</v>
      </c>
      <c r="J105" s="160"/>
      <c r="K105" s="159">
        <f t="shared" si="44"/>
        <v>0</v>
      </c>
      <c r="L105" s="159">
        <v>15</v>
      </c>
      <c r="M105" s="159">
        <f t="shared" si="45"/>
        <v>0</v>
      </c>
      <c r="N105" s="159">
        <v>4.0000000000000003E-5</v>
      </c>
      <c r="O105" s="159">
        <f t="shared" si="46"/>
        <v>0</v>
      </c>
      <c r="P105" s="159">
        <v>0</v>
      </c>
      <c r="Q105" s="159">
        <f t="shared" si="47"/>
        <v>0</v>
      </c>
      <c r="R105" s="159"/>
      <c r="S105" s="159" t="s">
        <v>131</v>
      </c>
      <c r="T105" s="159" t="s">
        <v>131</v>
      </c>
      <c r="U105" s="159">
        <v>0.44500000000000001</v>
      </c>
      <c r="V105" s="159">
        <f t="shared" si="48"/>
        <v>0.45</v>
      </c>
      <c r="W105" s="159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193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4">
        <v>86</v>
      </c>
      <c r="B106" s="175" t="s">
        <v>315</v>
      </c>
      <c r="C106" s="182" t="s">
        <v>316</v>
      </c>
      <c r="D106" s="176" t="s">
        <v>192</v>
      </c>
      <c r="E106" s="177">
        <v>1</v>
      </c>
      <c r="F106" s="178"/>
      <c r="G106" s="179">
        <f t="shared" si="42"/>
        <v>0</v>
      </c>
      <c r="H106" s="160"/>
      <c r="I106" s="159">
        <f t="shared" si="43"/>
        <v>0</v>
      </c>
      <c r="J106" s="160"/>
      <c r="K106" s="159">
        <f t="shared" si="44"/>
        <v>0</v>
      </c>
      <c r="L106" s="159">
        <v>15</v>
      </c>
      <c r="M106" s="159">
        <f t="shared" si="45"/>
        <v>0</v>
      </c>
      <c r="N106" s="159">
        <v>1.2E-4</v>
      </c>
      <c r="O106" s="159">
        <f t="shared" si="46"/>
        <v>0</v>
      </c>
      <c r="P106" s="159">
        <v>0</v>
      </c>
      <c r="Q106" s="159">
        <f t="shared" si="47"/>
        <v>0</v>
      </c>
      <c r="R106" s="159"/>
      <c r="S106" s="159" t="s">
        <v>131</v>
      </c>
      <c r="T106" s="159" t="s">
        <v>131</v>
      </c>
      <c r="U106" s="159">
        <v>0.51700000000000002</v>
      </c>
      <c r="V106" s="159">
        <f t="shared" si="48"/>
        <v>0.52</v>
      </c>
      <c r="W106" s="159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193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33.75" outlineLevel="1" x14ac:dyDescent="0.2">
      <c r="A107" s="174">
        <v>87</v>
      </c>
      <c r="B107" s="175" t="s">
        <v>317</v>
      </c>
      <c r="C107" s="182" t="s">
        <v>318</v>
      </c>
      <c r="D107" s="176" t="s">
        <v>125</v>
      </c>
      <c r="E107" s="177">
        <v>1</v>
      </c>
      <c r="F107" s="178"/>
      <c r="G107" s="179">
        <f t="shared" si="42"/>
        <v>0</v>
      </c>
      <c r="H107" s="160"/>
      <c r="I107" s="159">
        <f t="shared" si="43"/>
        <v>0</v>
      </c>
      <c r="J107" s="160"/>
      <c r="K107" s="159">
        <f t="shared" si="44"/>
        <v>0</v>
      </c>
      <c r="L107" s="159">
        <v>15</v>
      </c>
      <c r="M107" s="159">
        <f t="shared" si="45"/>
        <v>0</v>
      </c>
      <c r="N107" s="159">
        <v>2.7999999999999998E-4</v>
      </c>
      <c r="O107" s="159">
        <f t="shared" si="46"/>
        <v>0</v>
      </c>
      <c r="P107" s="159">
        <v>0</v>
      </c>
      <c r="Q107" s="159">
        <f t="shared" si="47"/>
        <v>0</v>
      </c>
      <c r="R107" s="159"/>
      <c r="S107" s="159" t="s">
        <v>131</v>
      </c>
      <c r="T107" s="159" t="s">
        <v>131</v>
      </c>
      <c r="U107" s="159">
        <v>0.246</v>
      </c>
      <c r="V107" s="159">
        <f t="shared" si="48"/>
        <v>0.25</v>
      </c>
      <c r="W107" s="159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193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 x14ac:dyDescent="0.2">
      <c r="A108" s="174">
        <v>88</v>
      </c>
      <c r="B108" s="175" t="s">
        <v>319</v>
      </c>
      <c r="C108" s="182" t="s">
        <v>320</v>
      </c>
      <c r="D108" s="176" t="s">
        <v>125</v>
      </c>
      <c r="E108" s="177">
        <v>1</v>
      </c>
      <c r="F108" s="178"/>
      <c r="G108" s="179">
        <f t="shared" si="42"/>
        <v>0</v>
      </c>
      <c r="H108" s="160"/>
      <c r="I108" s="159">
        <f t="shared" si="43"/>
        <v>0</v>
      </c>
      <c r="J108" s="160"/>
      <c r="K108" s="159">
        <f t="shared" si="44"/>
        <v>0</v>
      </c>
      <c r="L108" s="159">
        <v>15</v>
      </c>
      <c r="M108" s="159">
        <f t="shared" si="45"/>
        <v>0</v>
      </c>
      <c r="N108" s="159">
        <v>9.0000000000000006E-5</v>
      </c>
      <c r="O108" s="159">
        <f t="shared" si="46"/>
        <v>0</v>
      </c>
      <c r="P108" s="159">
        <v>0</v>
      </c>
      <c r="Q108" s="159">
        <f t="shared" si="47"/>
        <v>0</v>
      </c>
      <c r="R108" s="159"/>
      <c r="S108" s="159" t="s">
        <v>131</v>
      </c>
      <c r="T108" s="159" t="s">
        <v>131</v>
      </c>
      <c r="U108" s="159">
        <v>0.246</v>
      </c>
      <c r="V108" s="159">
        <f t="shared" si="48"/>
        <v>0.25</v>
      </c>
      <c r="W108" s="159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193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4">
        <v>89</v>
      </c>
      <c r="B109" s="175" t="s">
        <v>321</v>
      </c>
      <c r="C109" s="182" t="s">
        <v>322</v>
      </c>
      <c r="D109" s="176" t="s">
        <v>125</v>
      </c>
      <c r="E109" s="177">
        <v>1</v>
      </c>
      <c r="F109" s="178"/>
      <c r="G109" s="179">
        <f t="shared" si="42"/>
        <v>0</v>
      </c>
      <c r="H109" s="160"/>
      <c r="I109" s="159">
        <f t="shared" si="43"/>
        <v>0</v>
      </c>
      <c r="J109" s="160"/>
      <c r="K109" s="159">
        <f t="shared" si="44"/>
        <v>0</v>
      </c>
      <c r="L109" s="159">
        <v>15</v>
      </c>
      <c r="M109" s="159">
        <f t="shared" si="45"/>
        <v>0</v>
      </c>
      <c r="N109" s="159">
        <v>0</v>
      </c>
      <c r="O109" s="159">
        <f t="shared" si="46"/>
        <v>0</v>
      </c>
      <c r="P109" s="159">
        <v>0</v>
      </c>
      <c r="Q109" s="159">
        <f t="shared" si="47"/>
        <v>0</v>
      </c>
      <c r="R109" s="159"/>
      <c r="S109" s="159" t="s">
        <v>131</v>
      </c>
      <c r="T109" s="159" t="s">
        <v>131</v>
      </c>
      <c r="U109" s="159">
        <v>0.246</v>
      </c>
      <c r="V109" s="159">
        <f t="shared" si="48"/>
        <v>0.25</v>
      </c>
      <c r="W109" s="159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193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4">
        <v>90</v>
      </c>
      <c r="B110" s="175" t="s">
        <v>323</v>
      </c>
      <c r="C110" s="182" t="s">
        <v>324</v>
      </c>
      <c r="D110" s="176" t="s">
        <v>125</v>
      </c>
      <c r="E110" s="177">
        <v>1</v>
      </c>
      <c r="F110" s="178"/>
      <c r="G110" s="179">
        <f t="shared" si="42"/>
        <v>0</v>
      </c>
      <c r="H110" s="160"/>
      <c r="I110" s="159">
        <f t="shared" si="43"/>
        <v>0</v>
      </c>
      <c r="J110" s="160"/>
      <c r="K110" s="159">
        <f t="shared" si="44"/>
        <v>0</v>
      </c>
      <c r="L110" s="159">
        <v>15</v>
      </c>
      <c r="M110" s="159">
        <f t="shared" si="45"/>
        <v>0</v>
      </c>
      <c r="N110" s="159">
        <v>0</v>
      </c>
      <c r="O110" s="159">
        <f t="shared" si="46"/>
        <v>0</v>
      </c>
      <c r="P110" s="159">
        <v>0</v>
      </c>
      <c r="Q110" s="159">
        <f t="shared" si="47"/>
        <v>0</v>
      </c>
      <c r="R110" s="159"/>
      <c r="S110" s="159" t="s">
        <v>131</v>
      </c>
      <c r="T110" s="159" t="s">
        <v>131</v>
      </c>
      <c r="U110" s="159">
        <v>0.37</v>
      </c>
      <c r="V110" s="159">
        <f t="shared" si="48"/>
        <v>0.37</v>
      </c>
      <c r="W110" s="159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193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74">
        <v>91</v>
      </c>
      <c r="B111" s="175" t="s">
        <v>325</v>
      </c>
      <c r="C111" s="182" t="s">
        <v>326</v>
      </c>
      <c r="D111" s="176" t="s">
        <v>125</v>
      </c>
      <c r="E111" s="177">
        <v>1</v>
      </c>
      <c r="F111" s="178"/>
      <c r="G111" s="179">
        <f t="shared" si="42"/>
        <v>0</v>
      </c>
      <c r="H111" s="160"/>
      <c r="I111" s="159">
        <f t="shared" si="43"/>
        <v>0</v>
      </c>
      <c r="J111" s="160"/>
      <c r="K111" s="159">
        <f t="shared" si="44"/>
        <v>0</v>
      </c>
      <c r="L111" s="159">
        <v>15</v>
      </c>
      <c r="M111" s="159">
        <f t="shared" si="45"/>
        <v>0</v>
      </c>
      <c r="N111" s="159">
        <v>8.0000000000000004E-4</v>
      </c>
      <c r="O111" s="159">
        <f t="shared" si="46"/>
        <v>0</v>
      </c>
      <c r="P111" s="159">
        <v>0</v>
      </c>
      <c r="Q111" s="159">
        <f t="shared" si="47"/>
        <v>0</v>
      </c>
      <c r="R111" s="159" t="s">
        <v>166</v>
      </c>
      <c r="S111" s="159" t="s">
        <v>131</v>
      </c>
      <c r="T111" s="159" t="s">
        <v>131</v>
      </c>
      <c r="U111" s="159">
        <v>0</v>
      </c>
      <c r="V111" s="159">
        <f t="shared" si="48"/>
        <v>0</v>
      </c>
      <c r="W111" s="159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257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 x14ac:dyDescent="0.2">
      <c r="A112" s="174">
        <v>92</v>
      </c>
      <c r="B112" s="175" t="s">
        <v>327</v>
      </c>
      <c r="C112" s="182" t="s">
        <v>328</v>
      </c>
      <c r="D112" s="176" t="s">
        <v>125</v>
      </c>
      <c r="E112" s="177">
        <v>1</v>
      </c>
      <c r="F112" s="178"/>
      <c r="G112" s="179">
        <f t="shared" si="42"/>
        <v>0</v>
      </c>
      <c r="H112" s="160"/>
      <c r="I112" s="159">
        <f t="shared" si="43"/>
        <v>0</v>
      </c>
      <c r="J112" s="160"/>
      <c r="K112" s="159">
        <f t="shared" si="44"/>
        <v>0</v>
      </c>
      <c r="L112" s="159">
        <v>15</v>
      </c>
      <c r="M112" s="159">
        <f t="shared" si="45"/>
        <v>0</v>
      </c>
      <c r="N112" s="159">
        <v>8.4999999999999995E-4</v>
      </c>
      <c r="O112" s="159">
        <f t="shared" si="46"/>
        <v>0</v>
      </c>
      <c r="P112" s="159">
        <v>0</v>
      </c>
      <c r="Q112" s="159">
        <f t="shared" si="47"/>
        <v>0</v>
      </c>
      <c r="R112" s="159" t="s">
        <v>166</v>
      </c>
      <c r="S112" s="159" t="s">
        <v>131</v>
      </c>
      <c r="T112" s="159" t="s">
        <v>131</v>
      </c>
      <c r="U112" s="159">
        <v>0</v>
      </c>
      <c r="V112" s="159">
        <f t="shared" si="48"/>
        <v>0</v>
      </c>
      <c r="W112" s="159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257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4">
        <v>93</v>
      </c>
      <c r="B113" s="175" t="s">
        <v>329</v>
      </c>
      <c r="C113" s="182" t="s">
        <v>330</v>
      </c>
      <c r="D113" s="176" t="s">
        <v>125</v>
      </c>
      <c r="E113" s="177">
        <v>1</v>
      </c>
      <c r="F113" s="178"/>
      <c r="G113" s="179">
        <f t="shared" si="42"/>
        <v>0</v>
      </c>
      <c r="H113" s="160"/>
      <c r="I113" s="159">
        <f t="shared" si="43"/>
        <v>0</v>
      </c>
      <c r="J113" s="160"/>
      <c r="K113" s="159">
        <f t="shared" si="44"/>
        <v>0</v>
      </c>
      <c r="L113" s="159">
        <v>15</v>
      </c>
      <c r="M113" s="159">
        <f t="shared" si="45"/>
        <v>0</v>
      </c>
      <c r="N113" s="159">
        <v>1.4E-3</v>
      </c>
      <c r="O113" s="159">
        <f t="shared" si="46"/>
        <v>0</v>
      </c>
      <c r="P113" s="159">
        <v>0</v>
      </c>
      <c r="Q113" s="159">
        <f t="shared" si="47"/>
        <v>0</v>
      </c>
      <c r="R113" s="159" t="s">
        <v>166</v>
      </c>
      <c r="S113" s="159" t="s">
        <v>131</v>
      </c>
      <c r="T113" s="159" t="s">
        <v>131</v>
      </c>
      <c r="U113" s="159">
        <v>0</v>
      </c>
      <c r="V113" s="159">
        <f t="shared" si="48"/>
        <v>0</v>
      </c>
      <c r="W113" s="159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257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4">
        <v>94</v>
      </c>
      <c r="B114" s="175" t="s">
        <v>331</v>
      </c>
      <c r="C114" s="182" t="s">
        <v>332</v>
      </c>
      <c r="D114" s="176" t="s">
        <v>125</v>
      </c>
      <c r="E114" s="177">
        <v>1</v>
      </c>
      <c r="F114" s="178"/>
      <c r="G114" s="179">
        <f t="shared" si="42"/>
        <v>0</v>
      </c>
      <c r="H114" s="160"/>
      <c r="I114" s="159">
        <f t="shared" si="43"/>
        <v>0</v>
      </c>
      <c r="J114" s="160"/>
      <c r="K114" s="159">
        <f t="shared" si="44"/>
        <v>0</v>
      </c>
      <c r="L114" s="159">
        <v>15</v>
      </c>
      <c r="M114" s="159">
        <f t="shared" si="45"/>
        <v>0</v>
      </c>
      <c r="N114" s="159">
        <v>1.33E-3</v>
      </c>
      <c r="O114" s="159">
        <f t="shared" si="46"/>
        <v>0</v>
      </c>
      <c r="P114" s="159">
        <v>0</v>
      </c>
      <c r="Q114" s="159">
        <f t="shared" si="47"/>
        <v>0</v>
      </c>
      <c r="R114" s="159" t="s">
        <v>166</v>
      </c>
      <c r="S114" s="159" t="s">
        <v>131</v>
      </c>
      <c r="T114" s="159" t="s">
        <v>131</v>
      </c>
      <c r="U114" s="159">
        <v>0</v>
      </c>
      <c r="V114" s="159">
        <f t="shared" si="48"/>
        <v>0</v>
      </c>
      <c r="W114" s="159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257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74">
        <v>95</v>
      </c>
      <c r="B115" s="175" t="s">
        <v>333</v>
      </c>
      <c r="C115" s="182" t="s">
        <v>334</v>
      </c>
      <c r="D115" s="176" t="s">
        <v>125</v>
      </c>
      <c r="E115" s="177">
        <v>1</v>
      </c>
      <c r="F115" s="178"/>
      <c r="G115" s="179">
        <f t="shared" si="42"/>
        <v>0</v>
      </c>
      <c r="H115" s="160"/>
      <c r="I115" s="159">
        <f t="shared" si="43"/>
        <v>0</v>
      </c>
      <c r="J115" s="160"/>
      <c r="K115" s="159">
        <f t="shared" si="44"/>
        <v>0</v>
      </c>
      <c r="L115" s="159">
        <v>15</v>
      </c>
      <c r="M115" s="159">
        <f t="shared" si="45"/>
        <v>0</v>
      </c>
      <c r="N115" s="159">
        <v>1.4999999999999999E-2</v>
      </c>
      <c r="O115" s="159">
        <f t="shared" si="46"/>
        <v>0.02</v>
      </c>
      <c r="P115" s="159">
        <v>0</v>
      </c>
      <c r="Q115" s="159">
        <f t="shared" si="47"/>
        <v>0</v>
      </c>
      <c r="R115" s="159" t="s">
        <v>166</v>
      </c>
      <c r="S115" s="159" t="s">
        <v>131</v>
      </c>
      <c r="T115" s="159" t="s">
        <v>131</v>
      </c>
      <c r="U115" s="159">
        <v>0</v>
      </c>
      <c r="V115" s="159">
        <f t="shared" si="48"/>
        <v>0</v>
      </c>
      <c r="W115" s="159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257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 x14ac:dyDescent="0.2">
      <c r="A116" s="174">
        <v>96</v>
      </c>
      <c r="B116" s="175" t="s">
        <v>335</v>
      </c>
      <c r="C116" s="182" t="s">
        <v>336</v>
      </c>
      <c r="D116" s="176" t="s">
        <v>125</v>
      </c>
      <c r="E116" s="177">
        <v>1</v>
      </c>
      <c r="F116" s="178"/>
      <c r="G116" s="179">
        <f t="shared" si="42"/>
        <v>0</v>
      </c>
      <c r="H116" s="160"/>
      <c r="I116" s="159">
        <f t="shared" si="43"/>
        <v>0</v>
      </c>
      <c r="J116" s="160"/>
      <c r="K116" s="159">
        <f t="shared" si="44"/>
        <v>0</v>
      </c>
      <c r="L116" s="159">
        <v>15</v>
      </c>
      <c r="M116" s="159">
        <f t="shared" si="45"/>
        <v>0</v>
      </c>
      <c r="N116" s="159">
        <v>1.2999999999999999E-2</v>
      </c>
      <c r="O116" s="159">
        <f t="shared" si="46"/>
        <v>0.01</v>
      </c>
      <c r="P116" s="159">
        <v>0</v>
      </c>
      <c r="Q116" s="159">
        <f t="shared" si="47"/>
        <v>0</v>
      </c>
      <c r="R116" s="159" t="s">
        <v>166</v>
      </c>
      <c r="S116" s="159" t="s">
        <v>131</v>
      </c>
      <c r="T116" s="159" t="s">
        <v>131</v>
      </c>
      <c r="U116" s="159">
        <v>0</v>
      </c>
      <c r="V116" s="159">
        <f t="shared" si="48"/>
        <v>0</v>
      </c>
      <c r="W116" s="159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257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 x14ac:dyDescent="0.2">
      <c r="A117" s="174">
        <v>97</v>
      </c>
      <c r="B117" s="175" t="s">
        <v>337</v>
      </c>
      <c r="C117" s="182" t="s">
        <v>338</v>
      </c>
      <c r="D117" s="176" t="s">
        <v>125</v>
      </c>
      <c r="E117" s="177">
        <v>1</v>
      </c>
      <c r="F117" s="178"/>
      <c r="G117" s="179">
        <f t="shared" si="42"/>
        <v>0</v>
      </c>
      <c r="H117" s="160"/>
      <c r="I117" s="159">
        <f t="shared" si="43"/>
        <v>0</v>
      </c>
      <c r="J117" s="160"/>
      <c r="K117" s="159">
        <f t="shared" si="44"/>
        <v>0</v>
      </c>
      <c r="L117" s="159">
        <v>15</v>
      </c>
      <c r="M117" s="159">
        <f t="shared" si="45"/>
        <v>0</v>
      </c>
      <c r="N117" s="159">
        <v>2.7E-2</v>
      </c>
      <c r="O117" s="159">
        <f t="shared" si="46"/>
        <v>0.03</v>
      </c>
      <c r="P117" s="159">
        <v>0</v>
      </c>
      <c r="Q117" s="159">
        <f t="shared" si="47"/>
        <v>0</v>
      </c>
      <c r="R117" s="159" t="s">
        <v>166</v>
      </c>
      <c r="S117" s="159" t="s">
        <v>339</v>
      </c>
      <c r="T117" s="159" t="s">
        <v>339</v>
      </c>
      <c r="U117" s="159">
        <v>0</v>
      </c>
      <c r="V117" s="159">
        <f t="shared" si="48"/>
        <v>0</v>
      </c>
      <c r="W117" s="159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257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74">
        <v>98</v>
      </c>
      <c r="B118" s="175" t="s">
        <v>340</v>
      </c>
      <c r="C118" s="182" t="s">
        <v>341</v>
      </c>
      <c r="D118" s="176" t="s">
        <v>189</v>
      </c>
      <c r="E118" s="177">
        <v>8.5879999999999998E-2</v>
      </c>
      <c r="F118" s="178"/>
      <c r="G118" s="179">
        <f t="shared" si="42"/>
        <v>0</v>
      </c>
      <c r="H118" s="160"/>
      <c r="I118" s="159">
        <f t="shared" si="43"/>
        <v>0</v>
      </c>
      <c r="J118" s="160"/>
      <c r="K118" s="159">
        <f t="shared" si="44"/>
        <v>0</v>
      </c>
      <c r="L118" s="159">
        <v>15</v>
      </c>
      <c r="M118" s="159">
        <f t="shared" si="45"/>
        <v>0</v>
      </c>
      <c r="N118" s="159">
        <v>0</v>
      </c>
      <c r="O118" s="159">
        <f t="shared" si="46"/>
        <v>0</v>
      </c>
      <c r="P118" s="159">
        <v>0</v>
      </c>
      <c r="Q118" s="159">
        <f t="shared" si="47"/>
        <v>0</v>
      </c>
      <c r="R118" s="159"/>
      <c r="S118" s="159" t="s">
        <v>131</v>
      </c>
      <c r="T118" s="159" t="s">
        <v>131</v>
      </c>
      <c r="U118" s="159">
        <v>1.629</v>
      </c>
      <c r="V118" s="159">
        <f t="shared" si="48"/>
        <v>0.14000000000000001</v>
      </c>
      <c r="W118" s="159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240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x14ac:dyDescent="0.2">
      <c r="A119" s="162" t="s">
        <v>121</v>
      </c>
      <c r="B119" s="163" t="s">
        <v>85</v>
      </c>
      <c r="C119" s="181" t="s">
        <v>86</v>
      </c>
      <c r="D119" s="164"/>
      <c r="E119" s="165"/>
      <c r="F119" s="166"/>
      <c r="G119" s="167">
        <f>SUMIF(AG120:AG129,"&lt;&gt;NOR",G120:G129)</f>
        <v>0</v>
      </c>
      <c r="H119" s="161"/>
      <c r="I119" s="161">
        <f>SUM(I120:I129)</f>
        <v>0</v>
      </c>
      <c r="J119" s="161"/>
      <c r="K119" s="161">
        <f>SUM(K120:K129)</f>
        <v>0</v>
      </c>
      <c r="L119" s="161"/>
      <c r="M119" s="161">
        <f>SUM(M120:M129)</f>
        <v>0</v>
      </c>
      <c r="N119" s="161"/>
      <c r="O119" s="161">
        <f>SUM(O120:O129)</f>
        <v>7.0000000000000007E-2</v>
      </c>
      <c r="P119" s="161"/>
      <c r="Q119" s="161">
        <f>SUM(Q120:Q129)</f>
        <v>0</v>
      </c>
      <c r="R119" s="161"/>
      <c r="S119" s="161"/>
      <c r="T119" s="161"/>
      <c r="U119" s="161"/>
      <c r="V119" s="161">
        <f>SUM(V120:V129)</f>
        <v>9.68</v>
      </c>
      <c r="W119" s="161"/>
      <c r="AG119" t="s">
        <v>122</v>
      </c>
    </row>
    <row r="120" spans="1:60" outlineLevel="1" x14ac:dyDescent="0.2">
      <c r="A120" s="174">
        <v>99</v>
      </c>
      <c r="B120" s="175" t="s">
        <v>342</v>
      </c>
      <c r="C120" s="182" t="s">
        <v>343</v>
      </c>
      <c r="D120" s="176" t="s">
        <v>138</v>
      </c>
      <c r="E120" s="177">
        <v>9.1999999999999993</v>
      </c>
      <c r="F120" s="178"/>
      <c r="G120" s="179">
        <f t="shared" ref="G120:G129" si="49">ROUND(E120*F120,2)</f>
        <v>0</v>
      </c>
      <c r="H120" s="160"/>
      <c r="I120" s="159">
        <f t="shared" ref="I120:I129" si="50">ROUND(E120*H120,2)</f>
        <v>0</v>
      </c>
      <c r="J120" s="160"/>
      <c r="K120" s="159">
        <f t="shared" ref="K120:K129" si="51">ROUND(E120*J120,2)</f>
        <v>0</v>
      </c>
      <c r="L120" s="159">
        <v>15</v>
      </c>
      <c r="M120" s="159">
        <f t="shared" ref="M120:M129" si="52">G120*(1+L120/100)</f>
        <v>0</v>
      </c>
      <c r="N120" s="159">
        <v>1E-4</v>
      </c>
      <c r="O120" s="159">
        <f t="shared" ref="O120:O129" si="53">ROUND(E120*N120,2)</f>
        <v>0</v>
      </c>
      <c r="P120" s="159">
        <v>0</v>
      </c>
      <c r="Q120" s="159">
        <f t="shared" ref="Q120:Q129" si="54">ROUND(E120*P120,2)</f>
        <v>0</v>
      </c>
      <c r="R120" s="159"/>
      <c r="S120" s="159" t="s">
        <v>131</v>
      </c>
      <c r="T120" s="159" t="s">
        <v>131</v>
      </c>
      <c r="U120" s="159">
        <v>0.2</v>
      </c>
      <c r="V120" s="159">
        <f t="shared" ref="V120:V129" si="55">ROUND(E120*U120,2)</f>
        <v>1.84</v>
      </c>
      <c r="W120" s="159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127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4">
        <v>100</v>
      </c>
      <c r="B121" s="175" t="s">
        <v>344</v>
      </c>
      <c r="C121" s="182" t="s">
        <v>345</v>
      </c>
      <c r="D121" s="176" t="s">
        <v>125</v>
      </c>
      <c r="E121" s="177">
        <v>4</v>
      </c>
      <c r="F121" s="178"/>
      <c r="G121" s="179">
        <f t="shared" si="49"/>
        <v>0</v>
      </c>
      <c r="H121" s="160"/>
      <c r="I121" s="159">
        <f t="shared" si="50"/>
        <v>0</v>
      </c>
      <c r="J121" s="160"/>
      <c r="K121" s="159">
        <f t="shared" si="51"/>
        <v>0</v>
      </c>
      <c r="L121" s="159">
        <v>15</v>
      </c>
      <c r="M121" s="159">
        <f t="shared" si="52"/>
        <v>0</v>
      </c>
      <c r="N121" s="159">
        <v>0</v>
      </c>
      <c r="O121" s="159">
        <f t="shared" si="53"/>
        <v>0</v>
      </c>
      <c r="P121" s="159">
        <v>0</v>
      </c>
      <c r="Q121" s="159">
        <f t="shared" si="54"/>
        <v>0</v>
      </c>
      <c r="R121" s="159"/>
      <c r="S121" s="159" t="s">
        <v>131</v>
      </c>
      <c r="T121" s="159" t="s">
        <v>131</v>
      </c>
      <c r="U121" s="159">
        <v>0.55000000000000004</v>
      </c>
      <c r="V121" s="159">
        <f t="shared" si="55"/>
        <v>2.2000000000000002</v>
      </c>
      <c r="W121" s="159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163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4">
        <v>101</v>
      </c>
      <c r="B122" s="175" t="s">
        <v>346</v>
      </c>
      <c r="C122" s="182" t="s">
        <v>347</v>
      </c>
      <c r="D122" s="176" t="s">
        <v>125</v>
      </c>
      <c r="E122" s="177">
        <v>2</v>
      </c>
      <c r="F122" s="178"/>
      <c r="G122" s="179">
        <f t="shared" si="49"/>
        <v>0</v>
      </c>
      <c r="H122" s="160"/>
      <c r="I122" s="159">
        <f t="shared" si="50"/>
        <v>0</v>
      </c>
      <c r="J122" s="160"/>
      <c r="K122" s="159">
        <f t="shared" si="51"/>
        <v>0</v>
      </c>
      <c r="L122" s="159">
        <v>15</v>
      </c>
      <c r="M122" s="159">
        <f t="shared" si="52"/>
        <v>0</v>
      </c>
      <c r="N122" s="159">
        <v>0</v>
      </c>
      <c r="O122" s="159">
        <f t="shared" si="53"/>
        <v>0</v>
      </c>
      <c r="P122" s="159">
        <v>0</v>
      </c>
      <c r="Q122" s="159">
        <f t="shared" si="54"/>
        <v>0</v>
      </c>
      <c r="R122" s="159"/>
      <c r="S122" s="159" t="s">
        <v>131</v>
      </c>
      <c r="T122" s="159" t="s">
        <v>131</v>
      </c>
      <c r="U122" s="159">
        <v>1.45</v>
      </c>
      <c r="V122" s="159">
        <f t="shared" si="55"/>
        <v>2.9</v>
      </c>
      <c r="W122" s="159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193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4">
        <v>102</v>
      </c>
      <c r="B123" s="175" t="s">
        <v>348</v>
      </c>
      <c r="C123" s="182" t="s">
        <v>349</v>
      </c>
      <c r="D123" s="176" t="s">
        <v>125</v>
      </c>
      <c r="E123" s="177">
        <v>2</v>
      </c>
      <c r="F123" s="178"/>
      <c r="G123" s="179">
        <f t="shared" si="49"/>
        <v>0</v>
      </c>
      <c r="H123" s="160"/>
      <c r="I123" s="159">
        <f t="shared" si="50"/>
        <v>0</v>
      </c>
      <c r="J123" s="160"/>
      <c r="K123" s="159">
        <f t="shared" si="51"/>
        <v>0</v>
      </c>
      <c r="L123" s="159">
        <v>15</v>
      </c>
      <c r="M123" s="159">
        <f t="shared" si="52"/>
        <v>0</v>
      </c>
      <c r="N123" s="159">
        <v>0</v>
      </c>
      <c r="O123" s="159">
        <f t="shared" si="53"/>
        <v>0</v>
      </c>
      <c r="P123" s="159">
        <v>0</v>
      </c>
      <c r="Q123" s="159">
        <f t="shared" si="54"/>
        <v>0</v>
      </c>
      <c r="R123" s="159"/>
      <c r="S123" s="159" t="s">
        <v>131</v>
      </c>
      <c r="T123" s="159" t="s">
        <v>131</v>
      </c>
      <c r="U123" s="159">
        <v>0.50700000000000001</v>
      </c>
      <c r="V123" s="159">
        <f t="shared" si="55"/>
        <v>1.01</v>
      </c>
      <c r="W123" s="159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163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4">
        <v>103</v>
      </c>
      <c r="B124" s="175" t="s">
        <v>350</v>
      </c>
      <c r="C124" s="182" t="s">
        <v>351</v>
      </c>
      <c r="D124" s="176" t="s">
        <v>125</v>
      </c>
      <c r="E124" s="177">
        <v>2</v>
      </c>
      <c r="F124" s="178"/>
      <c r="G124" s="179">
        <f t="shared" si="49"/>
        <v>0</v>
      </c>
      <c r="H124" s="160"/>
      <c r="I124" s="159">
        <f t="shared" si="50"/>
        <v>0</v>
      </c>
      <c r="J124" s="160"/>
      <c r="K124" s="159">
        <f t="shared" si="51"/>
        <v>0</v>
      </c>
      <c r="L124" s="159">
        <v>15</v>
      </c>
      <c r="M124" s="159">
        <f t="shared" si="52"/>
        <v>0</v>
      </c>
      <c r="N124" s="159">
        <v>0</v>
      </c>
      <c r="O124" s="159">
        <f t="shared" si="53"/>
        <v>0</v>
      </c>
      <c r="P124" s="159">
        <v>0</v>
      </c>
      <c r="Q124" s="159">
        <f t="shared" si="54"/>
        <v>0</v>
      </c>
      <c r="R124" s="159"/>
      <c r="S124" s="159" t="s">
        <v>131</v>
      </c>
      <c r="T124" s="159" t="s">
        <v>131</v>
      </c>
      <c r="U124" s="159">
        <v>0.77500000000000002</v>
      </c>
      <c r="V124" s="159">
        <f t="shared" si="55"/>
        <v>1.55</v>
      </c>
      <c r="W124" s="159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193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4">
        <v>104</v>
      </c>
      <c r="B125" s="175" t="s">
        <v>352</v>
      </c>
      <c r="C125" s="182" t="s">
        <v>353</v>
      </c>
      <c r="D125" s="176" t="s">
        <v>125</v>
      </c>
      <c r="E125" s="177">
        <v>4</v>
      </c>
      <c r="F125" s="178"/>
      <c r="G125" s="179">
        <f t="shared" si="49"/>
        <v>0</v>
      </c>
      <c r="H125" s="160"/>
      <c r="I125" s="159">
        <f t="shared" si="50"/>
        <v>0</v>
      </c>
      <c r="J125" s="160"/>
      <c r="K125" s="159">
        <f t="shared" si="51"/>
        <v>0</v>
      </c>
      <c r="L125" s="159">
        <v>15</v>
      </c>
      <c r="M125" s="159">
        <f t="shared" si="52"/>
        <v>0</v>
      </c>
      <c r="N125" s="159">
        <v>5.9999999999999995E-4</v>
      </c>
      <c r="O125" s="159">
        <f t="shared" si="53"/>
        <v>0</v>
      </c>
      <c r="P125" s="159">
        <v>0</v>
      </c>
      <c r="Q125" s="159">
        <f t="shared" si="54"/>
        <v>0</v>
      </c>
      <c r="R125" s="159" t="s">
        <v>166</v>
      </c>
      <c r="S125" s="159" t="s">
        <v>131</v>
      </c>
      <c r="T125" s="159" t="s">
        <v>131</v>
      </c>
      <c r="U125" s="159">
        <v>0</v>
      </c>
      <c r="V125" s="159">
        <f t="shared" si="55"/>
        <v>0</v>
      </c>
      <c r="W125" s="159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167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4">
        <v>105</v>
      </c>
      <c r="B126" s="175" t="s">
        <v>354</v>
      </c>
      <c r="C126" s="182" t="s">
        <v>355</v>
      </c>
      <c r="D126" s="176" t="s">
        <v>125</v>
      </c>
      <c r="E126" s="177">
        <v>2</v>
      </c>
      <c r="F126" s="178"/>
      <c r="G126" s="179">
        <f t="shared" si="49"/>
        <v>0</v>
      </c>
      <c r="H126" s="160"/>
      <c r="I126" s="159">
        <f t="shared" si="50"/>
        <v>0</v>
      </c>
      <c r="J126" s="160"/>
      <c r="K126" s="159">
        <f t="shared" si="51"/>
        <v>0</v>
      </c>
      <c r="L126" s="159">
        <v>15</v>
      </c>
      <c r="M126" s="159">
        <f t="shared" si="52"/>
        <v>0</v>
      </c>
      <c r="N126" s="159">
        <v>7.5000000000000002E-4</v>
      </c>
      <c r="O126" s="159">
        <f t="shared" si="53"/>
        <v>0</v>
      </c>
      <c r="P126" s="159">
        <v>0</v>
      </c>
      <c r="Q126" s="159">
        <f t="shared" si="54"/>
        <v>0</v>
      </c>
      <c r="R126" s="159" t="s">
        <v>166</v>
      </c>
      <c r="S126" s="159" t="s">
        <v>131</v>
      </c>
      <c r="T126" s="159" t="s">
        <v>131</v>
      </c>
      <c r="U126" s="159">
        <v>0</v>
      </c>
      <c r="V126" s="159">
        <f t="shared" si="55"/>
        <v>0</v>
      </c>
      <c r="W126" s="159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257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74">
        <v>106</v>
      </c>
      <c r="B127" s="175" t="s">
        <v>356</v>
      </c>
      <c r="C127" s="182" t="s">
        <v>357</v>
      </c>
      <c r="D127" s="176" t="s">
        <v>125</v>
      </c>
      <c r="E127" s="177">
        <v>2</v>
      </c>
      <c r="F127" s="178"/>
      <c r="G127" s="179">
        <f t="shared" si="49"/>
        <v>0</v>
      </c>
      <c r="H127" s="160"/>
      <c r="I127" s="159">
        <f t="shared" si="50"/>
        <v>0</v>
      </c>
      <c r="J127" s="160"/>
      <c r="K127" s="159">
        <f t="shared" si="51"/>
        <v>0</v>
      </c>
      <c r="L127" s="159">
        <v>15</v>
      </c>
      <c r="M127" s="159">
        <f t="shared" si="52"/>
        <v>0</v>
      </c>
      <c r="N127" s="159">
        <v>1.6E-2</v>
      </c>
      <c r="O127" s="159">
        <f t="shared" si="53"/>
        <v>0.03</v>
      </c>
      <c r="P127" s="159">
        <v>0</v>
      </c>
      <c r="Q127" s="159">
        <f t="shared" si="54"/>
        <v>0</v>
      </c>
      <c r="R127" s="159" t="s">
        <v>166</v>
      </c>
      <c r="S127" s="159" t="s">
        <v>358</v>
      </c>
      <c r="T127" s="159" t="s">
        <v>358</v>
      </c>
      <c r="U127" s="159">
        <v>0</v>
      </c>
      <c r="V127" s="159">
        <f t="shared" si="55"/>
        <v>0</v>
      </c>
      <c r="W127" s="159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257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4">
        <v>107</v>
      </c>
      <c r="B128" s="175" t="s">
        <v>359</v>
      </c>
      <c r="C128" s="182" t="s">
        <v>360</v>
      </c>
      <c r="D128" s="176" t="s">
        <v>125</v>
      </c>
      <c r="E128" s="177">
        <v>2</v>
      </c>
      <c r="F128" s="178"/>
      <c r="G128" s="179">
        <f t="shared" si="49"/>
        <v>0</v>
      </c>
      <c r="H128" s="160"/>
      <c r="I128" s="159">
        <f t="shared" si="50"/>
        <v>0</v>
      </c>
      <c r="J128" s="160"/>
      <c r="K128" s="159">
        <f t="shared" si="51"/>
        <v>0</v>
      </c>
      <c r="L128" s="159">
        <v>15</v>
      </c>
      <c r="M128" s="159">
        <f t="shared" si="52"/>
        <v>0</v>
      </c>
      <c r="N128" s="159">
        <v>1.9E-2</v>
      </c>
      <c r="O128" s="159">
        <f t="shared" si="53"/>
        <v>0.04</v>
      </c>
      <c r="P128" s="159">
        <v>0</v>
      </c>
      <c r="Q128" s="159">
        <f t="shared" si="54"/>
        <v>0</v>
      </c>
      <c r="R128" s="159" t="s">
        <v>166</v>
      </c>
      <c r="S128" s="159" t="s">
        <v>131</v>
      </c>
      <c r="T128" s="159" t="s">
        <v>361</v>
      </c>
      <c r="U128" s="159">
        <v>0</v>
      </c>
      <c r="V128" s="159">
        <f t="shared" si="55"/>
        <v>0</v>
      </c>
      <c r="W128" s="159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257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4">
        <v>108</v>
      </c>
      <c r="B129" s="175" t="s">
        <v>362</v>
      </c>
      <c r="C129" s="182" t="s">
        <v>363</v>
      </c>
      <c r="D129" s="176" t="s">
        <v>189</v>
      </c>
      <c r="E129" s="177">
        <v>7.4819999999999998E-2</v>
      </c>
      <c r="F129" s="178"/>
      <c r="G129" s="179">
        <f t="shared" si="49"/>
        <v>0</v>
      </c>
      <c r="H129" s="160"/>
      <c r="I129" s="159">
        <f t="shared" si="50"/>
        <v>0</v>
      </c>
      <c r="J129" s="160"/>
      <c r="K129" s="159">
        <f t="shared" si="51"/>
        <v>0</v>
      </c>
      <c r="L129" s="159">
        <v>15</v>
      </c>
      <c r="M129" s="159">
        <f t="shared" si="52"/>
        <v>0</v>
      </c>
      <c r="N129" s="159">
        <v>0</v>
      </c>
      <c r="O129" s="159">
        <f t="shared" si="53"/>
        <v>0</v>
      </c>
      <c r="P129" s="159">
        <v>0</v>
      </c>
      <c r="Q129" s="159">
        <f t="shared" si="54"/>
        <v>0</v>
      </c>
      <c r="R129" s="159"/>
      <c r="S129" s="159" t="s">
        <v>131</v>
      </c>
      <c r="T129" s="159" t="s">
        <v>131</v>
      </c>
      <c r="U129" s="159">
        <v>2.4470000000000001</v>
      </c>
      <c r="V129" s="159">
        <f t="shared" si="55"/>
        <v>0.18</v>
      </c>
      <c r="W129" s="159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240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x14ac:dyDescent="0.2">
      <c r="A130" s="162" t="s">
        <v>121</v>
      </c>
      <c r="B130" s="163" t="s">
        <v>87</v>
      </c>
      <c r="C130" s="181" t="s">
        <v>88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1"/>
      <c r="O130" s="161">
        <f>SUM(O131:O139)</f>
        <v>0.44</v>
      </c>
      <c r="P130" s="161"/>
      <c r="Q130" s="161">
        <f>SUM(Q131:Q139)</f>
        <v>0</v>
      </c>
      <c r="R130" s="161"/>
      <c r="S130" s="161"/>
      <c r="T130" s="161"/>
      <c r="U130" s="161"/>
      <c r="V130" s="161">
        <f>SUM(V131:V139)</f>
        <v>29.81</v>
      </c>
      <c r="W130" s="161"/>
      <c r="AG130" t="s">
        <v>122</v>
      </c>
    </row>
    <row r="131" spans="1:60" ht="22.5" outlineLevel="1" x14ac:dyDescent="0.2">
      <c r="A131" s="174">
        <v>109</v>
      </c>
      <c r="B131" s="175" t="s">
        <v>364</v>
      </c>
      <c r="C131" s="182" t="s">
        <v>365</v>
      </c>
      <c r="D131" s="176" t="s">
        <v>138</v>
      </c>
      <c r="E131" s="177">
        <v>2.7</v>
      </c>
      <c r="F131" s="178"/>
      <c r="G131" s="179">
        <f t="shared" ref="G131:G139" si="56">ROUND(E131*F131,2)</f>
        <v>0</v>
      </c>
      <c r="H131" s="160"/>
      <c r="I131" s="159">
        <f t="shared" ref="I131:I139" si="57">ROUND(E131*H131,2)</f>
        <v>0</v>
      </c>
      <c r="J131" s="160"/>
      <c r="K131" s="159">
        <f t="shared" ref="K131:K139" si="58">ROUND(E131*J131,2)</f>
        <v>0</v>
      </c>
      <c r="L131" s="159">
        <v>15</v>
      </c>
      <c r="M131" s="159">
        <f t="shared" ref="M131:M139" si="59">G131*(1+L131/100)</f>
        <v>0</v>
      </c>
      <c r="N131" s="159">
        <v>3.8999999999999999E-4</v>
      </c>
      <c r="O131" s="159">
        <f t="shared" ref="O131:O139" si="60">ROUND(E131*N131,2)</f>
        <v>0</v>
      </c>
      <c r="P131" s="159">
        <v>0</v>
      </c>
      <c r="Q131" s="159">
        <f t="shared" ref="Q131:Q139" si="61">ROUND(E131*P131,2)</f>
        <v>0</v>
      </c>
      <c r="R131" s="159"/>
      <c r="S131" s="159" t="s">
        <v>131</v>
      </c>
      <c r="T131" s="159" t="s">
        <v>131</v>
      </c>
      <c r="U131" s="159">
        <v>0.23599999999999999</v>
      </c>
      <c r="V131" s="159">
        <f t="shared" ref="V131:V139" si="62">ROUND(E131*U131,2)</f>
        <v>0.64</v>
      </c>
      <c r="W131" s="159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193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22.5" outlineLevel="1" x14ac:dyDescent="0.2">
      <c r="A132" s="174">
        <v>110</v>
      </c>
      <c r="B132" s="175" t="s">
        <v>366</v>
      </c>
      <c r="C132" s="182" t="s">
        <v>367</v>
      </c>
      <c r="D132" s="176" t="s">
        <v>130</v>
      </c>
      <c r="E132" s="177">
        <v>3.1949999999999998</v>
      </c>
      <c r="F132" s="178"/>
      <c r="G132" s="179">
        <f t="shared" si="56"/>
        <v>0</v>
      </c>
      <c r="H132" s="160"/>
      <c r="I132" s="159">
        <f t="shared" si="57"/>
        <v>0</v>
      </c>
      <c r="J132" s="160"/>
      <c r="K132" s="159">
        <f t="shared" si="58"/>
        <v>0</v>
      </c>
      <c r="L132" s="159">
        <v>15</v>
      </c>
      <c r="M132" s="159">
        <f t="shared" si="59"/>
        <v>0</v>
      </c>
      <c r="N132" s="159">
        <v>2.5400000000000002E-3</v>
      </c>
      <c r="O132" s="159">
        <f t="shared" si="60"/>
        <v>0.01</v>
      </c>
      <c r="P132" s="159">
        <v>0</v>
      </c>
      <c r="Q132" s="159">
        <f t="shared" si="61"/>
        <v>0</v>
      </c>
      <c r="R132" s="159"/>
      <c r="S132" s="159" t="s">
        <v>131</v>
      </c>
      <c r="T132" s="159" t="s">
        <v>131</v>
      </c>
      <c r="U132" s="159">
        <v>0.97799999999999998</v>
      </c>
      <c r="V132" s="159">
        <f t="shared" si="62"/>
        <v>3.12</v>
      </c>
      <c r="W132" s="159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193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 x14ac:dyDescent="0.2">
      <c r="A133" s="174">
        <v>111</v>
      </c>
      <c r="B133" s="175" t="s">
        <v>368</v>
      </c>
      <c r="C133" s="182" t="s">
        <v>369</v>
      </c>
      <c r="D133" s="176" t="s">
        <v>138</v>
      </c>
      <c r="E133" s="177">
        <v>1.2</v>
      </c>
      <c r="F133" s="178"/>
      <c r="G133" s="179">
        <f t="shared" si="56"/>
        <v>0</v>
      </c>
      <c r="H133" s="160"/>
      <c r="I133" s="159">
        <f t="shared" si="57"/>
        <v>0</v>
      </c>
      <c r="J133" s="160"/>
      <c r="K133" s="159">
        <f t="shared" si="58"/>
        <v>0</v>
      </c>
      <c r="L133" s="159">
        <v>15</v>
      </c>
      <c r="M133" s="159">
        <f t="shared" si="59"/>
        <v>0</v>
      </c>
      <c r="N133" s="159">
        <v>2.3000000000000001E-4</v>
      </c>
      <c r="O133" s="159">
        <f t="shared" si="60"/>
        <v>0</v>
      </c>
      <c r="P133" s="159">
        <v>0</v>
      </c>
      <c r="Q133" s="159">
        <f t="shared" si="61"/>
        <v>0</v>
      </c>
      <c r="R133" s="159"/>
      <c r="S133" s="159" t="s">
        <v>131</v>
      </c>
      <c r="T133" s="159" t="s">
        <v>131</v>
      </c>
      <c r="U133" s="159">
        <v>0.28000000000000003</v>
      </c>
      <c r="V133" s="159">
        <f t="shared" si="62"/>
        <v>0.34</v>
      </c>
      <c r="W133" s="159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193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4">
        <v>112</v>
      </c>
      <c r="B134" s="175" t="s">
        <v>370</v>
      </c>
      <c r="C134" s="182" t="s">
        <v>371</v>
      </c>
      <c r="D134" s="176" t="s">
        <v>138</v>
      </c>
      <c r="E134" s="177">
        <v>11.5</v>
      </c>
      <c r="F134" s="178"/>
      <c r="G134" s="179">
        <f t="shared" si="56"/>
        <v>0</v>
      </c>
      <c r="H134" s="160"/>
      <c r="I134" s="159">
        <f t="shared" si="57"/>
        <v>0</v>
      </c>
      <c r="J134" s="160"/>
      <c r="K134" s="159">
        <f t="shared" si="58"/>
        <v>0</v>
      </c>
      <c r="L134" s="159">
        <v>15</v>
      </c>
      <c r="M134" s="159">
        <f t="shared" si="59"/>
        <v>0</v>
      </c>
      <c r="N134" s="159">
        <v>4.0000000000000003E-5</v>
      </c>
      <c r="O134" s="159">
        <f t="shared" si="60"/>
        <v>0</v>
      </c>
      <c r="P134" s="159">
        <v>0</v>
      </c>
      <c r="Q134" s="159">
        <f t="shared" si="61"/>
        <v>0</v>
      </c>
      <c r="R134" s="159"/>
      <c r="S134" s="159" t="s">
        <v>131</v>
      </c>
      <c r="T134" s="159" t="s">
        <v>131</v>
      </c>
      <c r="U134" s="159">
        <v>7.0000000000000007E-2</v>
      </c>
      <c r="V134" s="159">
        <f t="shared" si="62"/>
        <v>0.81</v>
      </c>
      <c r="W134" s="159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193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ht="22.5" outlineLevel="1" x14ac:dyDescent="0.2">
      <c r="A135" s="174">
        <v>113</v>
      </c>
      <c r="B135" s="175" t="s">
        <v>372</v>
      </c>
      <c r="C135" s="182" t="s">
        <v>373</v>
      </c>
      <c r="D135" s="176" t="s">
        <v>130</v>
      </c>
      <c r="E135" s="177">
        <v>21.6</v>
      </c>
      <c r="F135" s="178"/>
      <c r="G135" s="179">
        <f t="shared" si="56"/>
        <v>0</v>
      </c>
      <c r="H135" s="160"/>
      <c r="I135" s="159">
        <f t="shared" si="57"/>
        <v>0</v>
      </c>
      <c r="J135" s="160"/>
      <c r="K135" s="159">
        <f t="shared" si="58"/>
        <v>0</v>
      </c>
      <c r="L135" s="159">
        <v>15</v>
      </c>
      <c r="M135" s="159">
        <f t="shared" si="59"/>
        <v>0</v>
      </c>
      <c r="N135" s="159">
        <v>2.8700000000000002E-3</v>
      </c>
      <c r="O135" s="159">
        <f t="shared" si="60"/>
        <v>0.06</v>
      </c>
      <c r="P135" s="159">
        <v>0</v>
      </c>
      <c r="Q135" s="159">
        <f t="shared" si="61"/>
        <v>0</v>
      </c>
      <c r="R135" s="159"/>
      <c r="S135" s="159" t="s">
        <v>131</v>
      </c>
      <c r="T135" s="159" t="s">
        <v>131</v>
      </c>
      <c r="U135" s="159">
        <v>1.1259999999999999</v>
      </c>
      <c r="V135" s="159">
        <f t="shared" si="62"/>
        <v>24.32</v>
      </c>
      <c r="W135" s="159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193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74">
        <v>114</v>
      </c>
      <c r="B136" s="175" t="s">
        <v>374</v>
      </c>
      <c r="C136" s="182" t="s">
        <v>375</v>
      </c>
      <c r="D136" s="176" t="s">
        <v>130</v>
      </c>
      <c r="E136" s="177">
        <v>3.5145</v>
      </c>
      <c r="F136" s="178"/>
      <c r="G136" s="179">
        <f t="shared" si="56"/>
        <v>0</v>
      </c>
      <c r="H136" s="160"/>
      <c r="I136" s="159">
        <f t="shared" si="57"/>
        <v>0</v>
      </c>
      <c r="J136" s="160"/>
      <c r="K136" s="159">
        <f t="shared" si="58"/>
        <v>0</v>
      </c>
      <c r="L136" s="159">
        <v>15</v>
      </c>
      <c r="M136" s="159">
        <f t="shared" si="59"/>
        <v>0</v>
      </c>
      <c r="N136" s="159">
        <v>1.9199999999999998E-2</v>
      </c>
      <c r="O136" s="159">
        <f t="shared" si="60"/>
        <v>7.0000000000000007E-2</v>
      </c>
      <c r="P136" s="159">
        <v>0</v>
      </c>
      <c r="Q136" s="159">
        <f t="shared" si="61"/>
        <v>0</v>
      </c>
      <c r="R136" s="159" t="s">
        <v>166</v>
      </c>
      <c r="S136" s="159" t="s">
        <v>131</v>
      </c>
      <c r="T136" s="159" t="s">
        <v>131</v>
      </c>
      <c r="U136" s="159">
        <v>0</v>
      </c>
      <c r="V136" s="159">
        <f t="shared" si="62"/>
        <v>0</v>
      </c>
      <c r="W136" s="159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257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4">
        <v>115</v>
      </c>
      <c r="B137" s="175" t="s">
        <v>376</v>
      </c>
      <c r="C137" s="182" t="s">
        <v>377</v>
      </c>
      <c r="D137" s="176" t="s">
        <v>125</v>
      </c>
      <c r="E137" s="177">
        <v>10</v>
      </c>
      <c r="F137" s="178"/>
      <c r="G137" s="179">
        <f t="shared" si="56"/>
        <v>0</v>
      </c>
      <c r="H137" s="160"/>
      <c r="I137" s="159">
        <f t="shared" si="57"/>
        <v>0</v>
      </c>
      <c r="J137" s="160"/>
      <c r="K137" s="159">
        <f t="shared" si="58"/>
        <v>0</v>
      </c>
      <c r="L137" s="159">
        <v>15</v>
      </c>
      <c r="M137" s="159">
        <f t="shared" si="59"/>
        <v>0</v>
      </c>
      <c r="N137" s="159">
        <v>4.4999999999999999E-4</v>
      </c>
      <c r="O137" s="159">
        <f t="shared" si="60"/>
        <v>0</v>
      </c>
      <c r="P137" s="159">
        <v>0</v>
      </c>
      <c r="Q137" s="159">
        <f t="shared" si="61"/>
        <v>0</v>
      </c>
      <c r="R137" s="159" t="s">
        <v>166</v>
      </c>
      <c r="S137" s="159" t="s">
        <v>131</v>
      </c>
      <c r="T137" s="159" t="s">
        <v>131</v>
      </c>
      <c r="U137" s="159">
        <v>0</v>
      </c>
      <c r="V137" s="159">
        <f t="shared" si="62"/>
        <v>0</v>
      </c>
      <c r="W137" s="159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257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4">
        <v>116</v>
      </c>
      <c r="B138" s="175" t="s">
        <v>378</v>
      </c>
      <c r="C138" s="182" t="s">
        <v>379</v>
      </c>
      <c r="D138" s="176" t="s">
        <v>130</v>
      </c>
      <c r="E138" s="177">
        <v>23.76</v>
      </c>
      <c r="F138" s="178"/>
      <c r="G138" s="179">
        <f t="shared" si="56"/>
        <v>0</v>
      </c>
      <c r="H138" s="160"/>
      <c r="I138" s="159">
        <f t="shared" si="57"/>
        <v>0</v>
      </c>
      <c r="J138" s="160"/>
      <c r="K138" s="159">
        <f t="shared" si="58"/>
        <v>0</v>
      </c>
      <c r="L138" s="159">
        <v>15</v>
      </c>
      <c r="M138" s="159">
        <f t="shared" si="59"/>
        <v>0</v>
      </c>
      <c r="N138" s="159">
        <v>1.26E-2</v>
      </c>
      <c r="O138" s="159">
        <f t="shared" si="60"/>
        <v>0.3</v>
      </c>
      <c r="P138" s="159">
        <v>0</v>
      </c>
      <c r="Q138" s="159">
        <f t="shared" si="61"/>
        <v>0</v>
      </c>
      <c r="R138" s="159" t="s">
        <v>166</v>
      </c>
      <c r="S138" s="159" t="s">
        <v>131</v>
      </c>
      <c r="T138" s="159" t="s">
        <v>131</v>
      </c>
      <c r="U138" s="159">
        <v>0</v>
      </c>
      <c r="V138" s="159">
        <f t="shared" si="62"/>
        <v>0</v>
      </c>
      <c r="W138" s="159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257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4">
        <v>117</v>
      </c>
      <c r="B139" s="175" t="s">
        <v>380</v>
      </c>
      <c r="C139" s="182" t="s">
        <v>381</v>
      </c>
      <c r="D139" s="176" t="s">
        <v>189</v>
      </c>
      <c r="E139" s="177">
        <v>0.44324999999999998</v>
      </c>
      <c r="F139" s="178"/>
      <c r="G139" s="179">
        <f t="shared" si="56"/>
        <v>0</v>
      </c>
      <c r="H139" s="160"/>
      <c r="I139" s="159">
        <f t="shared" si="57"/>
        <v>0</v>
      </c>
      <c r="J139" s="160"/>
      <c r="K139" s="159">
        <f t="shared" si="58"/>
        <v>0</v>
      </c>
      <c r="L139" s="159">
        <v>15</v>
      </c>
      <c r="M139" s="159">
        <f t="shared" si="59"/>
        <v>0</v>
      </c>
      <c r="N139" s="159">
        <v>0</v>
      </c>
      <c r="O139" s="159">
        <f t="shared" si="60"/>
        <v>0</v>
      </c>
      <c r="P139" s="159">
        <v>0</v>
      </c>
      <c r="Q139" s="159">
        <f t="shared" si="61"/>
        <v>0</v>
      </c>
      <c r="R139" s="159"/>
      <c r="S139" s="159" t="s">
        <v>131</v>
      </c>
      <c r="T139" s="159" t="s">
        <v>131</v>
      </c>
      <c r="U139" s="159">
        <v>1.3049999999999999</v>
      </c>
      <c r="V139" s="159">
        <f t="shared" si="62"/>
        <v>0.57999999999999996</v>
      </c>
      <c r="W139" s="159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240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x14ac:dyDescent="0.2">
      <c r="A140" s="162" t="s">
        <v>121</v>
      </c>
      <c r="B140" s="163" t="s">
        <v>89</v>
      </c>
      <c r="C140" s="181" t="s">
        <v>90</v>
      </c>
      <c r="D140" s="164"/>
      <c r="E140" s="165"/>
      <c r="F140" s="166"/>
      <c r="G140" s="167">
        <f>SUMIF(AG141:AG141,"&lt;&gt;NOR",G141:G141)</f>
        <v>0</v>
      </c>
      <c r="H140" s="161"/>
      <c r="I140" s="161">
        <f>SUM(I141:I141)</f>
        <v>0</v>
      </c>
      <c r="J140" s="161"/>
      <c r="K140" s="161">
        <f>SUM(K141:K141)</f>
        <v>0</v>
      </c>
      <c r="L140" s="161"/>
      <c r="M140" s="161">
        <f>SUM(M141:M141)</f>
        <v>0</v>
      </c>
      <c r="N140" s="161"/>
      <c r="O140" s="161">
        <f>SUM(O141:O141)</f>
        <v>0</v>
      </c>
      <c r="P140" s="161"/>
      <c r="Q140" s="161">
        <f>SUM(Q141:Q141)</f>
        <v>0</v>
      </c>
      <c r="R140" s="161"/>
      <c r="S140" s="161"/>
      <c r="T140" s="161"/>
      <c r="U140" s="161"/>
      <c r="V140" s="161">
        <f>SUM(V141:V141)</f>
        <v>0.92</v>
      </c>
      <c r="W140" s="161"/>
      <c r="AG140" t="s">
        <v>122</v>
      </c>
    </row>
    <row r="141" spans="1:60" outlineLevel="1" x14ac:dyDescent="0.2">
      <c r="A141" s="174">
        <v>118</v>
      </c>
      <c r="B141" s="175" t="s">
        <v>382</v>
      </c>
      <c r="C141" s="182" t="s">
        <v>383</v>
      </c>
      <c r="D141" s="176" t="s">
        <v>130</v>
      </c>
      <c r="E141" s="177">
        <v>3.22</v>
      </c>
      <c r="F141" s="178"/>
      <c r="G141" s="179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15</v>
      </c>
      <c r="M141" s="159">
        <f>G141*(1+L141/100)</f>
        <v>0</v>
      </c>
      <c r="N141" s="159">
        <v>2.4000000000000001E-4</v>
      </c>
      <c r="O141" s="159">
        <f>ROUND(E141*N141,2)</f>
        <v>0</v>
      </c>
      <c r="P141" s="159">
        <v>0</v>
      </c>
      <c r="Q141" s="159">
        <f>ROUND(E141*P141,2)</f>
        <v>0</v>
      </c>
      <c r="R141" s="159"/>
      <c r="S141" s="159" t="s">
        <v>131</v>
      </c>
      <c r="T141" s="159" t="s">
        <v>131</v>
      </c>
      <c r="U141" s="159">
        <v>0.28699999999999998</v>
      </c>
      <c r="V141" s="159">
        <f>ROUND(E141*U141,2)</f>
        <v>0.92</v>
      </c>
      <c r="W141" s="159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163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x14ac:dyDescent="0.2">
      <c r="A142" s="162" t="s">
        <v>121</v>
      </c>
      <c r="B142" s="163" t="s">
        <v>91</v>
      </c>
      <c r="C142" s="181" t="s">
        <v>92</v>
      </c>
      <c r="D142" s="164"/>
      <c r="E142" s="165"/>
      <c r="F142" s="166"/>
      <c r="G142" s="167">
        <f>SUMIF(AG143:AG144,"&lt;&gt;NOR",G143:G144)</f>
        <v>0</v>
      </c>
      <c r="H142" s="161"/>
      <c r="I142" s="161">
        <f>SUM(I143:I144)</f>
        <v>0</v>
      </c>
      <c r="J142" s="161"/>
      <c r="K142" s="161">
        <f>SUM(K143:K144)</f>
        <v>0</v>
      </c>
      <c r="L142" s="161"/>
      <c r="M142" s="161">
        <f>SUM(M143:M144)</f>
        <v>0</v>
      </c>
      <c r="N142" s="161"/>
      <c r="O142" s="161">
        <f>SUM(O143:O144)</f>
        <v>0.03</v>
      </c>
      <c r="P142" s="161"/>
      <c r="Q142" s="161">
        <f>SUM(Q143:Q144)</f>
        <v>0</v>
      </c>
      <c r="R142" s="161"/>
      <c r="S142" s="161"/>
      <c r="T142" s="161"/>
      <c r="U142" s="161"/>
      <c r="V142" s="161">
        <f>SUM(V143:V144)</f>
        <v>7.8199999999999994</v>
      </c>
      <c r="W142" s="161"/>
      <c r="AG142" t="s">
        <v>122</v>
      </c>
    </row>
    <row r="143" spans="1:60" outlineLevel="1" x14ac:dyDescent="0.2">
      <c r="A143" s="174">
        <v>119</v>
      </c>
      <c r="B143" s="175" t="s">
        <v>384</v>
      </c>
      <c r="C143" s="182" t="s">
        <v>385</v>
      </c>
      <c r="D143" s="176" t="s">
        <v>130</v>
      </c>
      <c r="E143" s="177">
        <v>58.14</v>
      </c>
      <c r="F143" s="178"/>
      <c r="G143" s="179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15</v>
      </c>
      <c r="M143" s="159">
        <f>G143*(1+L143/100)</f>
        <v>0</v>
      </c>
      <c r="N143" s="159">
        <v>1E-4</v>
      </c>
      <c r="O143" s="159">
        <f>ROUND(E143*N143,2)</f>
        <v>0.01</v>
      </c>
      <c r="P143" s="159">
        <v>0</v>
      </c>
      <c r="Q143" s="159">
        <f>ROUND(E143*P143,2)</f>
        <v>0</v>
      </c>
      <c r="R143" s="159"/>
      <c r="S143" s="159" t="s">
        <v>131</v>
      </c>
      <c r="T143" s="159" t="s">
        <v>131</v>
      </c>
      <c r="U143" s="159">
        <v>3.2480000000000002E-2</v>
      </c>
      <c r="V143" s="159">
        <f>ROUND(E143*U143,2)</f>
        <v>1.89</v>
      </c>
      <c r="W143" s="159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193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74">
        <v>120</v>
      </c>
      <c r="B144" s="175" t="s">
        <v>386</v>
      </c>
      <c r="C144" s="182" t="s">
        <v>387</v>
      </c>
      <c r="D144" s="176" t="s">
        <v>130</v>
      </c>
      <c r="E144" s="177">
        <v>58.14</v>
      </c>
      <c r="F144" s="178"/>
      <c r="G144" s="17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15</v>
      </c>
      <c r="M144" s="159">
        <f>G144*(1+L144/100)</f>
        <v>0</v>
      </c>
      <c r="N144" s="159">
        <v>3.1E-4</v>
      </c>
      <c r="O144" s="159">
        <f>ROUND(E144*N144,2)</f>
        <v>0.02</v>
      </c>
      <c r="P144" s="159">
        <v>0</v>
      </c>
      <c r="Q144" s="159">
        <f>ROUND(E144*P144,2)</f>
        <v>0</v>
      </c>
      <c r="R144" s="159"/>
      <c r="S144" s="159" t="s">
        <v>131</v>
      </c>
      <c r="T144" s="159" t="s">
        <v>131</v>
      </c>
      <c r="U144" s="159">
        <v>0.10191</v>
      </c>
      <c r="V144" s="159">
        <f>ROUND(E144*U144,2)</f>
        <v>5.93</v>
      </c>
      <c r="W144" s="159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193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x14ac:dyDescent="0.2">
      <c r="A145" s="162" t="s">
        <v>121</v>
      </c>
      <c r="B145" s="163" t="s">
        <v>93</v>
      </c>
      <c r="C145" s="181" t="s">
        <v>94</v>
      </c>
      <c r="D145" s="164"/>
      <c r="E145" s="165"/>
      <c r="F145" s="166"/>
      <c r="G145" s="167">
        <f>SUMIF(AG146:AG146,"&lt;&gt;NOR",G146:G146)</f>
        <v>0</v>
      </c>
      <c r="H145" s="161"/>
      <c r="I145" s="161">
        <f>SUM(I146:I146)</f>
        <v>0</v>
      </c>
      <c r="J145" s="161"/>
      <c r="K145" s="161">
        <f>SUM(K146:K146)</f>
        <v>0</v>
      </c>
      <c r="L145" s="161"/>
      <c r="M145" s="161">
        <f>SUM(M146:M146)</f>
        <v>0</v>
      </c>
      <c r="N145" s="161"/>
      <c r="O145" s="161">
        <f>SUM(O146:O146)</f>
        <v>0</v>
      </c>
      <c r="P145" s="161"/>
      <c r="Q145" s="161">
        <f>SUM(Q146:Q146)</f>
        <v>0</v>
      </c>
      <c r="R145" s="161"/>
      <c r="S145" s="161"/>
      <c r="T145" s="161"/>
      <c r="U145" s="161"/>
      <c r="V145" s="161">
        <f>SUM(V146:V146)</f>
        <v>0</v>
      </c>
      <c r="W145" s="161"/>
      <c r="AG145" t="s">
        <v>122</v>
      </c>
    </row>
    <row r="146" spans="1:60" ht="22.5" outlineLevel="1" x14ac:dyDescent="0.2">
      <c r="A146" s="174">
        <v>121</v>
      </c>
      <c r="B146" s="175" t="s">
        <v>388</v>
      </c>
      <c r="C146" s="182" t="s">
        <v>389</v>
      </c>
      <c r="D146" s="176" t="s">
        <v>192</v>
      </c>
      <c r="E146" s="177">
        <v>1</v>
      </c>
      <c r="F146" s="178"/>
      <c r="G146" s="179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15</v>
      </c>
      <c r="M146" s="159">
        <f>G146*(1+L146/100)</f>
        <v>0</v>
      </c>
      <c r="N146" s="159">
        <v>0</v>
      </c>
      <c r="O146" s="159">
        <f>ROUND(E146*N146,2)</f>
        <v>0</v>
      </c>
      <c r="P146" s="159">
        <v>0</v>
      </c>
      <c r="Q146" s="159">
        <f>ROUND(E146*P146,2)</f>
        <v>0</v>
      </c>
      <c r="R146" s="159"/>
      <c r="S146" s="159" t="s">
        <v>143</v>
      </c>
      <c r="T146" s="159" t="s">
        <v>218</v>
      </c>
      <c r="U146" s="159">
        <v>0</v>
      </c>
      <c r="V146" s="159">
        <f>ROUND(E146*U146,2)</f>
        <v>0</v>
      </c>
      <c r="W146" s="159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127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x14ac:dyDescent="0.2">
      <c r="A147" s="162" t="s">
        <v>121</v>
      </c>
      <c r="B147" s="163" t="s">
        <v>95</v>
      </c>
      <c r="C147" s="181" t="s">
        <v>29</v>
      </c>
      <c r="D147" s="164"/>
      <c r="E147" s="165"/>
      <c r="F147" s="166"/>
      <c r="G147" s="167">
        <f>SUMIF(AG148:AG150,"&lt;&gt;NOR",G148:G150)</f>
        <v>0</v>
      </c>
      <c r="H147" s="161"/>
      <c r="I147" s="161">
        <f>SUM(I148:I150)</f>
        <v>0</v>
      </c>
      <c r="J147" s="161"/>
      <c r="K147" s="161">
        <f>SUM(K148:K150)</f>
        <v>0</v>
      </c>
      <c r="L147" s="161"/>
      <c r="M147" s="161">
        <f>SUM(M148:M150)</f>
        <v>0</v>
      </c>
      <c r="N147" s="161"/>
      <c r="O147" s="161">
        <f>SUM(O148:O150)</f>
        <v>0</v>
      </c>
      <c r="P147" s="161"/>
      <c r="Q147" s="161">
        <f>SUM(Q148:Q150)</f>
        <v>0</v>
      </c>
      <c r="R147" s="161"/>
      <c r="S147" s="161"/>
      <c r="T147" s="161"/>
      <c r="U147" s="161"/>
      <c r="V147" s="161">
        <f>SUM(V148:V150)</f>
        <v>0</v>
      </c>
      <c r="W147" s="161"/>
      <c r="AG147" t="s">
        <v>122</v>
      </c>
    </row>
    <row r="148" spans="1:60" outlineLevel="1" x14ac:dyDescent="0.2">
      <c r="A148" s="174">
        <v>122</v>
      </c>
      <c r="B148" s="175" t="s">
        <v>390</v>
      </c>
      <c r="C148" s="182" t="s">
        <v>391</v>
      </c>
      <c r="D148" s="176" t="s">
        <v>392</v>
      </c>
      <c r="E148" s="177">
        <v>1</v>
      </c>
      <c r="F148" s="178"/>
      <c r="G148" s="179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15</v>
      </c>
      <c r="M148" s="159">
        <f>G148*(1+L148/100)</f>
        <v>0</v>
      </c>
      <c r="N148" s="159">
        <v>0</v>
      </c>
      <c r="O148" s="159">
        <f>ROUND(E148*N148,2)</f>
        <v>0</v>
      </c>
      <c r="P148" s="159">
        <v>0</v>
      </c>
      <c r="Q148" s="159">
        <f>ROUND(E148*P148,2)</f>
        <v>0</v>
      </c>
      <c r="R148" s="159"/>
      <c r="S148" s="159" t="s">
        <v>131</v>
      </c>
      <c r="T148" s="159" t="s">
        <v>218</v>
      </c>
      <c r="U148" s="159">
        <v>0</v>
      </c>
      <c r="V148" s="159">
        <f>ROUND(E148*U148,2)</f>
        <v>0</v>
      </c>
      <c r="W148" s="159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393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4">
        <v>123</v>
      </c>
      <c r="B149" s="175" t="s">
        <v>394</v>
      </c>
      <c r="C149" s="182" t="s">
        <v>395</v>
      </c>
      <c r="D149" s="176" t="s">
        <v>392</v>
      </c>
      <c r="E149" s="177">
        <v>1</v>
      </c>
      <c r="F149" s="178"/>
      <c r="G149" s="179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15</v>
      </c>
      <c r="M149" s="159">
        <f>G149*(1+L149/100)</f>
        <v>0</v>
      </c>
      <c r="N149" s="159">
        <v>0</v>
      </c>
      <c r="O149" s="159">
        <f>ROUND(E149*N149,2)</f>
        <v>0</v>
      </c>
      <c r="P149" s="159">
        <v>0</v>
      </c>
      <c r="Q149" s="159">
        <f>ROUND(E149*P149,2)</f>
        <v>0</v>
      </c>
      <c r="R149" s="159"/>
      <c r="S149" s="159" t="s">
        <v>131</v>
      </c>
      <c r="T149" s="159" t="s">
        <v>218</v>
      </c>
      <c r="U149" s="159">
        <v>0</v>
      </c>
      <c r="V149" s="159">
        <f>ROUND(E149*U149,2)</f>
        <v>0</v>
      </c>
      <c r="W149" s="159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396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68">
        <v>124</v>
      </c>
      <c r="B150" s="169" t="s">
        <v>397</v>
      </c>
      <c r="C150" s="183" t="s">
        <v>398</v>
      </c>
      <c r="D150" s="170" t="s">
        <v>392</v>
      </c>
      <c r="E150" s="171">
        <v>1</v>
      </c>
      <c r="F150" s="172"/>
      <c r="G150" s="173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15</v>
      </c>
      <c r="M150" s="159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59"/>
      <c r="S150" s="159" t="s">
        <v>131</v>
      </c>
      <c r="T150" s="159" t="s">
        <v>218</v>
      </c>
      <c r="U150" s="159">
        <v>0</v>
      </c>
      <c r="V150" s="159">
        <f>ROUND(E150*U150,2)</f>
        <v>0</v>
      </c>
      <c r="W150" s="159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396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x14ac:dyDescent="0.2">
      <c r="A151" s="187"/>
      <c r="B151" s="6"/>
      <c r="C151" s="184"/>
      <c r="D151" s="8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AE151">
        <v>15</v>
      </c>
      <c r="AF151">
        <v>21</v>
      </c>
    </row>
    <row r="152" spans="1:60" x14ac:dyDescent="0.2">
      <c r="A152" s="155"/>
      <c r="B152" s="156" t="s">
        <v>31</v>
      </c>
      <c r="C152" s="185"/>
      <c r="D152" s="157"/>
      <c r="E152" s="158"/>
      <c r="F152" s="158"/>
      <c r="G152" s="180">
        <f>G8+G15+G23+G26+G29+G31+G35+G63+G65+G70+G77+G86+G98+G119+G130+G140+G142+G145+G147</f>
        <v>0</v>
      </c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AE152">
        <f>SUMIF(L7:L150,AE151,G7:G150)</f>
        <v>0</v>
      </c>
      <c r="AF152">
        <f>SUMIF(L7:L150,AF151,G7:G150)</f>
        <v>0</v>
      </c>
      <c r="AG152" t="s">
        <v>399</v>
      </c>
    </row>
    <row r="153" spans="1:60" x14ac:dyDescent="0.2">
      <c r="A153" s="187"/>
      <c r="B153" s="6"/>
      <c r="C153" s="184"/>
      <c r="D153" s="8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</row>
    <row r="154" spans="1:60" x14ac:dyDescent="0.2">
      <c r="A154" s="187"/>
      <c r="B154" s="6"/>
      <c r="C154" s="184"/>
      <c r="D154" s="8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</row>
    <row r="155" spans="1:60" x14ac:dyDescent="0.2">
      <c r="A155" s="272" t="s">
        <v>400</v>
      </c>
      <c r="B155" s="272"/>
      <c r="C155" s="273"/>
      <c r="D155" s="8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</row>
    <row r="156" spans="1:60" x14ac:dyDescent="0.2">
      <c r="A156" s="253"/>
      <c r="B156" s="254"/>
      <c r="C156" s="255"/>
      <c r="D156" s="254"/>
      <c r="E156" s="254"/>
      <c r="F156" s="254"/>
      <c r="G156" s="256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AG156" t="s">
        <v>401</v>
      </c>
    </row>
    <row r="157" spans="1:60" x14ac:dyDescent="0.2">
      <c r="A157" s="257"/>
      <c r="B157" s="258"/>
      <c r="C157" s="259"/>
      <c r="D157" s="258"/>
      <c r="E157" s="258"/>
      <c r="F157" s="258"/>
      <c r="G157" s="260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</row>
    <row r="158" spans="1:60" x14ac:dyDescent="0.2">
      <c r="A158" s="257"/>
      <c r="B158" s="258"/>
      <c r="C158" s="259"/>
      <c r="D158" s="258"/>
      <c r="E158" s="258"/>
      <c r="F158" s="258"/>
      <c r="G158" s="260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</row>
    <row r="159" spans="1:60" x14ac:dyDescent="0.2">
      <c r="A159" s="257"/>
      <c r="B159" s="258"/>
      <c r="C159" s="259"/>
      <c r="D159" s="258"/>
      <c r="E159" s="258"/>
      <c r="F159" s="258"/>
      <c r="G159" s="260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</row>
    <row r="160" spans="1:60" x14ac:dyDescent="0.2">
      <c r="A160" s="261"/>
      <c r="B160" s="262"/>
      <c r="C160" s="263"/>
      <c r="D160" s="262"/>
      <c r="E160" s="262"/>
      <c r="F160" s="262"/>
      <c r="G160" s="264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</row>
    <row r="161" spans="1:33" x14ac:dyDescent="0.2">
      <c r="A161" s="187"/>
      <c r="B161" s="6"/>
      <c r="C161" s="184"/>
      <c r="D161" s="8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</row>
    <row r="162" spans="1:33" x14ac:dyDescent="0.2">
      <c r="C162" s="186"/>
      <c r="D162" s="144"/>
      <c r="AG162" t="s">
        <v>402</v>
      </c>
    </row>
    <row r="163" spans="1:33" x14ac:dyDescent="0.2">
      <c r="D163" s="144"/>
    </row>
    <row r="164" spans="1:33" x14ac:dyDescent="0.2">
      <c r="D164" s="144"/>
    </row>
    <row r="165" spans="1:33" x14ac:dyDescent="0.2">
      <c r="D165" s="144"/>
    </row>
    <row r="166" spans="1:33" x14ac:dyDescent="0.2">
      <c r="D166" s="144"/>
    </row>
    <row r="167" spans="1:33" x14ac:dyDescent="0.2">
      <c r="D167" s="144"/>
    </row>
    <row r="168" spans="1:33" x14ac:dyDescent="0.2">
      <c r="D168" s="144"/>
    </row>
    <row r="169" spans="1:33" x14ac:dyDescent="0.2">
      <c r="D169" s="144"/>
    </row>
    <row r="170" spans="1:33" x14ac:dyDescent="0.2">
      <c r="D170" s="144"/>
    </row>
    <row r="171" spans="1:33" x14ac:dyDescent="0.2">
      <c r="D171" s="144"/>
    </row>
    <row r="172" spans="1:33" x14ac:dyDescent="0.2">
      <c r="D172" s="144"/>
    </row>
    <row r="173" spans="1:33" x14ac:dyDescent="0.2">
      <c r="D173" s="144"/>
    </row>
    <row r="174" spans="1:33" x14ac:dyDescent="0.2">
      <c r="D174" s="144"/>
    </row>
    <row r="175" spans="1:33" x14ac:dyDescent="0.2">
      <c r="D175" s="144"/>
    </row>
    <row r="176" spans="1:33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6">
    <mergeCell ref="A156:G160"/>
    <mergeCell ref="A1:G1"/>
    <mergeCell ref="C2:G2"/>
    <mergeCell ref="C3:G3"/>
    <mergeCell ref="C4:G4"/>
    <mergeCell ref="A155:C15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C2" sqref="C2:G2"/>
    </sheetView>
  </sheetViews>
  <sheetFormatPr defaultRowHeight="12.75" outlineLevelRow="1" x14ac:dyDescent="0.2"/>
  <cols>
    <col min="1" max="1" width="3.42578125" customWidth="1"/>
    <col min="2" max="2" width="12.5703125" style="92" customWidth="1"/>
    <col min="3" max="3" width="38.28515625" style="9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97</v>
      </c>
    </row>
    <row r="2" spans="1:60" ht="24.95" customHeight="1" x14ac:dyDescent="0.2">
      <c r="A2" s="145" t="s">
        <v>8</v>
      </c>
      <c r="B2" s="188" t="s">
        <v>47</v>
      </c>
      <c r="C2" s="266" t="s">
        <v>409</v>
      </c>
      <c r="D2" s="267"/>
      <c r="E2" s="267"/>
      <c r="F2" s="267"/>
      <c r="G2" s="268"/>
      <c r="AG2" t="s">
        <v>98</v>
      </c>
    </row>
    <row r="3" spans="1:60" ht="24.95" customHeight="1" x14ac:dyDescent="0.2">
      <c r="A3" s="145" t="s">
        <v>9</v>
      </c>
      <c r="B3" s="188" t="s">
        <v>43</v>
      </c>
      <c r="C3" s="266" t="s">
        <v>44</v>
      </c>
      <c r="D3" s="267"/>
      <c r="E3" s="267"/>
      <c r="F3" s="267"/>
      <c r="G3" s="268"/>
      <c r="AC3" s="92" t="s">
        <v>98</v>
      </c>
      <c r="AG3" t="s">
        <v>99</v>
      </c>
    </row>
    <row r="4" spans="1:60" ht="24.95" customHeight="1" x14ac:dyDescent="0.2">
      <c r="A4" s="146" t="s">
        <v>10</v>
      </c>
      <c r="B4" s="189" t="s">
        <v>41</v>
      </c>
      <c r="C4" s="269" t="s">
        <v>403</v>
      </c>
      <c r="D4" s="270"/>
      <c r="E4" s="270"/>
      <c r="F4" s="270"/>
      <c r="G4" s="271"/>
      <c r="AG4" t="s">
        <v>100</v>
      </c>
    </row>
    <row r="5" spans="1:60" x14ac:dyDescent="0.2">
      <c r="D5" s="144"/>
    </row>
    <row r="6" spans="1:60" ht="38.25" x14ac:dyDescent="0.2">
      <c r="A6" s="148" t="s">
        <v>101</v>
      </c>
      <c r="B6" s="150" t="s">
        <v>102</v>
      </c>
      <c r="C6" s="150" t="s">
        <v>103</v>
      </c>
      <c r="D6" s="149" t="s">
        <v>104</v>
      </c>
      <c r="E6" s="148" t="s">
        <v>105</v>
      </c>
      <c r="F6" s="147" t="s">
        <v>106</v>
      </c>
      <c r="G6" s="148" t="s">
        <v>31</v>
      </c>
      <c r="H6" s="151" t="s">
        <v>32</v>
      </c>
      <c r="I6" s="151" t="s">
        <v>107</v>
      </c>
      <c r="J6" s="151" t="s">
        <v>33</v>
      </c>
      <c r="K6" s="151" t="s">
        <v>108</v>
      </c>
      <c r="L6" s="151" t="s">
        <v>109</v>
      </c>
      <c r="M6" s="151" t="s">
        <v>110</v>
      </c>
      <c r="N6" s="151" t="s">
        <v>111</v>
      </c>
      <c r="O6" s="151" t="s">
        <v>112</v>
      </c>
      <c r="P6" s="151" t="s">
        <v>113</v>
      </c>
      <c r="Q6" s="151" t="s">
        <v>114</v>
      </c>
      <c r="R6" s="151" t="s">
        <v>115</v>
      </c>
      <c r="S6" s="151" t="s">
        <v>116</v>
      </c>
      <c r="T6" s="151" t="s">
        <v>117</v>
      </c>
      <c r="U6" s="151" t="s">
        <v>118</v>
      </c>
      <c r="V6" s="151" t="s">
        <v>119</v>
      </c>
      <c r="W6" s="151" t="s">
        <v>120</v>
      </c>
    </row>
    <row r="7" spans="1:60" hidden="1" x14ac:dyDescent="0.2">
      <c r="A7" s="187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2" t="s">
        <v>121</v>
      </c>
      <c r="B8" s="163" t="s">
        <v>59</v>
      </c>
      <c r="C8" s="181" t="s">
        <v>60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0.97000000000000008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11.27</v>
      </c>
      <c r="W8" s="161"/>
      <c r="AG8" t="s">
        <v>122</v>
      </c>
    </row>
    <row r="9" spans="1:60" ht="22.5" outlineLevel="1" x14ac:dyDescent="0.2">
      <c r="A9" s="174">
        <v>1</v>
      </c>
      <c r="B9" s="175" t="s">
        <v>123</v>
      </c>
      <c r="C9" s="182" t="s">
        <v>124</v>
      </c>
      <c r="D9" s="176" t="s">
        <v>125</v>
      </c>
      <c r="E9" s="177">
        <v>3</v>
      </c>
      <c r="F9" s="178"/>
      <c r="G9" s="179">
        <f t="shared" ref="G9:G14" si="0">ROUND(E9*F9,2)</f>
        <v>0</v>
      </c>
      <c r="H9" s="160"/>
      <c r="I9" s="159">
        <f t="shared" ref="I9:I14" si="1">ROUND(E9*H9,2)</f>
        <v>0</v>
      </c>
      <c r="J9" s="160"/>
      <c r="K9" s="159">
        <f t="shared" ref="K9:K14" si="2">ROUND(E9*J9,2)</f>
        <v>0</v>
      </c>
      <c r="L9" s="159">
        <v>15</v>
      </c>
      <c r="M9" s="159">
        <f t="shared" ref="M9:M14" si="3">G9*(1+L9/100)</f>
        <v>0</v>
      </c>
      <c r="N9" s="159">
        <v>2.0199999999999999E-2</v>
      </c>
      <c r="O9" s="159">
        <f t="shared" ref="O9:O14" si="4">ROUND(E9*N9,2)</f>
        <v>0.06</v>
      </c>
      <c r="P9" s="159">
        <v>0</v>
      </c>
      <c r="Q9" s="159">
        <f t="shared" ref="Q9:Q14" si="5">ROUND(E9*P9,2)</f>
        <v>0</v>
      </c>
      <c r="R9" s="159"/>
      <c r="S9" s="159" t="s">
        <v>126</v>
      </c>
      <c r="T9" s="159" t="s">
        <v>126</v>
      </c>
      <c r="U9" s="159">
        <v>0.24199999999999999</v>
      </c>
      <c r="V9" s="159">
        <f t="shared" ref="V9:V14" si="6">ROUND(E9*U9,2)</f>
        <v>0.73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74">
        <v>2</v>
      </c>
      <c r="B10" s="175" t="s">
        <v>128</v>
      </c>
      <c r="C10" s="182" t="s">
        <v>129</v>
      </c>
      <c r="D10" s="176" t="s">
        <v>130</v>
      </c>
      <c r="E10" s="177">
        <v>1.5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9">
        <v>4.761E-2</v>
      </c>
      <c r="O10" s="159">
        <f t="shared" si="4"/>
        <v>7.0000000000000007E-2</v>
      </c>
      <c r="P10" s="159">
        <v>0</v>
      </c>
      <c r="Q10" s="159">
        <f t="shared" si="5"/>
        <v>0</v>
      </c>
      <c r="R10" s="159"/>
      <c r="S10" s="159" t="s">
        <v>131</v>
      </c>
      <c r="T10" s="159" t="s">
        <v>131</v>
      </c>
      <c r="U10" s="159">
        <v>0.51744999999999997</v>
      </c>
      <c r="V10" s="159">
        <f t="shared" si="6"/>
        <v>0.78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74">
        <v>3</v>
      </c>
      <c r="B11" s="175" t="s">
        <v>132</v>
      </c>
      <c r="C11" s="182" t="s">
        <v>133</v>
      </c>
      <c r="D11" s="176" t="s">
        <v>130</v>
      </c>
      <c r="E11" s="177">
        <v>7.44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9">
        <v>5.3199999999999997E-2</v>
      </c>
      <c r="O11" s="159">
        <f t="shared" si="4"/>
        <v>0.4</v>
      </c>
      <c r="P11" s="159">
        <v>0</v>
      </c>
      <c r="Q11" s="159">
        <f t="shared" si="5"/>
        <v>0</v>
      </c>
      <c r="R11" s="159"/>
      <c r="S11" s="159" t="s">
        <v>131</v>
      </c>
      <c r="T11" s="159" t="s">
        <v>131</v>
      </c>
      <c r="U11" s="159">
        <v>0.51744999999999997</v>
      </c>
      <c r="V11" s="159">
        <f t="shared" si="6"/>
        <v>3.85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127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4">
        <v>4</v>
      </c>
      <c r="B12" s="175" t="s">
        <v>134</v>
      </c>
      <c r="C12" s="182" t="s">
        <v>135</v>
      </c>
      <c r="D12" s="176" t="s">
        <v>130</v>
      </c>
      <c r="E12" s="177">
        <v>4.68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9">
        <v>7.0599999999999996E-2</v>
      </c>
      <c r="O12" s="159">
        <f t="shared" si="4"/>
        <v>0.33</v>
      </c>
      <c r="P12" s="159">
        <v>0</v>
      </c>
      <c r="Q12" s="159">
        <f t="shared" si="5"/>
        <v>0</v>
      </c>
      <c r="R12" s="159"/>
      <c r="S12" s="159" t="s">
        <v>131</v>
      </c>
      <c r="T12" s="159" t="s">
        <v>131</v>
      </c>
      <c r="U12" s="159">
        <v>0.52915000000000001</v>
      </c>
      <c r="V12" s="159">
        <f t="shared" si="6"/>
        <v>2.48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4">
        <v>5</v>
      </c>
      <c r="B13" s="175" t="s">
        <v>136</v>
      </c>
      <c r="C13" s="182" t="s">
        <v>137</v>
      </c>
      <c r="D13" s="176" t="s">
        <v>138</v>
      </c>
      <c r="E13" s="177">
        <v>7.8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9">
        <v>1.0200000000000001E-3</v>
      </c>
      <c r="O13" s="159">
        <f t="shared" si="4"/>
        <v>0.01</v>
      </c>
      <c r="P13" s="159">
        <v>0</v>
      </c>
      <c r="Q13" s="159">
        <f t="shared" si="5"/>
        <v>0</v>
      </c>
      <c r="R13" s="159"/>
      <c r="S13" s="159" t="s">
        <v>131</v>
      </c>
      <c r="T13" s="159" t="s">
        <v>131</v>
      </c>
      <c r="U13" s="159">
        <v>0.23</v>
      </c>
      <c r="V13" s="159">
        <f t="shared" si="6"/>
        <v>1.79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4">
        <v>6</v>
      </c>
      <c r="B14" s="175" t="s">
        <v>139</v>
      </c>
      <c r="C14" s="182" t="s">
        <v>140</v>
      </c>
      <c r="D14" s="176" t="s">
        <v>130</v>
      </c>
      <c r="E14" s="177">
        <v>2.16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9">
        <v>4.6820000000000001E-2</v>
      </c>
      <c r="O14" s="159">
        <f t="shared" si="4"/>
        <v>0.1</v>
      </c>
      <c r="P14" s="159">
        <v>0</v>
      </c>
      <c r="Q14" s="159">
        <f t="shared" si="5"/>
        <v>0</v>
      </c>
      <c r="R14" s="159"/>
      <c r="S14" s="159" t="s">
        <v>131</v>
      </c>
      <c r="T14" s="159" t="s">
        <v>131</v>
      </c>
      <c r="U14" s="159">
        <v>0.75800000000000001</v>
      </c>
      <c r="V14" s="159">
        <f t="shared" si="6"/>
        <v>1.64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62" t="s">
        <v>121</v>
      </c>
      <c r="B15" s="163" t="s">
        <v>61</v>
      </c>
      <c r="C15" s="181" t="s">
        <v>62</v>
      </c>
      <c r="D15" s="164"/>
      <c r="E15" s="165"/>
      <c r="F15" s="166"/>
      <c r="G15" s="167">
        <f>SUMIF(AG16:AG22,"&lt;&gt;NOR",G16:G22)</f>
        <v>0</v>
      </c>
      <c r="H15" s="161"/>
      <c r="I15" s="161">
        <f>SUM(I16:I22)</f>
        <v>0</v>
      </c>
      <c r="J15" s="161"/>
      <c r="K15" s="161">
        <f>SUM(K16:K22)</f>
        <v>0</v>
      </c>
      <c r="L15" s="161"/>
      <c r="M15" s="161">
        <f>SUM(M16:M22)</f>
        <v>0</v>
      </c>
      <c r="N15" s="161"/>
      <c r="O15" s="161">
        <f>SUM(O16:O22)</f>
        <v>0.39</v>
      </c>
      <c r="P15" s="161"/>
      <c r="Q15" s="161">
        <f>SUM(Q16:Q22)</f>
        <v>0</v>
      </c>
      <c r="R15" s="161"/>
      <c r="S15" s="161"/>
      <c r="T15" s="161"/>
      <c r="U15" s="161"/>
      <c r="V15" s="161">
        <f>SUM(V16:V22)</f>
        <v>23.22</v>
      </c>
      <c r="W15" s="161"/>
      <c r="AG15" t="s">
        <v>122</v>
      </c>
    </row>
    <row r="16" spans="1:60" outlineLevel="1" x14ac:dyDescent="0.2">
      <c r="A16" s="174">
        <v>7</v>
      </c>
      <c r="B16" s="175" t="s">
        <v>141</v>
      </c>
      <c r="C16" s="182" t="s">
        <v>142</v>
      </c>
      <c r="D16" s="176" t="s">
        <v>130</v>
      </c>
      <c r="E16" s="177">
        <v>15</v>
      </c>
      <c r="F16" s="178"/>
      <c r="G16" s="179">
        <f t="shared" ref="G16:G22" si="7">ROUND(E16*F16,2)</f>
        <v>0</v>
      </c>
      <c r="H16" s="160"/>
      <c r="I16" s="159">
        <f t="shared" ref="I16:I22" si="8">ROUND(E16*H16,2)</f>
        <v>0</v>
      </c>
      <c r="J16" s="160"/>
      <c r="K16" s="159">
        <f t="shared" ref="K16:K22" si="9">ROUND(E16*J16,2)</f>
        <v>0</v>
      </c>
      <c r="L16" s="159">
        <v>15</v>
      </c>
      <c r="M16" s="159">
        <f t="shared" ref="M16:M22" si="10">G16*(1+L16/100)</f>
        <v>0</v>
      </c>
      <c r="N16" s="159">
        <v>1.2E-4</v>
      </c>
      <c r="O16" s="159">
        <f t="shared" ref="O16:O22" si="11">ROUND(E16*N16,2)</f>
        <v>0</v>
      </c>
      <c r="P16" s="159">
        <v>0</v>
      </c>
      <c r="Q16" s="159">
        <f t="shared" ref="Q16:Q22" si="12">ROUND(E16*P16,2)</f>
        <v>0</v>
      </c>
      <c r="R16" s="159"/>
      <c r="S16" s="159" t="s">
        <v>143</v>
      </c>
      <c r="T16" s="159" t="s">
        <v>144</v>
      </c>
      <c r="U16" s="159">
        <v>0</v>
      </c>
      <c r="V16" s="159">
        <f t="shared" ref="V16:V22" si="13">ROUND(E16*U16,2)</f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74">
        <v>8</v>
      </c>
      <c r="B17" s="175" t="s">
        <v>145</v>
      </c>
      <c r="C17" s="182" t="s">
        <v>146</v>
      </c>
      <c r="D17" s="176" t="s">
        <v>130</v>
      </c>
      <c r="E17" s="177">
        <v>3.1949999999999998</v>
      </c>
      <c r="F17" s="178"/>
      <c r="G17" s="179">
        <f t="shared" si="7"/>
        <v>0</v>
      </c>
      <c r="H17" s="160"/>
      <c r="I17" s="159">
        <f t="shared" si="8"/>
        <v>0</v>
      </c>
      <c r="J17" s="160"/>
      <c r="K17" s="159">
        <f t="shared" si="9"/>
        <v>0</v>
      </c>
      <c r="L17" s="159">
        <v>15</v>
      </c>
      <c r="M17" s="159">
        <f t="shared" si="10"/>
        <v>0</v>
      </c>
      <c r="N17" s="159">
        <v>1.8599999999999998E-2</v>
      </c>
      <c r="O17" s="159">
        <f t="shared" si="11"/>
        <v>0.06</v>
      </c>
      <c r="P17" s="159">
        <v>0</v>
      </c>
      <c r="Q17" s="159">
        <f t="shared" si="12"/>
        <v>0</v>
      </c>
      <c r="R17" s="159"/>
      <c r="S17" s="159" t="s">
        <v>131</v>
      </c>
      <c r="T17" s="159" t="s">
        <v>131</v>
      </c>
      <c r="U17" s="159">
        <v>1.0109999999999999</v>
      </c>
      <c r="V17" s="159">
        <f t="shared" si="13"/>
        <v>3.23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4">
        <v>9</v>
      </c>
      <c r="B18" s="175" t="s">
        <v>147</v>
      </c>
      <c r="C18" s="182" t="s">
        <v>148</v>
      </c>
      <c r="D18" s="176" t="s">
        <v>130</v>
      </c>
      <c r="E18" s="177">
        <v>3.1949999999999998</v>
      </c>
      <c r="F18" s="178"/>
      <c r="G18" s="179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15</v>
      </c>
      <c r="M18" s="159">
        <f t="shared" si="10"/>
        <v>0</v>
      </c>
      <c r="N18" s="159">
        <v>0</v>
      </c>
      <c r="O18" s="159">
        <f t="shared" si="11"/>
        <v>0</v>
      </c>
      <c r="P18" s="159">
        <v>0</v>
      </c>
      <c r="Q18" s="159">
        <f t="shared" si="12"/>
        <v>0</v>
      </c>
      <c r="R18" s="159"/>
      <c r="S18" s="159" t="s">
        <v>131</v>
      </c>
      <c r="T18" s="159" t="s">
        <v>131</v>
      </c>
      <c r="U18" s="159">
        <v>0.57999999999999996</v>
      </c>
      <c r="V18" s="159">
        <f t="shared" si="13"/>
        <v>1.85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74">
        <v>10</v>
      </c>
      <c r="B19" s="175" t="s">
        <v>149</v>
      </c>
      <c r="C19" s="182" t="s">
        <v>150</v>
      </c>
      <c r="D19" s="176" t="s">
        <v>130</v>
      </c>
      <c r="E19" s="177">
        <v>9.9450000000000003</v>
      </c>
      <c r="F19" s="178"/>
      <c r="G19" s="179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15</v>
      </c>
      <c r="M19" s="159">
        <f t="shared" si="10"/>
        <v>0</v>
      </c>
      <c r="N19" s="159">
        <v>4.8999999999999998E-3</v>
      </c>
      <c r="O19" s="159">
        <f t="shared" si="11"/>
        <v>0.05</v>
      </c>
      <c r="P19" s="159">
        <v>0</v>
      </c>
      <c r="Q19" s="159">
        <f t="shared" si="12"/>
        <v>0</v>
      </c>
      <c r="R19" s="159"/>
      <c r="S19" s="159" t="s">
        <v>131</v>
      </c>
      <c r="T19" s="159" t="s">
        <v>131</v>
      </c>
      <c r="U19" s="159">
        <v>0.27</v>
      </c>
      <c r="V19" s="159">
        <f t="shared" si="13"/>
        <v>2.69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4">
        <v>11</v>
      </c>
      <c r="B20" s="175" t="s">
        <v>151</v>
      </c>
      <c r="C20" s="182" t="s">
        <v>152</v>
      </c>
      <c r="D20" s="176" t="s">
        <v>130</v>
      </c>
      <c r="E20" s="177">
        <v>5.76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15</v>
      </c>
      <c r="M20" s="159">
        <f t="shared" si="10"/>
        <v>0</v>
      </c>
      <c r="N20" s="159">
        <v>2.8000000000000001E-2</v>
      </c>
      <c r="O20" s="159">
        <f t="shared" si="11"/>
        <v>0.16</v>
      </c>
      <c r="P20" s="159">
        <v>0</v>
      </c>
      <c r="Q20" s="159">
        <f t="shared" si="12"/>
        <v>0</v>
      </c>
      <c r="R20" s="159"/>
      <c r="S20" s="159" t="s">
        <v>131</v>
      </c>
      <c r="T20" s="159" t="s">
        <v>131</v>
      </c>
      <c r="U20" s="159">
        <v>0.48</v>
      </c>
      <c r="V20" s="159">
        <f t="shared" si="13"/>
        <v>2.76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4">
        <v>12</v>
      </c>
      <c r="B21" s="175" t="s">
        <v>153</v>
      </c>
      <c r="C21" s="182" t="s">
        <v>154</v>
      </c>
      <c r="D21" s="176" t="s">
        <v>130</v>
      </c>
      <c r="E21" s="177">
        <v>5.76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15</v>
      </c>
      <c r="M21" s="159">
        <f t="shared" si="10"/>
        <v>0</v>
      </c>
      <c r="N21" s="159">
        <v>1.6000000000000001E-4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131</v>
      </c>
      <c r="T21" s="159" t="s">
        <v>131</v>
      </c>
      <c r="U21" s="159">
        <v>7.0000000000000007E-2</v>
      </c>
      <c r="V21" s="159">
        <f t="shared" si="13"/>
        <v>0.4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127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4">
        <v>13</v>
      </c>
      <c r="B22" s="175" t="s">
        <v>155</v>
      </c>
      <c r="C22" s="182" t="s">
        <v>156</v>
      </c>
      <c r="D22" s="176" t="s">
        <v>130</v>
      </c>
      <c r="E22" s="177">
        <v>33.945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15</v>
      </c>
      <c r="M22" s="159">
        <f t="shared" si="10"/>
        <v>0</v>
      </c>
      <c r="N22" s="159">
        <v>3.6700000000000001E-3</v>
      </c>
      <c r="O22" s="159">
        <f t="shared" si="11"/>
        <v>0.12</v>
      </c>
      <c r="P22" s="159">
        <v>0</v>
      </c>
      <c r="Q22" s="159">
        <f t="shared" si="12"/>
        <v>0</v>
      </c>
      <c r="R22" s="159"/>
      <c r="S22" s="159" t="s">
        <v>131</v>
      </c>
      <c r="T22" s="159" t="s">
        <v>131</v>
      </c>
      <c r="U22" s="159">
        <v>0.36199999999999999</v>
      </c>
      <c r="V22" s="159">
        <f t="shared" si="13"/>
        <v>12.29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2" t="s">
        <v>121</v>
      </c>
      <c r="B23" s="163" t="s">
        <v>63</v>
      </c>
      <c r="C23" s="181" t="s">
        <v>64</v>
      </c>
      <c r="D23" s="164"/>
      <c r="E23" s="165"/>
      <c r="F23" s="166"/>
      <c r="G23" s="167">
        <f>SUMIF(AG24:AG25,"&lt;&gt;NOR",G24:G25)</f>
        <v>0</v>
      </c>
      <c r="H23" s="161"/>
      <c r="I23" s="161">
        <f>SUM(I24:I25)</f>
        <v>0</v>
      </c>
      <c r="J23" s="161"/>
      <c r="K23" s="161">
        <f>SUM(K24:K25)</f>
        <v>0</v>
      </c>
      <c r="L23" s="161"/>
      <c r="M23" s="161">
        <f>SUM(M24:M25)</f>
        <v>0</v>
      </c>
      <c r="N23" s="161"/>
      <c r="O23" s="161">
        <f>SUM(O24:O25)</f>
        <v>0.18</v>
      </c>
      <c r="P23" s="161"/>
      <c r="Q23" s="161">
        <f>SUM(Q24:Q25)</f>
        <v>0</v>
      </c>
      <c r="R23" s="161"/>
      <c r="S23" s="161"/>
      <c r="T23" s="161"/>
      <c r="U23" s="161"/>
      <c r="V23" s="161">
        <f>SUM(V24:V25)</f>
        <v>1.56</v>
      </c>
      <c r="W23" s="161"/>
      <c r="AG23" t="s">
        <v>122</v>
      </c>
    </row>
    <row r="24" spans="1:60" ht="22.5" outlineLevel="1" x14ac:dyDescent="0.2">
      <c r="A24" s="174">
        <v>14</v>
      </c>
      <c r="B24" s="175" t="s">
        <v>157</v>
      </c>
      <c r="C24" s="182" t="s">
        <v>158</v>
      </c>
      <c r="D24" s="176" t="s">
        <v>130</v>
      </c>
      <c r="E24" s="177">
        <v>3.1949999999999998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15</v>
      </c>
      <c r="M24" s="159">
        <f>G24*(1+L24/100)</f>
        <v>0</v>
      </c>
      <c r="N24" s="159">
        <v>5.7099999999999998E-2</v>
      </c>
      <c r="O24" s="159">
        <f>ROUND(E24*N24,2)</f>
        <v>0.18</v>
      </c>
      <c r="P24" s="159">
        <v>0</v>
      </c>
      <c r="Q24" s="159">
        <f>ROUND(E24*P24,2)</f>
        <v>0</v>
      </c>
      <c r="R24" s="159"/>
      <c r="S24" s="159" t="s">
        <v>131</v>
      </c>
      <c r="T24" s="159" t="s">
        <v>131</v>
      </c>
      <c r="U24" s="159">
        <v>0.42899999999999999</v>
      </c>
      <c r="V24" s="159">
        <f>ROUND(E24*U24,2)</f>
        <v>1.37</v>
      </c>
      <c r="W24" s="159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127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4">
        <v>15</v>
      </c>
      <c r="B25" s="175" t="s">
        <v>159</v>
      </c>
      <c r="C25" s="182" t="s">
        <v>160</v>
      </c>
      <c r="D25" s="176" t="s">
        <v>130</v>
      </c>
      <c r="E25" s="177">
        <v>3.1949999999999998</v>
      </c>
      <c r="F25" s="178"/>
      <c r="G25" s="179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15</v>
      </c>
      <c r="M25" s="159">
        <f>G25*(1+L25/100)</f>
        <v>0</v>
      </c>
      <c r="N25" s="159">
        <v>5.9000000000000003E-4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131</v>
      </c>
      <c r="T25" s="159" t="s">
        <v>131</v>
      </c>
      <c r="U25" s="159">
        <v>0.06</v>
      </c>
      <c r="V25" s="159">
        <f>ROUND(E25*U25,2)</f>
        <v>0.19</v>
      </c>
      <c r="W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127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62" t="s">
        <v>121</v>
      </c>
      <c r="B26" s="163" t="s">
        <v>65</v>
      </c>
      <c r="C26" s="181" t="s">
        <v>66</v>
      </c>
      <c r="D26" s="164"/>
      <c r="E26" s="165"/>
      <c r="F26" s="166"/>
      <c r="G26" s="167">
        <f>SUMIF(AG27:AG28,"&lt;&gt;NOR",G27:G28)</f>
        <v>0</v>
      </c>
      <c r="H26" s="161"/>
      <c r="I26" s="161">
        <f>SUM(I27:I28)</f>
        <v>0</v>
      </c>
      <c r="J26" s="161"/>
      <c r="K26" s="161">
        <f>SUM(K27:K28)</f>
        <v>0</v>
      </c>
      <c r="L26" s="161"/>
      <c r="M26" s="161">
        <f>SUM(M27:M28)</f>
        <v>0</v>
      </c>
      <c r="N26" s="161"/>
      <c r="O26" s="161">
        <f>SUM(O27:O28)</f>
        <v>0.06</v>
      </c>
      <c r="P26" s="161"/>
      <c r="Q26" s="161">
        <f>SUM(Q27:Q28)</f>
        <v>0</v>
      </c>
      <c r="R26" s="161"/>
      <c r="S26" s="161"/>
      <c r="T26" s="161"/>
      <c r="U26" s="161"/>
      <c r="V26" s="161">
        <f>SUM(V27:V28)</f>
        <v>3.72</v>
      </c>
      <c r="W26" s="161"/>
      <c r="AG26" t="s">
        <v>122</v>
      </c>
    </row>
    <row r="27" spans="1:60" outlineLevel="1" x14ac:dyDescent="0.2">
      <c r="A27" s="174">
        <v>16</v>
      </c>
      <c r="B27" s="175" t="s">
        <v>161</v>
      </c>
      <c r="C27" s="182" t="s">
        <v>162</v>
      </c>
      <c r="D27" s="176" t="s">
        <v>125</v>
      </c>
      <c r="E27" s="177">
        <v>2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15</v>
      </c>
      <c r="M27" s="159">
        <f>G27*(1+L27/100)</f>
        <v>0</v>
      </c>
      <c r="N27" s="159">
        <v>1.8970000000000001E-2</v>
      </c>
      <c r="O27" s="159">
        <f>ROUND(E27*N27,2)</f>
        <v>0.04</v>
      </c>
      <c r="P27" s="159">
        <v>0</v>
      </c>
      <c r="Q27" s="159">
        <f>ROUND(E27*P27,2)</f>
        <v>0</v>
      </c>
      <c r="R27" s="159"/>
      <c r="S27" s="159" t="s">
        <v>131</v>
      </c>
      <c r="T27" s="159" t="s">
        <v>131</v>
      </c>
      <c r="U27" s="159">
        <v>1.86</v>
      </c>
      <c r="V27" s="159">
        <f>ROUND(E27*U27,2)</f>
        <v>3.72</v>
      </c>
      <c r="W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74">
        <v>17</v>
      </c>
      <c r="B28" s="175" t="s">
        <v>164</v>
      </c>
      <c r="C28" s="182" t="s">
        <v>165</v>
      </c>
      <c r="D28" s="176" t="s">
        <v>125</v>
      </c>
      <c r="E28" s="177">
        <v>2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15</v>
      </c>
      <c r="M28" s="159">
        <f>G28*(1+L28/100)</f>
        <v>0</v>
      </c>
      <c r="N28" s="159">
        <v>1.0449999999999999E-2</v>
      </c>
      <c r="O28" s="159">
        <f>ROUND(E28*N28,2)</f>
        <v>0.02</v>
      </c>
      <c r="P28" s="159">
        <v>0</v>
      </c>
      <c r="Q28" s="159">
        <f>ROUND(E28*P28,2)</f>
        <v>0</v>
      </c>
      <c r="R28" s="159" t="s">
        <v>166</v>
      </c>
      <c r="S28" s="159" t="s">
        <v>131</v>
      </c>
      <c r="T28" s="159" t="s">
        <v>131</v>
      </c>
      <c r="U28" s="159">
        <v>0</v>
      </c>
      <c r="V28" s="159">
        <f>ROUND(E28*U28,2)</f>
        <v>0</v>
      </c>
      <c r="W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167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62" t="s">
        <v>121</v>
      </c>
      <c r="B29" s="163" t="s">
        <v>67</v>
      </c>
      <c r="C29" s="181" t="s">
        <v>68</v>
      </c>
      <c r="D29" s="164"/>
      <c r="E29" s="165"/>
      <c r="F29" s="166"/>
      <c r="G29" s="167">
        <f>SUMIF(AG30:AG30,"&lt;&gt;NOR",G30:G30)</f>
        <v>0</v>
      </c>
      <c r="H29" s="161"/>
      <c r="I29" s="161">
        <f>SUM(I30:I30)</f>
        <v>0</v>
      </c>
      <c r="J29" s="161"/>
      <c r="K29" s="161">
        <f>SUM(K30:K30)</f>
        <v>0</v>
      </c>
      <c r="L29" s="161"/>
      <c r="M29" s="161">
        <f>SUM(M30:M30)</f>
        <v>0</v>
      </c>
      <c r="N29" s="161"/>
      <c r="O29" s="161">
        <f>SUM(O30:O30)</f>
        <v>0.01</v>
      </c>
      <c r="P29" s="161"/>
      <c r="Q29" s="161">
        <f>SUM(Q30:Q30)</f>
        <v>0</v>
      </c>
      <c r="R29" s="161"/>
      <c r="S29" s="161"/>
      <c r="T29" s="161"/>
      <c r="U29" s="161"/>
      <c r="V29" s="161">
        <f>SUM(V30:V30)</f>
        <v>1.26</v>
      </c>
      <c r="W29" s="161"/>
      <c r="AG29" t="s">
        <v>122</v>
      </c>
    </row>
    <row r="30" spans="1:60" outlineLevel="1" x14ac:dyDescent="0.2">
      <c r="A30" s="174">
        <v>18</v>
      </c>
      <c r="B30" s="175" t="s">
        <v>168</v>
      </c>
      <c r="C30" s="182" t="s">
        <v>169</v>
      </c>
      <c r="D30" s="176" t="s">
        <v>130</v>
      </c>
      <c r="E30" s="177">
        <v>7.0949999999999998</v>
      </c>
      <c r="F30" s="178"/>
      <c r="G30" s="179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15</v>
      </c>
      <c r="M30" s="159">
        <f>G30*(1+L30/100)</f>
        <v>0</v>
      </c>
      <c r="N30" s="159">
        <v>1.2099999999999999E-3</v>
      </c>
      <c r="O30" s="159">
        <f>ROUND(E30*N30,2)</f>
        <v>0.01</v>
      </c>
      <c r="P30" s="159">
        <v>0</v>
      </c>
      <c r="Q30" s="159">
        <f>ROUND(E30*P30,2)</f>
        <v>0</v>
      </c>
      <c r="R30" s="159"/>
      <c r="S30" s="159" t="s">
        <v>131</v>
      </c>
      <c r="T30" s="159" t="s">
        <v>131</v>
      </c>
      <c r="U30" s="159">
        <v>0.17699999999999999</v>
      </c>
      <c r="V30" s="159">
        <f>ROUND(E30*U30,2)</f>
        <v>1.26</v>
      </c>
      <c r="W30" s="159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127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5.5" x14ac:dyDescent="0.2">
      <c r="A31" s="162" t="s">
        <v>121</v>
      </c>
      <c r="B31" s="163" t="s">
        <v>69</v>
      </c>
      <c r="C31" s="181" t="s">
        <v>70</v>
      </c>
      <c r="D31" s="164"/>
      <c r="E31" s="165"/>
      <c r="F31" s="166"/>
      <c r="G31" s="167">
        <f>SUMIF(AG32:AG34,"&lt;&gt;NOR",G32:G34)</f>
        <v>0</v>
      </c>
      <c r="H31" s="161"/>
      <c r="I31" s="161">
        <f>SUM(I32:I34)</f>
        <v>0</v>
      </c>
      <c r="J31" s="161"/>
      <c r="K31" s="161">
        <f>SUM(K32:K34)</f>
        <v>0</v>
      </c>
      <c r="L31" s="161"/>
      <c r="M31" s="161">
        <f>SUM(M32:M34)</f>
        <v>0</v>
      </c>
      <c r="N31" s="161"/>
      <c r="O31" s="161">
        <f>SUM(O32:O34)</f>
        <v>0</v>
      </c>
      <c r="P31" s="161"/>
      <c r="Q31" s="161">
        <f>SUM(Q32:Q34)</f>
        <v>0</v>
      </c>
      <c r="R31" s="161"/>
      <c r="S31" s="161"/>
      <c r="T31" s="161"/>
      <c r="U31" s="161"/>
      <c r="V31" s="161">
        <f>SUM(V32:V34)</f>
        <v>30.6</v>
      </c>
      <c r="W31" s="161"/>
      <c r="AG31" t="s">
        <v>122</v>
      </c>
    </row>
    <row r="32" spans="1:60" outlineLevel="1" x14ac:dyDescent="0.2">
      <c r="A32" s="174">
        <v>19</v>
      </c>
      <c r="B32" s="175" t="s">
        <v>170</v>
      </c>
      <c r="C32" s="182" t="s">
        <v>171</v>
      </c>
      <c r="D32" s="176" t="s">
        <v>130</v>
      </c>
      <c r="E32" s="177">
        <v>18.195</v>
      </c>
      <c r="F32" s="178"/>
      <c r="G32" s="179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15</v>
      </c>
      <c r="M32" s="159">
        <f>G32*(1+L32/100)</f>
        <v>0</v>
      </c>
      <c r="N32" s="159">
        <v>4.0000000000000003E-5</v>
      </c>
      <c r="O32" s="159">
        <f>ROUND(E32*N32,2)</f>
        <v>0</v>
      </c>
      <c r="P32" s="159">
        <v>0</v>
      </c>
      <c r="Q32" s="159">
        <f>ROUND(E32*P32,2)</f>
        <v>0</v>
      </c>
      <c r="R32" s="159"/>
      <c r="S32" s="159" t="s">
        <v>131</v>
      </c>
      <c r="T32" s="159" t="s">
        <v>131</v>
      </c>
      <c r="U32" s="159">
        <v>0.308</v>
      </c>
      <c r="V32" s="159">
        <f>ROUND(E32*U32,2)</f>
        <v>5.6</v>
      </c>
      <c r="W32" s="159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127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4">
        <v>20</v>
      </c>
      <c r="B33" s="175" t="s">
        <v>172</v>
      </c>
      <c r="C33" s="182" t="s">
        <v>173</v>
      </c>
      <c r="D33" s="176" t="s">
        <v>130</v>
      </c>
      <c r="E33" s="177">
        <v>1000</v>
      </c>
      <c r="F33" s="178"/>
      <c r="G33" s="179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15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131</v>
      </c>
      <c r="T33" s="159" t="s">
        <v>131</v>
      </c>
      <c r="U33" s="159">
        <v>1.4999999999999999E-2</v>
      </c>
      <c r="V33" s="159">
        <f>ROUND(E33*U33,2)</f>
        <v>15</v>
      </c>
      <c r="W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4">
        <v>21</v>
      </c>
      <c r="B34" s="175" t="s">
        <v>174</v>
      </c>
      <c r="C34" s="182" t="s">
        <v>175</v>
      </c>
      <c r="D34" s="176" t="s">
        <v>176</v>
      </c>
      <c r="E34" s="177">
        <v>10</v>
      </c>
      <c r="F34" s="178"/>
      <c r="G34" s="179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15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 t="s">
        <v>177</v>
      </c>
      <c r="S34" s="159" t="s">
        <v>131</v>
      </c>
      <c r="T34" s="159" t="s">
        <v>131</v>
      </c>
      <c r="U34" s="159">
        <v>1</v>
      </c>
      <c r="V34" s="159">
        <f>ROUND(E34*U34,2)</f>
        <v>10</v>
      </c>
      <c r="W34" s="159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178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2" t="s">
        <v>121</v>
      </c>
      <c r="B35" s="163" t="s">
        <v>71</v>
      </c>
      <c r="C35" s="181" t="s">
        <v>72</v>
      </c>
      <c r="D35" s="164"/>
      <c r="E35" s="165"/>
      <c r="F35" s="166"/>
      <c r="G35" s="167">
        <f>SUMIF(AG36:AG62,"&lt;&gt;NOR",G36:G62)</f>
        <v>0</v>
      </c>
      <c r="H35" s="161"/>
      <c r="I35" s="161">
        <f>SUM(I36:I62)</f>
        <v>0</v>
      </c>
      <c r="J35" s="161"/>
      <c r="K35" s="161">
        <f>SUM(K36:K62)</f>
        <v>0</v>
      </c>
      <c r="L35" s="161"/>
      <c r="M35" s="161">
        <f>SUM(M36:M62)</f>
        <v>0</v>
      </c>
      <c r="N35" s="161"/>
      <c r="O35" s="161">
        <f>SUM(O36:O62)</f>
        <v>0</v>
      </c>
      <c r="P35" s="161"/>
      <c r="Q35" s="161">
        <f>SUM(Q36:Q62)</f>
        <v>2.7600000000000002</v>
      </c>
      <c r="R35" s="161"/>
      <c r="S35" s="161"/>
      <c r="T35" s="161"/>
      <c r="U35" s="161"/>
      <c r="V35" s="161">
        <f>SUM(V36:V62)</f>
        <v>75.450000000000017</v>
      </c>
      <c r="W35" s="161"/>
      <c r="AG35" t="s">
        <v>122</v>
      </c>
    </row>
    <row r="36" spans="1:60" outlineLevel="1" x14ac:dyDescent="0.2">
      <c r="A36" s="174">
        <v>22</v>
      </c>
      <c r="B36" s="175" t="s">
        <v>179</v>
      </c>
      <c r="C36" s="182" t="s">
        <v>180</v>
      </c>
      <c r="D36" s="176" t="s">
        <v>125</v>
      </c>
      <c r="E36" s="177">
        <v>2</v>
      </c>
      <c r="F36" s="178"/>
      <c r="G36" s="179">
        <f t="shared" ref="G36:G62" si="14">ROUND(E36*F36,2)</f>
        <v>0</v>
      </c>
      <c r="H36" s="160"/>
      <c r="I36" s="159">
        <f t="shared" ref="I36:I62" si="15">ROUND(E36*H36,2)</f>
        <v>0</v>
      </c>
      <c r="J36" s="160"/>
      <c r="K36" s="159">
        <f t="shared" ref="K36:K62" si="16">ROUND(E36*J36,2)</f>
        <v>0</v>
      </c>
      <c r="L36" s="159">
        <v>15</v>
      </c>
      <c r="M36" s="159">
        <f t="shared" ref="M36:M62" si="17">G36*(1+L36/100)</f>
        <v>0</v>
      </c>
      <c r="N36" s="159">
        <v>0</v>
      </c>
      <c r="O36" s="159">
        <f t="shared" ref="O36:O62" si="18">ROUND(E36*N36,2)</f>
        <v>0</v>
      </c>
      <c r="P36" s="159">
        <v>0</v>
      </c>
      <c r="Q36" s="159">
        <f t="shared" ref="Q36:Q62" si="19">ROUND(E36*P36,2)</f>
        <v>0</v>
      </c>
      <c r="R36" s="159"/>
      <c r="S36" s="159" t="s">
        <v>131</v>
      </c>
      <c r="T36" s="159" t="s">
        <v>131</v>
      </c>
      <c r="U36" s="159">
        <v>0.05</v>
      </c>
      <c r="V36" s="159">
        <f t="shared" ref="V36:V62" si="20">ROUND(E36*U36,2)</f>
        <v>0.1</v>
      </c>
      <c r="W36" s="159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127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4">
        <v>23</v>
      </c>
      <c r="B37" s="175" t="s">
        <v>181</v>
      </c>
      <c r="C37" s="182" t="s">
        <v>182</v>
      </c>
      <c r="D37" s="176" t="s">
        <v>130</v>
      </c>
      <c r="E37" s="177">
        <v>2.4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15</v>
      </c>
      <c r="M37" s="159">
        <f t="shared" si="17"/>
        <v>0</v>
      </c>
      <c r="N37" s="159">
        <v>1.17E-3</v>
      </c>
      <c r="O37" s="159">
        <f t="shared" si="18"/>
        <v>0</v>
      </c>
      <c r="P37" s="159">
        <v>7.5999999999999998E-2</v>
      </c>
      <c r="Q37" s="159">
        <f t="shared" si="19"/>
        <v>0.18</v>
      </c>
      <c r="R37" s="159"/>
      <c r="S37" s="159" t="s">
        <v>131</v>
      </c>
      <c r="T37" s="159" t="s">
        <v>131</v>
      </c>
      <c r="U37" s="159">
        <v>0.93899999999999995</v>
      </c>
      <c r="V37" s="159">
        <f t="shared" si="20"/>
        <v>2.25</v>
      </c>
      <c r="W37" s="159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163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 x14ac:dyDescent="0.2">
      <c r="A38" s="174">
        <v>24</v>
      </c>
      <c r="B38" s="175" t="s">
        <v>183</v>
      </c>
      <c r="C38" s="182" t="s">
        <v>184</v>
      </c>
      <c r="D38" s="176" t="s">
        <v>138</v>
      </c>
      <c r="E38" s="177">
        <v>8.5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15</v>
      </c>
      <c r="M38" s="159">
        <f t="shared" si="17"/>
        <v>0</v>
      </c>
      <c r="N38" s="159">
        <v>3.8000000000000002E-4</v>
      </c>
      <c r="O38" s="159">
        <f t="shared" si="18"/>
        <v>0</v>
      </c>
      <c r="P38" s="159">
        <v>1.2999999999999999E-2</v>
      </c>
      <c r="Q38" s="159">
        <f t="shared" si="19"/>
        <v>0.11</v>
      </c>
      <c r="R38" s="159"/>
      <c r="S38" s="159" t="s">
        <v>131</v>
      </c>
      <c r="T38" s="159" t="s">
        <v>131</v>
      </c>
      <c r="U38" s="159">
        <v>0.107</v>
      </c>
      <c r="V38" s="159">
        <f t="shared" si="20"/>
        <v>0.91</v>
      </c>
      <c r="W38" s="159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127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4">
        <v>25</v>
      </c>
      <c r="B39" s="175" t="s">
        <v>185</v>
      </c>
      <c r="C39" s="182" t="s">
        <v>186</v>
      </c>
      <c r="D39" s="176" t="s">
        <v>138</v>
      </c>
      <c r="E39" s="177">
        <v>4.5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15</v>
      </c>
      <c r="M39" s="159">
        <f t="shared" si="17"/>
        <v>0</v>
      </c>
      <c r="N39" s="159">
        <v>5.9000000000000003E-4</v>
      </c>
      <c r="O39" s="159">
        <f t="shared" si="18"/>
        <v>0</v>
      </c>
      <c r="P39" s="159">
        <v>3.6999999999999998E-2</v>
      </c>
      <c r="Q39" s="159">
        <f t="shared" si="19"/>
        <v>0.17</v>
      </c>
      <c r="R39" s="159"/>
      <c r="S39" s="159" t="s">
        <v>131</v>
      </c>
      <c r="T39" s="159" t="s">
        <v>131</v>
      </c>
      <c r="U39" s="159">
        <v>0.443</v>
      </c>
      <c r="V39" s="159">
        <f t="shared" si="20"/>
        <v>1.99</v>
      </c>
      <c r="W39" s="159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127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4">
        <v>26</v>
      </c>
      <c r="B40" s="175" t="s">
        <v>187</v>
      </c>
      <c r="C40" s="182" t="s">
        <v>188</v>
      </c>
      <c r="D40" s="176" t="s">
        <v>189</v>
      </c>
      <c r="E40" s="177">
        <v>2.5849099999999998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15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131</v>
      </c>
      <c r="T40" s="159" t="s">
        <v>131</v>
      </c>
      <c r="U40" s="159">
        <v>0.63800000000000001</v>
      </c>
      <c r="V40" s="159">
        <f t="shared" si="20"/>
        <v>1.65</v>
      </c>
      <c r="W40" s="159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163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74">
        <v>27</v>
      </c>
      <c r="B41" s="175" t="s">
        <v>190</v>
      </c>
      <c r="C41" s="182" t="s">
        <v>191</v>
      </c>
      <c r="D41" s="176" t="s">
        <v>192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15</v>
      </c>
      <c r="M41" s="159">
        <f t="shared" si="17"/>
        <v>0</v>
      </c>
      <c r="N41" s="159">
        <v>0</v>
      </c>
      <c r="O41" s="159">
        <f t="shared" si="18"/>
        <v>0</v>
      </c>
      <c r="P41" s="159">
        <v>1.933E-2</v>
      </c>
      <c r="Q41" s="159">
        <f t="shared" si="19"/>
        <v>0.02</v>
      </c>
      <c r="R41" s="159"/>
      <c r="S41" s="159" t="s">
        <v>131</v>
      </c>
      <c r="T41" s="159" t="s">
        <v>131</v>
      </c>
      <c r="U41" s="159">
        <v>0.59</v>
      </c>
      <c r="V41" s="159">
        <f t="shared" si="20"/>
        <v>0.59</v>
      </c>
      <c r="W41" s="159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193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4">
        <v>28</v>
      </c>
      <c r="B42" s="175" t="s">
        <v>194</v>
      </c>
      <c r="C42" s="182" t="s">
        <v>195</v>
      </c>
      <c r="D42" s="176" t="s">
        <v>192</v>
      </c>
      <c r="E42" s="177">
        <v>1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15</v>
      </c>
      <c r="M42" s="159">
        <f t="shared" si="17"/>
        <v>0</v>
      </c>
      <c r="N42" s="159">
        <v>0</v>
      </c>
      <c r="O42" s="159">
        <f t="shared" si="18"/>
        <v>0</v>
      </c>
      <c r="P42" s="159">
        <v>1.9460000000000002E-2</v>
      </c>
      <c r="Q42" s="159">
        <f t="shared" si="19"/>
        <v>0.02</v>
      </c>
      <c r="R42" s="159"/>
      <c r="S42" s="159" t="s">
        <v>131</v>
      </c>
      <c r="T42" s="159" t="s">
        <v>131</v>
      </c>
      <c r="U42" s="159">
        <v>0.38200000000000001</v>
      </c>
      <c r="V42" s="159">
        <f t="shared" si="20"/>
        <v>0.38</v>
      </c>
      <c r="W42" s="159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193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4">
        <v>29</v>
      </c>
      <c r="B43" s="175" t="s">
        <v>196</v>
      </c>
      <c r="C43" s="182" t="s">
        <v>197</v>
      </c>
      <c r="D43" s="176" t="s">
        <v>192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15</v>
      </c>
      <c r="M43" s="159">
        <f t="shared" si="17"/>
        <v>0</v>
      </c>
      <c r="N43" s="159">
        <v>0</v>
      </c>
      <c r="O43" s="159">
        <f t="shared" si="18"/>
        <v>0</v>
      </c>
      <c r="P43" s="159">
        <v>3.2899999999999999E-2</v>
      </c>
      <c r="Q43" s="159">
        <f t="shared" si="19"/>
        <v>0.03</v>
      </c>
      <c r="R43" s="159"/>
      <c r="S43" s="159" t="s">
        <v>131</v>
      </c>
      <c r="T43" s="159" t="s">
        <v>131</v>
      </c>
      <c r="U43" s="159">
        <v>0.432</v>
      </c>
      <c r="V43" s="159">
        <f t="shared" si="20"/>
        <v>0.43</v>
      </c>
      <c r="W43" s="159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193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4">
        <v>30</v>
      </c>
      <c r="B44" s="175" t="s">
        <v>198</v>
      </c>
      <c r="C44" s="182" t="s">
        <v>199</v>
      </c>
      <c r="D44" s="176" t="s">
        <v>125</v>
      </c>
      <c r="E44" s="177">
        <v>4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15</v>
      </c>
      <c r="M44" s="159">
        <f t="shared" si="17"/>
        <v>0</v>
      </c>
      <c r="N44" s="159">
        <v>0</v>
      </c>
      <c r="O44" s="159">
        <f t="shared" si="18"/>
        <v>0</v>
      </c>
      <c r="P44" s="159">
        <v>4.8999999999999998E-4</v>
      </c>
      <c r="Q44" s="159">
        <f t="shared" si="19"/>
        <v>0</v>
      </c>
      <c r="R44" s="159"/>
      <c r="S44" s="159" t="s">
        <v>131</v>
      </c>
      <c r="T44" s="159" t="s">
        <v>131</v>
      </c>
      <c r="U44" s="159">
        <v>0.114</v>
      </c>
      <c r="V44" s="159">
        <f t="shared" si="20"/>
        <v>0.46</v>
      </c>
      <c r="W44" s="159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193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4">
        <v>31</v>
      </c>
      <c r="B45" s="175" t="s">
        <v>200</v>
      </c>
      <c r="C45" s="182" t="s">
        <v>201</v>
      </c>
      <c r="D45" s="176" t="s">
        <v>192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15</v>
      </c>
      <c r="M45" s="159">
        <f t="shared" si="17"/>
        <v>0</v>
      </c>
      <c r="N45" s="159">
        <v>0</v>
      </c>
      <c r="O45" s="159">
        <f t="shared" si="18"/>
        <v>0</v>
      </c>
      <c r="P45" s="159">
        <v>1.56E-3</v>
      </c>
      <c r="Q45" s="159">
        <f t="shared" si="19"/>
        <v>0</v>
      </c>
      <c r="R45" s="159"/>
      <c r="S45" s="159" t="s">
        <v>131</v>
      </c>
      <c r="T45" s="159" t="s">
        <v>131</v>
      </c>
      <c r="U45" s="159">
        <v>0.217</v>
      </c>
      <c r="V45" s="159">
        <f t="shared" si="20"/>
        <v>0.22</v>
      </c>
      <c r="W45" s="159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193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4">
        <v>32</v>
      </c>
      <c r="B46" s="175" t="s">
        <v>202</v>
      </c>
      <c r="C46" s="182" t="s">
        <v>203</v>
      </c>
      <c r="D46" s="176" t="s">
        <v>192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15</v>
      </c>
      <c r="M46" s="159">
        <f t="shared" si="17"/>
        <v>0</v>
      </c>
      <c r="N46" s="159">
        <v>0</v>
      </c>
      <c r="O46" s="159">
        <f t="shared" si="18"/>
        <v>0</v>
      </c>
      <c r="P46" s="159">
        <v>8.5999999999999998E-4</v>
      </c>
      <c r="Q46" s="159">
        <f t="shared" si="19"/>
        <v>0</v>
      </c>
      <c r="R46" s="159"/>
      <c r="S46" s="159" t="s">
        <v>131</v>
      </c>
      <c r="T46" s="159" t="s">
        <v>131</v>
      </c>
      <c r="U46" s="159">
        <v>0.222</v>
      </c>
      <c r="V46" s="159">
        <f t="shared" si="20"/>
        <v>0.22</v>
      </c>
      <c r="W46" s="159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193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4">
        <v>33</v>
      </c>
      <c r="B47" s="175" t="s">
        <v>204</v>
      </c>
      <c r="C47" s="182" t="s">
        <v>205</v>
      </c>
      <c r="D47" s="176" t="s">
        <v>130</v>
      </c>
      <c r="E47" s="177">
        <v>34.155999999999999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15</v>
      </c>
      <c r="M47" s="159">
        <f t="shared" si="17"/>
        <v>0</v>
      </c>
      <c r="N47" s="159">
        <v>0</v>
      </c>
      <c r="O47" s="159">
        <f t="shared" si="18"/>
        <v>0</v>
      </c>
      <c r="P47" s="159">
        <v>2.4649999999999998E-2</v>
      </c>
      <c r="Q47" s="159">
        <f t="shared" si="19"/>
        <v>0.84</v>
      </c>
      <c r="R47" s="159"/>
      <c r="S47" s="159" t="s">
        <v>131</v>
      </c>
      <c r="T47" s="159" t="s">
        <v>131</v>
      </c>
      <c r="U47" s="159">
        <v>0.25</v>
      </c>
      <c r="V47" s="159">
        <f t="shared" si="20"/>
        <v>8.5399999999999991</v>
      </c>
      <c r="W47" s="159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193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4">
        <v>34</v>
      </c>
      <c r="B48" s="175" t="s">
        <v>206</v>
      </c>
      <c r="C48" s="182" t="s">
        <v>207</v>
      </c>
      <c r="D48" s="176" t="s">
        <v>130</v>
      </c>
      <c r="E48" s="177">
        <v>3.24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15</v>
      </c>
      <c r="M48" s="159">
        <f t="shared" si="17"/>
        <v>0</v>
      </c>
      <c r="N48" s="159">
        <v>0</v>
      </c>
      <c r="O48" s="159">
        <f t="shared" si="18"/>
        <v>0</v>
      </c>
      <c r="P48" s="159">
        <v>2.4649999999999998E-2</v>
      </c>
      <c r="Q48" s="159">
        <f t="shared" si="19"/>
        <v>0.08</v>
      </c>
      <c r="R48" s="159"/>
      <c r="S48" s="159" t="s">
        <v>131</v>
      </c>
      <c r="T48" s="159" t="s">
        <v>131</v>
      </c>
      <c r="U48" s="159">
        <v>0.3</v>
      </c>
      <c r="V48" s="159">
        <f t="shared" si="20"/>
        <v>0.97</v>
      </c>
      <c r="W48" s="159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193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74">
        <v>35</v>
      </c>
      <c r="B49" s="175" t="s">
        <v>208</v>
      </c>
      <c r="C49" s="182" t="s">
        <v>209</v>
      </c>
      <c r="D49" s="176" t="s">
        <v>130</v>
      </c>
      <c r="E49" s="177">
        <v>3.24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15</v>
      </c>
      <c r="M49" s="159">
        <f t="shared" si="17"/>
        <v>0</v>
      </c>
      <c r="N49" s="159">
        <v>0</v>
      </c>
      <c r="O49" s="159">
        <f t="shared" si="18"/>
        <v>0</v>
      </c>
      <c r="P49" s="159">
        <v>2E-3</v>
      </c>
      <c r="Q49" s="159">
        <f t="shared" si="19"/>
        <v>0.01</v>
      </c>
      <c r="R49" s="159"/>
      <c r="S49" s="159" t="s">
        <v>131</v>
      </c>
      <c r="T49" s="159" t="s">
        <v>131</v>
      </c>
      <c r="U49" s="159">
        <v>0.1</v>
      </c>
      <c r="V49" s="159">
        <f t="shared" si="20"/>
        <v>0.32</v>
      </c>
      <c r="W49" s="159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193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4">
        <v>36</v>
      </c>
      <c r="B50" s="175" t="s">
        <v>210</v>
      </c>
      <c r="C50" s="182" t="s">
        <v>211</v>
      </c>
      <c r="D50" s="176" t="s">
        <v>130</v>
      </c>
      <c r="E50" s="177">
        <v>3.24</v>
      </c>
      <c r="F50" s="178"/>
      <c r="G50" s="179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15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0.02</v>
      </c>
      <c r="Q50" s="159">
        <f t="shared" si="19"/>
        <v>0.06</v>
      </c>
      <c r="R50" s="159"/>
      <c r="S50" s="159" t="s">
        <v>131</v>
      </c>
      <c r="T50" s="159" t="s">
        <v>131</v>
      </c>
      <c r="U50" s="159">
        <v>0.92500000000000004</v>
      </c>
      <c r="V50" s="159">
        <f t="shared" si="20"/>
        <v>3</v>
      </c>
      <c r="W50" s="159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193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4">
        <v>37</v>
      </c>
      <c r="B51" s="175" t="s">
        <v>212</v>
      </c>
      <c r="C51" s="182" t="s">
        <v>213</v>
      </c>
      <c r="D51" s="176" t="s">
        <v>130</v>
      </c>
      <c r="E51" s="177">
        <v>3.24</v>
      </c>
      <c r="F51" s="178"/>
      <c r="G51" s="179">
        <f t="shared" si="14"/>
        <v>0</v>
      </c>
      <c r="H51" s="160"/>
      <c r="I51" s="159">
        <f t="shared" si="15"/>
        <v>0</v>
      </c>
      <c r="J51" s="160"/>
      <c r="K51" s="159">
        <f t="shared" si="16"/>
        <v>0</v>
      </c>
      <c r="L51" s="159">
        <v>15</v>
      </c>
      <c r="M51" s="159">
        <f t="shared" si="17"/>
        <v>0</v>
      </c>
      <c r="N51" s="159">
        <v>0</v>
      </c>
      <c r="O51" s="159">
        <f t="shared" si="18"/>
        <v>0</v>
      </c>
      <c r="P51" s="159">
        <v>0.01</v>
      </c>
      <c r="Q51" s="159">
        <f t="shared" si="19"/>
        <v>0.03</v>
      </c>
      <c r="R51" s="159"/>
      <c r="S51" s="159" t="s">
        <v>131</v>
      </c>
      <c r="T51" s="159" t="s">
        <v>131</v>
      </c>
      <c r="U51" s="159">
        <v>0.12</v>
      </c>
      <c r="V51" s="159">
        <f t="shared" si="20"/>
        <v>0.39</v>
      </c>
      <c r="W51" s="159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193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4">
        <v>38</v>
      </c>
      <c r="B52" s="175" t="s">
        <v>214</v>
      </c>
      <c r="C52" s="182" t="s">
        <v>215</v>
      </c>
      <c r="D52" s="176" t="s">
        <v>130</v>
      </c>
      <c r="E52" s="177">
        <v>45</v>
      </c>
      <c r="F52" s="178"/>
      <c r="G52" s="179">
        <f t="shared" si="14"/>
        <v>0</v>
      </c>
      <c r="H52" s="160"/>
      <c r="I52" s="159">
        <f t="shared" si="15"/>
        <v>0</v>
      </c>
      <c r="J52" s="160"/>
      <c r="K52" s="159">
        <f t="shared" si="16"/>
        <v>0</v>
      </c>
      <c r="L52" s="159">
        <v>15</v>
      </c>
      <c r="M52" s="159">
        <f t="shared" si="17"/>
        <v>0</v>
      </c>
      <c r="N52" s="159">
        <v>0</v>
      </c>
      <c r="O52" s="159">
        <f t="shared" si="18"/>
        <v>0</v>
      </c>
      <c r="P52" s="159">
        <v>0</v>
      </c>
      <c r="Q52" s="159">
        <f t="shared" si="19"/>
        <v>0</v>
      </c>
      <c r="R52" s="159"/>
      <c r="S52" s="159" t="s">
        <v>131</v>
      </c>
      <c r="T52" s="159" t="s">
        <v>131</v>
      </c>
      <c r="U52" s="159">
        <v>6.9709999999999994E-2</v>
      </c>
      <c r="V52" s="159">
        <f t="shared" si="20"/>
        <v>3.14</v>
      </c>
      <c r="W52" s="159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193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4">
        <v>39</v>
      </c>
      <c r="B53" s="175" t="s">
        <v>216</v>
      </c>
      <c r="C53" s="182" t="s">
        <v>217</v>
      </c>
      <c r="D53" s="176" t="s">
        <v>130</v>
      </c>
      <c r="E53" s="177">
        <v>36.555999999999997</v>
      </c>
      <c r="F53" s="178"/>
      <c r="G53" s="179">
        <f t="shared" si="14"/>
        <v>0</v>
      </c>
      <c r="H53" s="160"/>
      <c r="I53" s="159">
        <f t="shared" si="15"/>
        <v>0</v>
      </c>
      <c r="J53" s="160"/>
      <c r="K53" s="159">
        <f t="shared" si="16"/>
        <v>0</v>
      </c>
      <c r="L53" s="159">
        <v>15</v>
      </c>
      <c r="M53" s="159">
        <f t="shared" si="17"/>
        <v>0</v>
      </c>
      <c r="N53" s="159">
        <v>0</v>
      </c>
      <c r="O53" s="159">
        <f t="shared" si="18"/>
        <v>0</v>
      </c>
      <c r="P53" s="159">
        <v>3.3000000000000002E-2</v>
      </c>
      <c r="Q53" s="159">
        <f t="shared" si="19"/>
        <v>1.21</v>
      </c>
      <c r="R53" s="159"/>
      <c r="S53" s="159" t="s">
        <v>143</v>
      </c>
      <c r="T53" s="159" t="s">
        <v>218</v>
      </c>
      <c r="U53" s="159">
        <v>0.88800000000000001</v>
      </c>
      <c r="V53" s="159">
        <f t="shared" si="20"/>
        <v>32.46</v>
      </c>
      <c r="W53" s="159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193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74">
        <v>40</v>
      </c>
      <c r="B54" s="175" t="s">
        <v>219</v>
      </c>
      <c r="C54" s="182" t="s">
        <v>220</v>
      </c>
      <c r="D54" s="176" t="s">
        <v>176</v>
      </c>
      <c r="E54" s="177">
        <v>10</v>
      </c>
      <c r="F54" s="178"/>
      <c r="G54" s="179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15</v>
      </c>
      <c r="M54" s="159">
        <f t="shared" si="17"/>
        <v>0</v>
      </c>
      <c r="N54" s="159">
        <v>0</v>
      </c>
      <c r="O54" s="159">
        <f t="shared" si="18"/>
        <v>0</v>
      </c>
      <c r="P54" s="159">
        <v>0</v>
      </c>
      <c r="Q54" s="159">
        <f t="shared" si="19"/>
        <v>0</v>
      </c>
      <c r="R54" s="159" t="s">
        <v>177</v>
      </c>
      <c r="S54" s="159" t="s">
        <v>131</v>
      </c>
      <c r="T54" s="159" t="s">
        <v>131</v>
      </c>
      <c r="U54" s="159">
        <v>1</v>
      </c>
      <c r="V54" s="159">
        <f t="shared" si="20"/>
        <v>10</v>
      </c>
      <c r="W54" s="159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4">
        <v>41</v>
      </c>
      <c r="B55" s="175" t="s">
        <v>221</v>
      </c>
      <c r="C55" s="182" t="s">
        <v>222</v>
      </c>
      <c r="D55" s="176" t="s">
        <v>189</v>
      </c>
      <c r="E55" s="177">
        <v>2.7673100000000002</v>
      </c>
      <c r="F55" s="178"/>
      <c r="G55" s="179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15</v>
      </c>
      <c r="M55" s="159">
        <f t="shared" si="17"/>
        <v>0</v>
      </c>
      <c r="N55" s="159">
        <v>0</v>
      </c>
      <c r="O55" s="159">
        <f t="shared" si="18"/>
        <v>0</v>
      </c>
      <c r="P55" s="159">
        <v>0</v>
      </c>
      <c r="Q55" s="159">
        <f t="shared" si="19"/>
        <v>0</v>
      </c>
      <c r="R55" s="159"/>
      <c r="S55" s="159" t="s">
        <v>131</v>
      </c>
      <c r="T55" s="159" t="s">
        <v>131</v>
      </c>
      <c r="U55" s="159">
        <v>0.93300000000000005</v>
      </c>
      <c r="V55" s="159">
        <f t="shared" si="20"/>
        <v>2.58</v>
      </c>
      <c r="W55" s="159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223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4">
        <v>42</v>
      </c>
      <c r="B56" s="175" t="s">
        <v>224</v>
      </c>
      <c r="C56" s="182" t="s">
        <v>225</v>
      </c>
      <c r="D56" s="176" t="s">
        <v>189</v>
      </c>
      <c r="E56" s="177">
        <v>2.7673100000000002</v>
      </c>
      <c r="F56" s="178"/>
      <c r="G56" s="179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15</v>
      </c>
      <c r="M56" s="159">
        <f t="shared" si="17"/>
        <v>0</v>
      </c>
      <c r="N56" s="159">
        <v>0</v>
      </c>
      <c r="O56" s="159">
        <f t="shared" si="18"/>
        <v>0</v>
      </c>
      <c r="P56" s="159">
        <v>0</v>
      </c>
      <c r="Q56" s="159">
        <f t="shared" si="19"/>
        <v>0</v>
      </c>
      <c r="R56" s="159"/>
      <c r="S56" s="159" t="s">
        <v>131</v>
      </c>
      <c r="T56" s="159" t="s">
        <v>131</v>
      </c>
      <c r="U56" s="159">
        <v>0.65300000000000002</v>
      </c>
      <c r="V56" s="159">
        <f t="shared" si="20"/>
        <v>1.81</v>
      </c>
      <c r="W56" s="159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223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74">
        <v>43</v>
      </c>
      <c r="B57" s="175" t="s">
        <v>226</v>
      </c>
      <c r="C57" s="182" t="s">
        <v>227</v>
      </c>
      <c r="D57" s="176" t="s">
        <v>189</v>
      </c>
      <c r="E57" s="177">
        <v>2.7673100000000002</v>
      </c>
      <c r="F57" s="178"/>
      <c r="G57" s="179">
        <f t="shared" si="14"/>
        <v>0</v>
      </c>
      <c r="H57" s="160"/>
      <c r="I57" s="159">
        <f t="shared" si="15"/>
        <v>0</v>
      </c>
      <c r="J57" s="160"/>
      <c r="K57" s="159">
        <f t="shared" si="16"/>
        <v>0</v>
      </c>
      <c r="L57" s="159">
        <v>15</v>
      </c>
      <c r="M57" s="159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59"/>
      <c r="S57" s="159" t="s">
        <v>131</v>
      </c>
      <c r="T57" s="159" t="s">
        <v>131</v>
      </c>
      <c r="U57" s="159">
        <v>0.94199999999999995</v>
      </c>
      <c r="V57" s="159">
        <f t="shared" si="20"/>
        <v>2.61</v>
      </c>
      <c r="W57" s="159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223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4">
        <v>44</v>
      </c>
      <c r="B58" s="175" t="s">
        <v>228</v>
      </c>
      <c r="C58" s="182" t="s">
        <v>229</v>
      </c>
      <c r="D58" s="176" t="s">
        <v>189</v>
      </c>
      <c r="E58" s="177">
        <v>2.7673100000000002</v>
      </c>
      <c r="F58" s="178"/>
      <c r="G58" s="179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15</v>
      </c>
      <c r="M58" s="159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59"/>
      <c r="S58" s="159" t="s">
        <v>131</v>
      </c>
      <c r="T58" s="159" t="s">
        <v>131</v>
      </c>
      <c r="U58" s="159">
        <v>0.105</v>
      </c>
      <c r="V58" s="159">
        <f t="shared" si="20"/>
        <v>0.28999999999999998</v>
      </c>
      <c r="W58" s="159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223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4">
        <v>45</v>
      </c>
      <c r="B59" s="175" t="s">
        <v>230</v>
      </c>
      <c r="C59" s="182" t="s">
        <v>231</v>
      </c>
      <c r="D59" s="176" t="s">
        <v>189</v>
      </c>
      <c r="E59" s="177">
        <v>2.7673100000000002</v>
      </c>
      <c r="F59" s="178"/>
      <c r="G59" s="179">
        <f t="shared" si="14"/>
        <v>0</v>
      </c>
      <c r="H59" s="160"/>
      <c r="I59" s="159">
        <f t="shared" si="15"/>
        <v>0</v>
      </c>
      <c r="J59" s="160"/>
      <c r="K59" s="159">
        <f t="shared" si="16"/>
        <v>0</v>
      </c>
      <c r="L59" s="159">
        <v>15</v>
      </c>
      <c r="M59" s="159">
        <f t="shared" si="17"/>
        <v>0</v>
      </c>
      <c r="N59" s="159">
        <v>0</v>
      </c>
      <c r="O59" s="159">
        <f t="shared" si="18"/>
        <v>0</v>
      </c>
      <c r="P59" s="159">
        <v>0</v>
      </c>
      <c r="Q59" s="159">
        <f t="shared" si="19"/>
        <v>0</v>
      </c>
      <c r="R59" s="159"/>
      <c r="S59" s="159" t="s">
        <v>131</v>
      </c>
      <c r="T59" s="159" t="s">
        <v>131</v>
      </c>
      <c r="U59" s="159">
        <v>4.2000000000000003E-2</v>
      </c>
      <c r="V59" s="159">
        <f t="shared" si="20"/>
        <v>0.12</v>
      </c>
      <c r="W59" s="159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223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4">
        <v>46</v>
      </c>
      <c r="B60" s="175" t="s">
        <v>232</v>
      </c>
      <c r="C60" s="182" t="s">
        <v>233</v>
      </c>
      <c r="D60" s="176" t="s">
        <v>189</v>
      </c>
      <c r="E60" s="177">
        <v>2.7673100000000002</v>
      </c>
      <c r="F60" s="178"/>
      <c r="G60" s="179">
        <f t="shared" si="14"/>
        <v>0</v>
      </c>
      <c r="H60" s="160"/>
      <c r="I60" s="159">
        <f t="shared" si="15"/>
        <v>0</v>
      </c>
      <c r="J60" s="160"/>
      <c r="K60" s="159">
        <f t="shared" si="16"/>
        <v>0</v>
      </c>
      <c r="L60" s="159">
        <v>15</v>
      </c>
      <c r="M60" s="159">
        <f t="shared" si="17"/>
        <v>0</v>
      </c>
      <c r="N60" s="159">
        <v>0</v>
      </c>
      <c r="O60" s="159">
        <f t="shared" si="18"/>
        <v>0</v>
      </c>
      <c r="P60" s="159">
        <v>0</v>
      </c>
      <c r="Q60" s="159">
        <f t="shared" si="19"/>
        <v>0</v>
      </c>
      <c r="R60" s="159"/>
      <c r="S60" s="159" t="s">
        <v>131</v>
      </c>
      <c r="T60" s="159" t="s">
        <v>131</v>
      </c>
      <c r="U60" s="159">
        <v>0</v>
      </c>
      <c r="V60" s="159">
        <f t="shared" si="20"/>
        <v>0</v>
      </c>
      <c r="W60" s="159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223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74">
        <v>47</v>
      </c>
      <c r="B61" s="175" t="s">
        <v>234</v>
      </c>
      <c r="C61" s="182" t="s">
        <v>235</v>
      </c>
      <c r="D61" s="176" t="s">
        <v>189</v>
      </c>
      <c r="E61" s="177">
        <v>2.7673100000000002</v>
      </c>
      <c r="F61" s="178"/>
      <c r="G61" s="179">
        <f t="shared" si="14"/>
        <v>0</v>
      </c>
      <c r="H61" s="160"/>
      <c r="I61" s="159">
        <f t="shared" si="15"/>
        <v>0</v>
      </c>
      <c r="J61" s="160"/>
      <c r="K61" s="159">
        <f t="shared" si="16"/>
        <v>0</v>
      </c>
      <c r="L61" s="159">
        <v>15</v>
      </c>
      <c r="M61" s="159">
        <f t="shared" si="17"/>
        <v>0</v>
      </c>
      <c r="N61" s="159">
        <v>0</v>
      </c>
      <c r="O61" s="159">
        <f t="shared" si="18"/>
        <v>0</v>
      </c>
      <c r="P61" s="159">
        <v>0</v>
      </c>
      <c r="Q61" s="159">
        <f t="shared" si="19"/>
        <v>0</v>
      </c>
      <c r="R61" s="159"/>
      <c r="S61" s="159" t="s">
        <v>131</v>
      </c>
      <c r="T61" s="159" t="s">
        <v>131</v>
      </c>
      <c r="U61" s="159">
        <v>0</v>
      </c>
      <c r="V61" s="159">
        <f t="shared" si="20"/>
        <v>0</v>
      </c>
      <c r="W61" s="159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223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4">
        <v>48</v>
      </c>
      <c r="B62" s="175" t="s">
        <v>236</v>
      </c>
      <c r="C62" s="182" t="s">
        <v>237</v>
      </c>
      <c r="D62" s="176" t="s">
        <v>189</v>
      </c>
      <c r="E62" s="177">
        <v>2.7673100000000002</v>
      </c>
      <c r="F62" s="178"/>
      <c r="G62" s="179">
        <f t="shared" si="14"/>
        <v>0</v>
      </c>
      <c r="H62" s="160"/>
      <c r="I62" s="159">
        <f t="shared" si="15"/>
        <v>0</v>
      </c>
      <c r="J62" s="160"/>
      <c r="K62" s="159">
        <f t="shared" si="16"/>
        <v>0</v>
      </c>
      <c r="L62" s="159">
        <v>15</v>
      </c>
      <c r="M62" s="159">
        <f t="shared" si="17"/>
        <v>0</v>
      </c>
      <c r="N62" s="159">
        <v>0</v>
      </c>
      <c r="O62" s="159">
        <f t="shared" si="18"/>
        <v>0</v>
      </c>
      <c r="P62" s="159">
        <v>0</v>
      </c>
      <c r="Q62" s="159">
        <f t="shared" si="19"/>
        <v>0</v>
      </c>
      <c r="R62" s="159"/>
      <c r="S62" s="159" t="s">
        <v>131</v>
      </c>
      <c r="T62" s="159" t="s">
        <v>131</v>
      </c>
      <c r="U62" s="159">
        <v>6.0000000000000001E-3</v>
      </c>
      <c r="V62" s="159">
        <f t="shared" si="20"/>
        <v>0.02</v>
      </c>
      <c r="W62" s="159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223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162" t="s">
        <v>121</v>
      </c>
      <c r="B63" s="163" t="s">
        <v>73</v>
      </c>
      <c r="C63" s="181" t="s">
        <v>74</v>
      </c>
      <c r="D63" s="164"/>
      <c r="E63" s="165"/>
      <c r="F63" s="166"/>
      <c r="G63" s="167">
        <f>SUMIF(AG64:AG64,"&lt;&gt;NOR",G64:G64)</f>
        <v>0</v>
      </c>
      <c r="H63" s="161"/>
      <c r="I63" s="161">
        <f>SUM(I64:I64)</f>
        <v>0</v>
      </c>
      <c r="J63" s="161"/>
      <c r="K63" s="161">
        <f>SUM(K64:K64)</f>
        <v>0</v>
      </c>
      <c r="L63" s="161"/>
      <c r="M63" s="161">
        <f>SUM(M64:M64)</f>
        <v>0</v>
      </c>
      <c r="N63" s="161"/>
      <c r="O63" s="161">
        <f>SUM(O64:O64)</f>
        <v>0</v>
      </c>
      <c r="P63" s="161"/>
      <c r="Q63" s="161">
        <f>SUM(Q64:Q64)</f>
        <v>0</v>
      </c>
      <c r="R63" s="161"/>
      <c r="S63" s="161"/>
      <c r="T63" s="161"/>
      <c r="U63" s="161"/>
      <c r="V63" s="161">
        <f>SUM(V64:V64)</f>
        <v>3.07</v>
      </c>
      <c r="W63" s="161"/>
      <c r="AG63" t="s">
        <v>122</v>
      </c>
    </row>
    <row r="64" spans="1:60" outlineLevel="1" x14ac:dyDescent="0.2">
      <c r="A64" s="174">
        <v>49</v>
      </c>
      <c r="B64" s="175" t="s">
        <v>238</v>
      </c>
      <c r="C64" s="182" t="s">
        <v>239</v>
      </c>
      <c r="D64" s="176" t="s">
        <v>189</v>
      </c>
      <c r="E64" s="177">
        <v>1.6252200000000001</v>
      </c>
      <c r="F64" s="178"/>
      <c r="G64" s="179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15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/>
      <c r="S64" s="159" t="s">
        <v>131</v>
      </c>
      <c r="T64" s="159" t="s">
        <v>131</v>
      </c>
      <c r="U64" s="159">
        <v>1.8919999999999999</v>
      </c>
      <c r="V64" s="159">
        <f>ROUND(E64*U64,2)</f>
        <v>3.07</v>
      </c>
      <c r="W64" s="159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240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x14ac:dyDescent="0.2">
      <c r="A65" s="162" t="s">
        <v>121</v>
      </c>
      <c r="B65" s="163" t="s">
        <v>75</v>
      </c>
      <c r="C65" s="181" t="s">
        <v>76</v>
      </c>
      <c r="D65" s="164"/>
      <c r="E65" s="165"/>
      <c r="F65" s="166"/>
      <c r="G65" s="167">
        <f>SUMIF(AG66:AG69,"&lt;&gt;NOR",G66:G69)</f>
        <v>0</v>
      </c>
      <c r="H65" s="161"/>
      <c r="I65" s="161">
        <f>SUM(I66:I69)</f>
        <v>0</v>
      </c>
      <c r="J65" s="161"/>
      <c r="K65" s="161">
        <f>SUM(K66:K69)</f>
        <v>0</v>
      </c>
      <c r="L65" s="161"/>
      <c r="M65" s="161">
        <f>SUM(M66:M69)</f>
        <v>0</v>
      </c>
      <c r="N65" s="161"/>
      <c r="O65" s="161">
        <f>SUM(O66:O69)</f>
        <v>0.04</v>
      </c>
      <c r="P65" s="161"/>
      <c r="Q65" s="161">
        <f>SUM(Q66:Q69)</f>
        <v>0</v>
      </c>
      <c r="R65" s="161"/>
      <c r="S65" s="161"/>
      <c r="T65" s="161"/>
      <c r="U65" s="161"/>
      <c r="V65" s="161">
        <f>SUM(V66:V69)</f>
        <v>6.81</v>
      </c>
      <c r="W65" s="161"/>
      <c r="AG65" t="s">
        <v>122</v>
      </c>
    </row>
    <row r="66" spans="1:60" ht="22.5" outlineLevel="1" x14ac:dyDescent="0.2">
      <c r="A66" s="174">
        <v>50</v>
      </c>
      <c r="B66" s="175" t="s">
        <v>241</v>
      </c>
      <c r="C66" s="182" t="s">
        <v>242</v>
      </c>
      <c r="D66" s="176" t="s">
        <v>130</v>
      </c>
      <c r="E66" s="177">
        <v>9.6349999999999998</v>
      </c>
      <c r="F66" s="178"/>
      <c r="G66" s="179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15</v>
      </c>
      <c r="M66" s="159">
        <f>G66*(1+L66/100)</f>
        <v>0</v>
      </c>
      <c r="N66" s="159">
        <v>2.1000000000000001E-4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131</v>
      </c>
      <c r="T66" s="159" t="s">
        <v>131</v>
      </c>
      <c r="U66" s="159">
        <v>9.5000000000000001E-2</v>
      </c>
      <c r="V66" s="159">
        <f>ROUND(E66*U66,2)</f>
        <v>0.92</v>
      </c>
      <c r="W66" s="159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193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74">
        <v>51</v>
      </c>
      <c r="B67" s="175" t="s">
        <v>243</v>
      </c>
      <c r="C67" s="182" t="s">
        <v>244</v>
      </c>
      <c r="D67" s="176" t="s">
        <v>130</v>
      </c>
      <c r="E67" s="177">
        <v>10.515000000000001</v>
      </c>
      <c r="F67" s="178"/>
      <c r="G67" s="179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15</v>
      </c>
      <c r="M67" s="159">
        <f>G67*(1+L67/100)</f>
        <v>0</v>
      </c>
      <c r="N67" s="159">
        <v>3.3999999999999998E-3</v>
      </c>
      <c r="O67" s="159">
        <f>ROUND(E67*N67,2)</f>
        <v>0.04</v>
      </c>
      <c r="P67" s="159">
        <v>0</v>
      </c>
      <c r="Q67" s="159">
        <f>ROUND(E67*P67,2)</f>
        <v>0</v>
      </c>
      <c r="R67" s="159"/>
      <c r="S67" s="159" t="s">
        <v>131</v>
      </c>
      <c r="T67" s="159" t="s">
        <v>131</v>
      </c>
      <c r="U67" s="159">
        <v>0.46100000000000002</v>
      </c>
      <c r="V67" s="159">
        <f>ROUND(E67*U67,2)</f>
        <v>4.8499999999999996</v>
      </c>
      <c r="W67" s="159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193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74">
        <v>52</v>
      </c>
      <c r="B68" s="175" t="s">
        <v>245</v>
      </c>
      <c r="C68" s="182" t="s">
        <v>246</v>
      </c>
      <c r="D68" s="176" t="s">
        <v>138</v>
      </c>
      <c r="E68" s="177">
        <v>8.8000000000000007</v>
      </c>
      <c r="F68" s="178"/>
      <c r="G68" s="179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15</v>
      </c>
      <c r="M68" s="159">
        <f>G68*(1+L68/100)</f>
        <v>0</v>
      </c>
      <c r="N68" s="159">
        <v>2.9E-4</v>
      </c>
      <c r="O68" s="159">
        <f>ROUND(E68*N68,2)</f>
        <v>0</v>
      </c>
      <c r="P68" s="159">
        <v>0</v>
      </c>
      <c r="Q68" s="159">
        <f>ROUND(E68*P68,2)</f>
        <v>0</v>
      </c>
      <c r="R68" s="159"/>
      <c r="S68" s="159" t="s">
        <v>131</v>
      </c>
      <c r="T68" s="159" t="s">
        <v>131</v>
      </c>
      <c r="U68" s="159">
        <v>0.11</v>
      </c>
      <c r="V68" s="159">
        <f>ROUND(E68*U68,2)</f>
        <v>0.97</v>
      </c>
      <c r="W68" s="159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193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4">
        <v>53</v>
      </c>
      <c r="B69" s="175" t="s">
        <v>247</v>
      </c>
      <c r="C69" s="182" t="s">
        <v>248</v>
      </c>
      <c r="D69" s="176" t="s">
        <v>189</v>
      </c>
      <c r="E69" s="177">
        <v>4.0329999999999998E-2</v>
      </c>
      <c r="F69" s="178"/>
      <c r="G69" s="179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15</v>
      </c>
      <c r="M69" s="159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 t="s">
        <v>131</v>
      </c>
      <c r="T69" s="159" t="s">
        <v>131</v>
      </c>
      <c r="U69" s="159">
        <v>1.637</v>
      </c>
      <c r="V69" s="159">
        <f>ROUND(E69*U69,2)</f>
        <v>7.0000000000000007E-2</v>
      </c>
      <c r="W69" s="159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240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x14ac:dyDescent="0.2">
      <c r="A70" s="162" t="s">
        <v>121</v>
      </c>
      <c r="B70" s="163" t="s">
        <v>77</v>
      </c>
      <c r="C70" s="181" t="s">
        <v>78</v>
      </c>
      <c r="D70" s="164"/>
      <c r="E70" s="165"/>
      <c r="F70" s="166"/>
      <c r="G70" s="167">
        <f>SUMIF(AG71:AG76,"&lt;&gt;NOR",G71:G76)</f>
        <v>0</v>
      </c>
      <c r="H70" s="161"/>
      <c r="I70" s="161">
        <f>SUM(I71:I76)</f>
        <v>0</v>
      </c>
      <c r="J70" s="161"/>
      <c r="K70" s="161">
        <f>SUM(K71:K76)</f>
        <v>0</v>
      </c>
      <c r="L70" s="161"/>
      <c r="M70" s="161">
        <f>SUM(M71:M76)</f>
        <v>0</v>
      </c>
      <c r="N70" s="161"/>
      <c r="O70" s="161">
        <f>SUM(O71:O76)</f>
        <v>0</v>
      </c>
      <c r="P70" s="161"/>
      <c r="Q70" s="161">
        <f>SUM(Q71:Q76)</f>
        <v>0</v>
      </c>
      <c r="R70" s="161"/>
      <c r="S70" s="161"/>
      <c r="T70" s="161"/>
      <c r="U70" s="161"/>
      <c r="V70" s="161">
        <f>SUM(V71:V76)</f>
        <v>0.98</v>
      </c>
      <c r="W70" s="161"/>
      <c r="AG70" t="s">
        <v>122</v>
      </c>
    </row>
    <row r="71" spans="1:60" outlineLevel="1" x14ac:dyDescent="0.2">
      <c r="A71" s="174">
        <v>54</v>
      </c>
      <c r="B71" s="175" t="s">
        <v>249</v>
      </c>
      <c r="C71" s="182" t="s">
        <v>250</v>
      </c>
      <c r="D71" s="176" t="s">
        <v>130</v>
      </c>
      <c r="E71" s="177">
        <v>3.1949999999999998</v>
      </c>
      <c r="F71" s="178"/>
      <c r="G71" s="179">
        <f t="shared" ref="G71:G76" si="21">ROUND(E71*F71,2)</f>
        <v>0</v>
      </c>
      <c r="H71" s="160"/>
      <c r="I71" s="159">
        <f t="shared" ref="I71:I76" si="22">ROUND(E71*H71,2)</f>
        <v>0</v>
      </c>
      <c r="J71" s="160"/>
      <c r="K71" s="159">
        <f t="shared" ref="K71:K76" si="23">ROUND(E71*J71,2)</f>
        <v>0</v>
      </c>
      <c r="L71" s="159">
        <v>15</v>
      </c>
      <c r="M71" s="159">
        <f t="shared" ref="M71:M76" si="24">G71*(1+L71/100)</f>
        <v>0</v>
      </c>
      <c r="N71" s="159">
        <v>0</v>
      </c>
      <c r="O71" s="159">
        <f t="shared" ref="O71:O76" si="25">ROUND(E71*N71,2)</f>
        <v>0</v>
      </c>
      <c r="P71" s="159">
        <v>0</v>
      </c>
      <c r="Q71" s="159">
        <f t="shared" ref="Q71:Q76" si="26">ROUND(E71*P71,2)</f>
        <v>0</v>
      </c>
      <c r="R71" s="159"/>
      <c r="S71" s="159" t="s">
        <v>131</v>
      </c>
      <c r="T71" s="159" t="s">
        <v>131</v>
      </c>
      <c r="U71" s="159">
        <v>0.08</v>
      </c>
      <c r="V71" s="159">
        <f t="shared" ref="V71:V76" si="27">ROUND(E71*U71,2)</f>
        <v>0.26</v>
      </c>
      <c r="W71" s="159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193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4">
        <v>55</v>
      </c>
      <c r="B72" s="175" t="s">
        <v>251</v>
      </c>
      <c r="C72" s="182" t="s">
        <v>252</v>
      </c>
      <c r="D72" s="176" t="s">
        <v>138</v>
      </c>
      <c r="E72" s="177">
        <v>10</v>
      </c>
      <c r="F72" s="178"/>
      <c r="G72" s="179">
        <f t="shared" si="21"/>
        <v>0</v>
      </c>
      <c r="H72" s="160"/>
      <c r="I72" s="159">
        <f t="shared" si="22"/>
        <v>0</v>
      </c>
      <c r="J72" s="160"/>
      <c r="K72" s="159">
        <f t="shared" si="23"/>
        <v>0</v>
      </c>
      <c r="L72" s="159">
        <v>15</v>
      </c>
      <c r="M72" s="159">
        <f t="shared" si="24"/>
        <v>0</v>
      </c>
      <c r="N72" s="159">
        <v>0</v>
      </c>
      <c r="O72" s="159">
        <f t="shared" si="25"/>
        <v>0</v>
      </c>
      <c r="P72" s="159">
        <v>0</v>
      </c>
      <c r="Q72" s="159">
        <f t="shared" si="26"/>
        <v>0</v>
      </c>
      <c r="R72" s="159"/>
      <c r="S72" s="159" t="s">
        <v>131</v>
      </c>
      <c r="T72" s="159" t="s">
        <v>131</v>
      </c>
      <c r="U72" s="159">
        <v>0.05</v>
      </c>
      <c r="V72" s="159">
        <f t="shared" si="27"/>
        <v>0.5</v>
      </c>
      <c r="W72" s="159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193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4">
        <v>56</v>
      </c>
      <c r="B73" s="175" t="s">
        <v>253</v>
      </c>
      <c r="C73" s="182" t="s">
        <v>254</v>
      </c>
      <c r="D73" s="176" t="s">
        <v>130</v>
      </c>
      <c r="E73" s="177">
        <v>3.1949999999999998</v>
      </c>
      <c r="F73" s="178"/>
      <c r="G73" s="179">
        <f t="shared" si="21"/>
        <v>0</v>
      </c>
      <c r="H73" s="160"/>
      <c r="I73" s="159">
        <f t="shared" si="22"/>
        <v>0</v>
      </c>
      <c r="J73" s="160"/>
      <c r="K73" s="159">
        <f t="shared" si="23"/>
        <v>0</v>
      </c>
      <c r="L73" s="159">
        <v>15</v>
      </c>
      <c r="M73" s="159">
        <f t="shared" si="24"/>
        <v>0</v>
      </c>
      <c r="N73" s="159">
        <v>1.0000000000000001E-5</v>
      </c>
      <c r="O73" s="159">
        <f t="shared" si="25"/>
        <v>0</v>
      </c>
      <c r="P73" s="159">
        <v>0</v>
      </c>
      <c r="Q73" s="159">
        <f t="shared" si="26"/>
        <v>0</v>
      </c>
      <c r="R73" s="159"/>
      <c r="S73" s="159" t="s">
        <v>131</v>
      </c>
      <c r="T73" s="159" t="s">
        <v>131</v>
      </c>
      <c r="U73" s="159">
        <v>7.0000000000000007E-2</v>
      </c>
      <c r="V73" s="159">
        <f t="shared" si="27"/>
        <v>0.22</v>
      </c>
      <c r="W73" s="159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193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4">
        <v>57</v>
      </c>
      <c r="B74" s="175" t="s">
        <v>255</v>
      </c>
      <c r="C74" s="182" t="s">
        <v>256</v>
      </c>
      <c r="D74" s="176" t="s">
        <v>130</v>
      </c>
      <c r="E74" s="177">
        <v>10.5</v>
      </c>
      <c r="F74" s="178"/>
      <c r="G74" s="179">
        <f t="shared" si="21"/>
        <v>0</v>
      </c>
      <c r="H74" s="160"/>
      <c r="I74" s="159">
        <f t="shared" si="22"/>
        <v>0</v>
      </c>
      <c r="J74" s="160"/>
      <c r="K74" s="159">
        <f t="shared" si="23"/>
        <v>0</v>
      </c>
      <c r="L74" s="159">
        <v>15</v>
      </c>
      <c r="M74" s="159">
        <f t="shared" si="24"/>
        <v>0</v>
      </c>
      <c r="N74" s="159">
        <v>1.7000000000000001E-4</v>
      </c>
      <c r="O74" s="159">
        <f t="shared" si="25"/>
        <v>0</v>
      </c>
      <c r="P74" s="159">
        <v>0</v>
      </c>
      <c r="Q74" s="159">
        <f t="shared" si="26"/>
        <v>0</v>
      </c>
      <c r="R74" s="159" t="s">
        <v>166</v>
      </c>
      <c r="S74" s="159" t="s">
        <v>131</v>
      </c>
      <c r="T74" s="159" t="s">
        <v>131</v>
      </c>
      <c r="U74" s="159">
        <v>0</v>
      </c>
      <c r="V74" s="159">
        <f t="shared" si="27"/>
        <v>0</v>
      </c>
      <c r="W74" s="159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257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4">
        <v>58</v>
      </c>
      <c r="B75" s="175" t="s">
        <v>258</v>
      </c>
      <c r="C75" s="182" t="s">
        <v>259</v>
      </c>
      <c r="D75" s="176" t="s">
        <v>130</v>
      </c>
      <c r="E75" s="177">
        <v>3.3548</v>
      </c>
      <c r="F75" s="178"/>
      <c r="G75" s="179">
        <f t="shared" si="21"/>
        <v>0</v>
      </c>
      <c r="H75" s="160"/>
      <c r="I75" s="159">
        <f t="shared" si="22"/>
        <v>0</v>
      </c>
      <c r="J75" s="160"/>
      <c r="K75" s="159">
        <f t="shared" si="23"/>
        <v>0</v>
      </c>
      <c r="L75" s="159">
        <v>15</v>
      </c>
      <c r="M75" s="159">
        <f t="shared" si="24"/>
        <v>0</v>
      </c>
      <c r="N75" s="159">
        <v>3.0000000000000001E-5</v>
      </c>
      <c r="O75" s="159">
        <f t="shared" si="25"/>
        <v>0</v>
      </c>
      <c r="P75" s="159">
        <v>0</v>
      </c>
      <c r="Q75" s="159">
        <f t="shared" si="26"/>
        <v>0</v>
      </c>
      <c r="R75" s="159" t="s">
        <v>166</v>
      </c>
      <c r="S75" s="159" t="s">
        <v>131</v>
      </c>
      <c r="T75" s="159" t="s">
        <v>131</v>
      </c>
      <c r="U75" s="159">
        <v>0</v>
      </c>
      <c r="V75" s="159">
        <f t="shared" si="27"/>
        <v>0</v>
      </c>
      <c r="W75" s="159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257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4">
        <v>59</v>
      </c>
      <c r="B76" s="175" t="s">
        <v>260</v>
      </c>
      <c r="C76" s="182" t="s">
        <v>261</v>
      </c>
      <c r="D76" s="176" t="s">
        <v>189</v>
      </c>
      <c r="E76" s="177">
        <v>1.92E-3</v>
      </c>
      <c r="F76" s="178"/>
      <c r="G76" s="179">
        <f t="shared" si="21"/>
        <v>0</v>
      </c>
      <c r="H76" s="160"/>
      <c r="I76" s="159">
        <f t="shared" si="22"/>
        <v>0</v>
      </c>
      <c r="J76" s="160"/>
      <c r="K76" s="159">
        <f t="shared" si="23"/>
        <v>0</v>
      </c>
      <c r="L76" s="159">
        <v>15</v>
      </c>
      <c r="M76" s="159">
        <f t="shared" si="24"/>
        <v>0</v>
      </c>
      <c r="N76" s="159">
        <v>0</v>
      </c>
      <c r="O76" s="159">
        <f t="shared" si="25"/>
        <v>0</v>
      </c>
      <c r="P76" s="159">
        <v>0</v>
      </c>
      <c r="Q76" s="159">
        <f t="shared" si="26"/>
        <v>0</v>
      </c>
      <c r="R76" s="159"/>
      <c r="S76" s="159" t="s">
        <v>131</v>
      </c>
      <c r="T76" s="159" t="s">
        <v>131</v>
      </c>
      <c r="U76" s="159">
        <v>1.966</v>
      </c>
      <c r="V76" s="159">
        <f t="shared" si="27"/>
        <v>0</v>
      </c>
      <c r="W76" s="159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240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">
      <c r="A77" s="162" t="s">
        <v>121</v>
      </c>
      <c r="B77" s="163" t="s">
        <v>79</v>
      </c>
      <c r="C77" s="181" t="s">
        <v>80</v>
      </c>
      <c r="D77" s="164"/>
      <c r="E77" s="165"/>
      <c r="F77" s="166"/>
      <c r="G77" s="167">
        <f>SUMIF(AG78:AG85,"&lt;&gt;NOR",G78:G85)</f>
        <v>0</v>
      </c>
      <c r="H77" s="161"/>
      <c r="I77" s="161">
        <f>SUM(I78:I85)</f>
        <v>0</v>
      </c>
      <c r="J77" s="161"/>
      <c r="K77" s="161">
        <f>SUM(K78:K85)</f>
        <v>0</v>
      </c>
      <c r="L77" s="161"/>
      <c r="M77" s="161">
        <f>SUM(M78:M85)</f>
        <v>0</v>
      </c>
      <c r="N77" s="161"/>
      <c r="O77" s="161">
        <f>SUM(O78:O85)</f>
        <v>0.01</v>
      </c>
      <c r="P77" s="161"/>
      <c r="Q77" s="161">
        <f>SUM(Q78:Q85)</f>
        <v>0</v>
      </c>
      <c r="R77" s="161"/>
      <c r="S77" s="161"/>
      <c r="T77" s="161"/>
      <c r="U77" s="161"/>
      <c r="V77" s="161">
        <f>SUM(V78:V85)</f>
        <v>4.1199999999999992</v>
      </c>
      <c r="W77" s="161"/>
      <c r="AG77" t="s">
        <v>122</v>
      </c>
    </row>
    <row r="78" spans="1:60" outlineLevel="1" x14ac:dyDescent="0.2">
      <c r="A78" s="174">
        <v>60</v>
      </c>
      <c r="B78" s="175" t="s">
        <v>262</v>
      </c>
      <c r="C78" s="182" t="s">
        <v>263</v>
      </c>
      <c r="D78" s="176" t="s">
        <v>125</v>
      </c>
      <c r="E78" s="177">
        <v>1</v>
      </c>
      <c r="F78" s="178"/>
      <c r="G78" s="179">
        <f t="shared" ref="G78:G85" si="28">ROUND(E78*F78,2)</f>
        <v>0</v>
      </c>
      <c r="H78" s="160"/>
      <c r="I78" s="159">
        <f t="shared" ref="I78:I85" si="29">ROUND(E78*H78,2)</f>
        <v>0</v>
      </c>
      <c r="J78" s="160"/>
      <c r="K78" s="159">
        <f t="shared" ref="K78:K85" si="30">ROUND(E78*J78,2)</f>
        <v>0</v>
      </c>
      <c r="L78" s="159">
        <v>15</v>
      </c>
      <c r="M78" s="159">
        <f t="shared" ref="M78:M85" si="31">G78*(1+L78/100)</f>
        <v>0</v>
      </c>
      <c r="N78" s="159">
        <v>6.7499999999999999E-3</v>
      </c>
      <c r="O78" s="159">
        <f t="shared" ref="O78:O85" si="32">ROUND(E78*N78,2)</f>
        <v>0.01</v>
      </c>
      <c r="P78" s="159">
        <v>0</v>
      </c>
      <c r="Q78" s="159">
        <f t="shared" ref="Q78:Q85" si="33">ROUND(E78*P78,2)</f>
        <v>0</v>
      </c>
      <c r="R78" s="159"/>
      <c r="S78" s="159" t="s">
        <v>131</v>
      </c>
      <c r="T78" s="159" t="s">
        <v>131</v>
      </c>
      <c r="U78" s="159">
        <v>0.70899999999999996</v>
      </c>
      <c r="V78" s="159">
        <f t="shared" ref="V78:V85" si="34">ROUND(E78*U78,2)</f>
        <v>0.71</v>
      </c>
      <c r="W78" s="159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163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4">
        <v>61</v>
      </c>
      <c r="B79" s="175" t="s">
        <v>264</v>
      </c>
      <c r="C79" s="182" t="s">
        <v>265</v>
      </c>
      <c r="D79" s="176" t="s">
        <v>138</v>
      </c>
      <c r="E79" s="177">
        <v>3.5</v>
      </c>
      <c r="F79" s="178"/>
      <c r="G79" s="179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15</v>
      </c>
      <c r="M79" s="159">
        <f t="shared" si="31"/>
        <v>0</v>
      </c>
      <c r="N79" s="159">
        <v>4.6999999999999999E-4</v>
      </c>
      <c r="O79" s="159">
        <f t="shared" si="32"/>
        <v>0</v>
      </c>
      <c r="P79" s="159">
        <v>0</v>
      </c>
      <c r="Q79" s="159">
        <f t="shared" si="33"/>
        <v>0</v>
      </c>
      <c r="R79" s="159"/>
      <c r="S79" s="159" t="s">
        <v>131</v>
      </c>
      <c r="T79" s="159" t="s">
        <v>131</v>
      </c>
      <c r="U79" s="159">
        <v>0.35899999999999999</v>
      </c>
      <c r="V79" s="159">
        <f t="shared" si="34"/>
        <v>1.26</v>
      </c>
      <c r="W79" s="159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193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74">
        <v>62</v>
      </c>
      <c r="B80" s="175" t="s">
        <v>266</v>
      </c>
      <c r="C80" s="182" t="s">
        <v>267</v>
      </c>
      <c r="D80" s="176" t="s">
        <v>138</v>
      </c>
      <c r="E80" s="177">
        <v>1</v>
      </c>
      <c r="F80" s="178"/>
      <c r="G80" s="179">
        <f t="shared" si="28"/>
        <v>0</v>
      </c>
      <c r="H80" s="160"/>
      <c r="I80" s="159">
        <f t="shared" si="29"/>
        <v>0</v>
      </c>
      <c r="J80" s="160"/>
      <c r="K80" s="159">
        <f t="shared" si="30"/>
        <v>0</v>
      </c>
      <c r="L80" s="159">
        <v>15</v>
      </c>
      <c r="M80" s="159">
        <f t="shared" si="31"/>
        <v>0</v>
      </c>
      <c r="N80" s="159">
        <v>1.5200000000000001E-3</v>
      </c>
      <c r="O80" s="159">
        <f t="shared" si="32"/>
        <v>0</v>
      </c>
      <c r="P80" s="159">
        <v>0</v>
      </c>
      <c r="Q80" s="159">
        <f t="shared" si="33"/>
        <v>0</v>
      </c>
      <c r="R80" s="159"/>
      <c r="S80" s="159" t="s">
        <v>131</v>
      </c>
      <c r="T80" s="159" t="s">
        <v>131</v>
      </c>
      <c r="U80" s="159">
        <v>1.173</v>
      </c>
      <c r="V80" s="159">
        <f t="shared" si="34"/>
        <v>1.17</v>
      </c>
      <c r="W80" s="159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193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4">
        <v>63</v>
      </c>
      <c r="B81" s="175" t="s">
        <v>268</v>
      </c>
      <c r="C81" s="182" t="s">
        <v>269</v>
      </c>
      <c r="D81" s="176" t="s">
        <v>125</v>
      </c>
      <c r="E81" s="177">
        <v>2</v>
      </c>
      <c r="F81" s="178"/>
      <c r="G81" s="179">
        <f t="shared" si="28"/>
        <v>0</v>
      </c>
      <c r="H81" s="160"/>
      <c r="I81" s="159">
        <f t="shared" si="29"/>
        <v>0</v>
      </c>
      <c r="J81" s="160"/>
      <c r="K81" s="159">
        <f t="shared" si="30"/>
        <v>0</v>
      </c>
      <c r="L81" s="159">
        <v>15</v>
      </c>
      <c r="M81" s="159">
        <f t="shared" si="31"/>
        <v>0</v>
      </c>
      <c r="N81" s="159">
        <v>0</v>
      </c>
      <c r="O81" s="159">
        <f t="shared" si="32"/>
        <v>0</v>
      </c>
      <c r="P81" s="159">
        <v>0</v>
      </c>
      <c r="Q81" s="159">
        <f t="shared" si="33"/>
        <v>0</v>
      </c>
      <c r="R81" s="159"/>
      <c r="S81" s="159" t="s">
        <v>131</v>
      </c>
      <c r="T81" s="159" t="s">
        <v>131</v>
      </c>
      <c r="U81" s="159">
        <v>0.157</v>
      </c>
      <c r="V81" s="159">
        <f t="shared" si="34"/>
        <v>0.31</v>
      </c>
      <c r="W81" s="159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193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4">
        <v>64</v>
      </c>
      <c r="B82" s="175" t="s">
        <v>270</v>
      </c>
      <c r="C82" s="182" t="s">
        <v>271</v>
      </c>
      <c r="D82" s="176" t="s">
        <v>125</v>
      </c>
      <c r="E82" s="177">
        <v>1</v>
      </c>
      <c r="F82" s="178"/>
      <c r="G82" s="179">
        <f t="shared" si="28"/>
        <v>0</v>
      </c>
      <c r="H82" s="160"/>
      <c r="I82" s="159">
        <f t="shared" si="29"/>
        <v>0</v>
      </c>
      <c r="J82" s="160"/>
      <c r="K82" s="159">
        <f t="shared" si="30"/>
        <v>0</v>
      </c>
      <c r="L82" s="159">
        <v>15</v>
      </c>
      <c r="M82" s="159">
        <f t="shared" si="31"/>
        <v>0</v>
      </c>
      <c r="N82" s="159">
        <v>0</v>
      </c>
      <c r="O82" s="159">
        <f t="shared" si="32"/>
        <v>0</v>
      </c>
      <c r="P82" s="159">
        <v>0</v>
      </c>
      <c r="Q82" s="159">
        <f t="shared" si="33"/>
        <v>0</v>
      </c>
      <c r="R82" s="159"/>
      <c r="S82" s="159" t="s">
        <v>131</v>
      </c>
      <c r="T82" s="159" t="s">
        <v>131</v>
      </c>
      <c r="U82" s="159">
        <v>0.17399999999999999</v>
      </c>
      <c r="V82" s="159">
        <f t="shared" si="34"/>
        <v>0.17</v>
      </c>
      <c r="W82" s="159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193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74">
        <v>65</v>
      </c>
      <c r="B83" s="175" t="s">
        <v>272</v>
      </c>
      <c r="C83" s="182" t="s">
        <v>273</v>
      </c>
      <c r="D83" s="176" t="s">
        <v>125</v>
      </c>
      <c r="E83" s="177">
        <v>1</v>
      </c>
      <c r="F83" s="178"/>
      <c r="G83" s="179">
        <f t="shared" si="28"/>
        <v>0</v>
      </c>
      <c r="H83" s="160"/>
      <c r="I83" s="159">
        <f t="shared" si="29"/>
        <v>0</v>
      </c>
      <c r="J83" s="160"/>
      <c r="K83" s="159">
        <f t="shared" si="30"/>
        <v>0</v>
      </c>
      <c r="L83" s="159">
        <v>15</v>
      </c>
      <c r="M83" s="159">
        <f t="shared" si="31"/>
        <v>0</v>
      </c>
      <c r="N83" s="159">
        <v>0</v>
      </c>
      <c r="O83" s="159">
        <f t="shared" si="32"/>
        <v>0</v>
      </c>
      <c r="P83" s="159">
        <v>0</v>
      </c>
      <c r="Q83" s="159">
        <f t="shared" si="33"/>
        <v>0</v>
      </c>
      <c r="R83" s="159"/>
      <c r="S83" s="159" t="s">
        <v>131</v>
      </c>
      <c r="T83" s="159" t="s">
        <v>131</v>
      </c>
      <c r="U83" s="159">
        <v>0.25900000000000001</v>
      </c>
      <c r="V83" s="159">
        <f t="shared" si="34"/>
        <v>0.26</v>
      </c>
      <c r="W83" s="159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193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4">
        <v>66</v>
      </c>
      <c r="B84" s="175" t="s">
        <v>274</v>
      </c>
      <c r="C84" s="182" t="s">
        <v>275</v>
      </c>
      <c r="D84" s="176" t="s">
        <v>138</v>
      </c>
      <c r="E84" s="177">
        <v>4.5</v>
      </c>
      <c r="F84" s="178"/>
      <c r="G84" s="179">
        <f t="shared" si="28"/>
        <v>0</v>
      </c>
      <c r="H84" s="160"/>
      <c r="I84" s="159">
        <f t="shared" si="29"/>
        <v>0</v>
      </c>
      <c r="J84" s="160"/>
      <c r="K84" s="159">
        <f t="shared" si="30"/>
        <v>0</v>
      </c>
      <c r="L84" s="159">
        <v>15</v>
      </c>
      <c r="M84" s="159">
        <f t="shared" si="31"/>
        <v>0</v>
      </c>
      <c r="N84" s="159">
        <v>0</v>
      </c>
      <c r="O84" s="159">
        <f t="shared" si="32"/>
        <v>0</v>
      </c>
      <c r="P84" s="159">
        <v>0</v>
      </c>
      <c r="Q84" s="159">
        <f t="shared" si="33"/>
        <v>0</v>
      </c>
      <c r="R84" s="159"/>
      <c r="S84" s="159" t="s">
        <v>131</v>
      </c>
      <c r="T84" s="159" t="s">
        <v>131</v>
      </c>
      <c r="U84" s="159">
        <v>4.8000000000000001E-2</v>
      </c>
      <c r="V84" s="159">
        <f t="shared" si="34"/>
        <v>0.22</v>
      </c>
      <c r="W84" s="159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193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4">
        <v>67</v>
      </c>
      <c r="B85" s="175" t="s">
        <v>276</v>
      </c>
      <c r="C85" s="182" t="s">
        <v>277</v>
      </c>
      <c r="D85" s="176" t="s">
        <v>189</v>
      </c>
      <c r="E85" s="177">
        <v>9.9100000000000004E-3</v>
      </c>
      <c r="F85" s="178"/>
      <c r="G85" s="179">
        <f t="shared" si="28"/>
        <v>0</v>
      </c>
      <c r="H85" s="160"/>
      <c r="I85" s="159">
        <f t="shared" si="29"/>
        <v>0</v>
      </c>
      <c r="J85" s="160"/>
      <c r="K85" s="159">
        <f t="shared" si="30"/>
        <v>0</v>
      </c>
      <c r="L85" s="159">
        <v>15</v>
      </c>
      <c r="M85" s="159">
        <f t="shared" si="31"/>
        <v>0</v>
      </c>
      <c r="N85" s="159">
        <v>0</v>
      </c>
      <c r="O85" s="159">
        <f t="shared" si="32"/>
        <v>0</v>
      </c>
      <c r="P85" s="159">
        <v>0</v>
      </c>
      <c r="Q85" s="159">
        <f t="shared" si="33"/>
        <v>0</v>
      </c>
      <c r="R85" s="159"/>
      <c r="S85" s="159" t="s">
        <v>131</v>
      </c>
      <c r="T85" s="159" t="s">
        <v>131</v>
      </c>
      <c r="U85" s="159">
        <v>1.575</v>
      </c>
      <c r="V85" s="159">
        <f t="shared" si="34"/>
        <v>0.02</v>
      </c>
      <c r="W85" s="159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240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x14ac:dyDescent="0.2">
      <c r="A86" s="162" t="s">
        <v>121</v>
      </c>
      <c r="B86" s="163" t="s">
        <v>81</v>
      </c>
      <c r="C86" s="181" t="s">
        <v>82</v>
      </c>
      <c r="D86" s="164"/>
      <c r="E86" s="165"/>
      <c r="F86" s="166"/>
      <c r="G86" s="167">
        <f>SUMIF(AG87:AG97,"&lt;&gt;NOR",G87:G97)</f>
        <v>0</v>
      </c>
      <c r="H86" s="161"/>
      <c r="I86" s="161">
        <f>SUM(I87:I97)</f>
        <v>0</v>
      </c>
      <c r="J86" s="161"/>
      <c r="K86" s="161">
        <f>SUM(K87:K97)</f>
        <v>0</v>
      </c>
      <c r="L86" s="161"/>
      <c r="M86" s="161">
        <f>SUM(M87:M97)</f>
        <v>0</v>
      </c>
      <c r="N86" s="161"/>
      <c r="O86" s="161">
        <f>SUM(O87:O97)</f>
        <v>0.03</v>
      </c>
      <c r="P86" s="161"/>
      <c r="Q86" s="161">
        <f>SUM(Q87:Q97)</f>
        <v>0</v>
      </c>
      <c r="R86" s="161"/>
      <c r="S86" s="161"/>
      <c r="T86" s="161"/>
      <c r="U86" s="161"/>
      <c r="V86" s="161">
        <f>SUM(V87:V97)</f>
        <v>8.9600000000000009</v>
      </c>
      <c r="W86" s="161"/>
      <c r="AG86" t="s">
        <v>122</v>
      </c>
    </row>
    <row r="87" spans="1:60" outlineLevel="1" x14ac:dyDescent="0.2">
      <c r="A87" s="174">
        <v>68</v>
      </c>
      <c r="B87" s="175" t="s">
        <v>278</v>
      </c>
      <c r="C87" s="182" t="s">
        <v>279</v>
      </c>
      <c r="D87" s="176" t="s">
        <v>125</v>
      </c>
      <c r="E87" s="177">
        <v>2</v>
      </c>
      <c r="F87" s="178"/>
      <c r="G87" s="179">
        <f t="shared" ref="G87:G97" si="35">ROUND(E87*F87,2)</f>
        <v>0</v>
      </c>
      <c r="H87" s="160"/>
      <c r="I87" s="159">
        <f t="shared" ref="I87:I97" si="36">ROUND(E87*H87,2)</f>
        <v>0</v>
      </c>
      <c r="J87" s="160"/>
      <c r="K87" s="159">
        <f t="shared" ref="K87:K97" si="37">ROUND(E87*J87,2)</f>
        <v>0</v>
      </c>
      <c r="L87" s="159">
        <v>15</v>
      </c>
      <c r="M87" s="159">
        <f t="shared" ref="M87:M97" si="38">G87*(1+L87/100)</f>
        <v>0</v>
      </c>
      <c r="N87" s="159">
        <v>0</v>
      </c>
      <c r="O87" s="159">
        <f t="shared" ref="O87:O97" si="39">ROUND(E87*N87,2)</f>
        <v>0</v>
      </c>
      <c r="P87" s="159">
        <v>0</v>
      </c>
      <c r="Q87" s="159">
        <f t="shared" ref="Q87:Q97" si="40">ROUND(E87*P87,2)</f>
        <v>0</v>
      </c>
      <c r="R87" s="159"/>
      <c r="S87" s="159" t="s">
        <v>131</v>
      </c>
      <c r="T87" s="159" t="s">
        <v>131</v>
      </c>
      <c r="U87" s="159">
        <v>0.17696999999999999</v>
      </c>
      <c r="V87" s="159">
        <f t="shared" ref="V87:V97" si="41">ROUND(E87*U87,2)</f>
        <v>0.35</v>
      </c>
      <c r="W87" s="159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163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74">
        <v>69</v>
      </c>
      <c r="B88" s="175" t="s">
        <v>280</v>
      </c>
      <c r="C88" s="182" t="s">
        <v>281</v>
      </c>
      <c r="D88" s="176" t="s">
        <v>138</v>
      </c>
      <c r="E88" s="177">
        <v>5</v>
      </c>
      <c r="F88" s="178"/>
      <c r="G88" s="179">
        <f t="shared" si="35"/>
        <v>0</v>
      </c>
      <c r="H88" s="160"/>
      <c r="I88" s="159">
        <f t="shared" si="36"/>
        <v>0</v>
      </c>
      <c r="J88" s="160"/>
      <c r="K88" s="159">
        <f t="shared" si="37"/>
        <v>0</v>
      </c>
      <c r="L88" s="159">
        <v>15</v>
      </c>
      <c r="M88" s="159">
        <f t="shared" si="38"/>
        <v>0</v>
      </c>
      <c r="N88" s="159">
        <v>3.98E-3</v>
      </c>
      <c r="O88" s="159">
        <f t="shared" si="39"/>
        <v>0.02</v>
      </c>
      <c r="P88" s="159">
        <v>0</v>
      </c>
      <c r="Q88" s="159">
        <f t="shared" si="40"/>
        <v>0</v>
      </c>
      <c r="R88" s="159"/>
      <c r="S88" s="159" t="s">
        <v>131</v>
      </c>
      <c r="T88" s="159" t="s">
        <v>131</v>
      </c>
      <c r="U88" s="159">
        <v>0.27889999999999998</v>
      </c>
      <c r="V88" s="159">
        <f t="shared" si="41"/>
        <v>1.39</v>
      </c>
      <c r="W88" s="159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193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4">
        <v>70</v>
      </c>
      <c r="B89" s="175" t="s">
        <v>282</v>
      </c>
      <c r="C89" s="182" t="s">
        <v>283</v>
      </c>
      <c r="D89" s="176" t="s">
        <v>138</v>
      </c>
      <c r="E89" s="177">
        <v>3.5</v>
      </c>
      <c r="F89" s="178"/>
      <c r="G89" s="179">
        <f t="shared" si="35"/>
        <v>0</v>
      </c>
      <c r="H89" s="160"/>
      <c r="I89" s="159">
        <f t="shared" si="36"/>
        <v>0</v>
      </c>
      <c r="J89" s="160"/>
      <c r="K89" s="159">
        <f t="shared" si="37"/>
        <v>0</v>
      </c>
      <c r="L89" s="159">
        <v>15</v>
      </c>
      <c r="M89" s="159">
        <f t="shared" si="38"/>
        <v>0</v>
      </c>
      <c r="N89" s="159">
        <v>4.0099999999999997E-3</v>
      </c>
      <c r="O89" s="159">
        <f t="shared" si="39"/>
        <v>0.01</v>
      </c>
      <c r="P89" s="159">
        <v>0</v>
      </c>
      <c r="Q89" s="159">
        <f t="shared" si="40"/>
        <v>0</v>
      </c>
      <c r="R89" s="159"/>
      <c r="S89" s="159" t="s">
        <v>131</v>
      </c>
      <c r="T89" s="159" t="s">
        <v>131</v>
      </c>
      <c r="U89" s="159">
        <v>0.27889999999999998</v>
      </c>
      <c r="V89" s="159">
        <f t="shared" si="41"/>
        <v>0.98</v>
      </c>
      <c r="W89" s="159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193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74">
        <v>71</v>
      </c>
      <c r="B90" s="175" t="s">
        <v>284</v>
      </c>
      <c r="C90" s="182" t="s">
        <v>285</v>
      </c>
      <c r="D90" s="176" t="s">
        <v>192</v>
      </c>
      <c r="E90" s="177">
        <v>1</v>
      </c>
      <c r="F90" s="178"/>
      <c r="G90" s="179">
        <f t="shared" si="35"/>
        <v>0</v>
      </c>
      <c r="H90" s="160"/>
      <c r="I90" s="159">
        <f t="shared" si="36"/>
        <v>0</v>
      </c>
      <c r="J90" s="160"/>
      <c r="K90" s="159">
        <f t="shared" si="37"/>
        <v>0</v>
      </c>
      <c r="L90" s="159">
        <v>15</v>
      </c>
      <c r="M90" s="159">
        <f t="shared" si="38"/>
        <v>0</v>
      </c>
      <c r="N90" s="159">
        <v>0</v>
      </c>
      <c r="O90" s="159">
        <f t="shared" si="39"/>
        <v>0</v>
      </c>
      <c r="P90" s="159">
        <v>0</v>
      </c>
      <c r="Q90" s="159">
        <f t="shared" si="40"/>
        <v>0</v>
      </c>
      <c r="R90" s="159"/>
      <c r="S90" s="159" t="s">
        <v>131</v>
      </c>
      <c r="T90" s="159" t="s">
        <v>131</v>
      </c>
      <c r="U90" s="159">
        <v>0.65566000000000002</v>
      </c>
      <c r="V90" s="159">
        <f t="shared" si="41"/>
        <v>0.66</v>
      </c>
      <c r="W90" s="159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163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 x14ac:dyDescent="0.2">
      <c r="A91" s="174">
        <v>72</v>
      </c>
      <c r="B91" s="175" t="s">
        <v>286</v>
      </c>
      <c r="C91" s="182" t="s">
        <v>287</v>
      </c>
      <c r="D91" s="176" t="s">
        <v>138</v>
      </c>
      <c r="E91" s="177">
        <v>5</v>
      </c>
      <c r="F91" s="178"/>
      <c r="G91" s="179">
        <f t="shared" si="35"/>
        <v>0</v>
      </c>
      <c r="H91" s="160"/>
      <c r="I91" s="159">
        <f t="shared" si="36"/>
        <v>0</v>
      </c>
      <c r="J91" s="160"/>
      <c r="K91" s="159">
        <f t="shared" si="37"/>
        <v>0</v>
      </c>
      <c r="L91" s="159">
        <v>15</v>
      </c>
      <c r="M91" s="159">
        <f t="shared" si="38"/>
        <v>0</v>
      </c>
      <c r="N91" s="159">
        <v>3.0000000000000001E-5</v>
      </c>
      <c r="O91" s="159">
        <f t="shared" si="39"/>
        <v>0</v>
      </c>
      <c r="P91" s="159">
        <v>0</v>
      </c>
      <c r="Q91" s="159">
        <f t="shared" si="40"/>
        <v>0</v>
      </c>
      <c r="R91" s="159"/>
      <c r="S91" s="159" t="s">
        <v>131</v>
      </c>
      <c r="T91" s="159" t="s">
        <v>131</v>
      </c>
      <c r="U91" s="159">
        <v>0.129</v>
      </c>
      <c r="V91" s="159">
        <f t="shared" si="41"/>
        <v>0.65</v>
      </c>
      <c r="W91" s="159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193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74">
        <v>73</v>
      </c>
      <c r="B92" s="175" t="s">
        <v>288</v>
      </c>
      <c r="C92" s="182" t="s">
        <v>289</v>
      </c>
      <c r="D92" s="176" t="s">
        <v>138</v>
      </c>
      <c r="E92" s="177">
        <v>3.5</v>
      </c>
      <c r="F92" s="178"/>
      <c r="G92" s="179">
        <f t="shared" si="35"/>
        <v>0</v>
      </c>
      <c r="H92" s="160"/>
      <c r="I92" s="159">
        <f t="shared" si="36"/>
        <v>0</v>
      </c>
      <c r="J92" s="160"/>
      <c r="K92" s="159">
        <f t="shared" si="37"/>
        <v>0</v>
      </c>
      <c r="L92" s="159">
        <v>15</v>
      </c>
      <c r="M92" s="159">
        <f t="shared" si="38"/>
        <v>0</v>
      </c>
      <c r="N92" s="159">
        <v>5.0000000000000002E-5</v>
      </c>
      <c r="O92" s="159">
        <f t="shared" si="39"/>
        <v>0</v>
      </c>
      <c r="P92" s="159">
        <v>0</v>
      </c>
      <c r="Q92" s="159">
        <f t="shared" si="40"/>
        <v>0</v>
      </c>
      <c r="R92" s="159"/>
      <c r="S92" s="159" t="s">
        <v>131</v>
      </c>
      <c r="T92" s="159" t="s">
        <v>131</v>
      </c>
      <c r="U92" s="159">
        <v>0.129</v>
      </c>
      <c r="V92" s="159">
        <f t="shared" si="41"/>
        <v>0.45</v>
      </c>
      <c r="W92" s="159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193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74">
        <v>74</v>
      </c>
      <c r="B93" s="175" t="s">
        <v>290</v>
      </c>
      <c r="C93" s="182" t="s">
        <v>291</v>
      </c>
      <c r="D93" s="176" t="s">
        <v>125</v>
      </c>
      <c r="E93" s="177">
        <v>6</v>
      </c>
      <c r="F93" s="178"/>
      <c r="G93" s="179">
        <f t="shared" si="35"/>
        <v>0</v>
      </c>
      <c r="H93" s="160"/>
      <c r="I93" s="159">
        <f t="shared" si="36"/>
        <v>0</v>
      </c>
      <c r="J93" s="160"/>
      <c r="K93" s="159">
        <f t="shared" si="37"/>
        <v>0</v>
      </c>
      <c r="L93" s="159">
        <v>15</v>
      </c>
      <c r="M93" s="159">
        <f t="shared" si="38"/>
        <v>0</v>
      </c>
      <c r="N93" s="159">
        <v>0</v>
      </c>
      <c r="O93" s="159">
        <f t="shared" si="39"/>
        <v>0</v>
      </c>
      <c r="P93" s="159">
        <v>0</v>
      </c>
      <c r="Q93" s="159">
        <f t="shared" si="40"/>
        <v>0</v>
      </c>
      <c r="R93" s="159"/>
      <c r="S93" s="159" t="s">
        <v>131</v>
      </c>
      <c r="T93" s="159" t="s">
        <v>131</v>
      </c>
      <c r="U93" s="159">
        <v>0.42499999999999999</v>
      </c>
      <c r="V93" s="159">
        <f t="shared" si="41"/>
        <v>2.5499999999999998</v>
      </c>
      <c r="W93" s="159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193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4">
        <v>75</v>
      </c>
      <c r="B94" s="175" t="s">
        <v>292</v>
      </c>
      <c r="C94" s="182" t="s">
        <v>293</v>
      </c>
      <c r="D94" s="176" t="s">
        <v>125</v>
      </c>
      <c r="E94" s="177">
        <v>4</v>
      </c>
      <c r="F94" s="178"/>
      <c r="G94" s="179">
        <f t="shared" si="35"/>
        <v>0</v>
      </c>
      <c r="H94" s="160"/>
      <c r="I94" s="159">
        <f t="shared" si="36"/>
        <v>0</v>
      </c>
      <c r="J94" s="160"/>
      <c r="K94" s="159">
        <f t="shared" si="37"/>
        <v>0</v>
      </c>
      <c r="L94" s="159">
        <v>15</v>
      </c>
      <c r="M94" s="159">
        <f t="shared" si="38"/>
        <v>0</v>
      </c>
      <c r="N94" s="159">
        <v>6.3000000000000003E-4</v>
      </c>
      <c r="O94" s="159">
        <f t="shared" si="39"/>
        <v>0</v>
      </c>
      <c r="P94" s="159">
        <v>0</v>
      </c>
      <c r="Q94" s="159">
        <f t="shared" si="40"/>
        <v>0</v>
      </c>
      <c r="R94" s="159"/>
      <c r="S94" s="159" t="s">
        <v>131</v>
      </c>
      <c r="T94" s="159" t="s">
        <v>131</v>
      </c>
      <c r="U94" s="159">
        <v>0.27200000000000002</v>
      </c>
      <c r="V94" s="159">
        <f t="shared" si="41"/>
        <v>1.0900000000000001</v>
      </c>
      <c r="W94" s="159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193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4">
        <v>76</v>
      </c>
      <c r="B95" s="175" t="s">
        <v>294</v>
      </c>
      <c r="C95" s="182" t="s">
        <v>295</v>
      </c>
      <c r="D95" s="176" t="s">
        <v>296</v>
      </c>
      <c r="E95" s="177">
        <v>1</v>
      </c>
      <c r="F95" s="178"/>
      <c r="G95" s="179">
        <f t="shared" si="35"/>
        <v>0</v>
      </c>
      <c r="H95" s="160"/>
      <c r="I95" s="159">
        <f t="shared" si="36"/>
        <v>0</v>
      </c>
      <c r="J95" s="160"/>
      <c r="K95" s="159">
        <f t="shared" si="37"/>
        <v>0</v>
      </c>
      <c r="L95" s="159">
        <v>15</v>
      </c>
      <c r="M95" s="159">
        <f t="shared" si="38"/>
        <v>0</v>
      </c>
      <c r="N95" s="159">
        <v>1.48E-3</v>
      </c>
      <c r="O95" s="159">
        <f t="shared" si="39"/>
        <v>0</v>
      </c>
      <c r="P95" s="159">
        <v>0</v>
      </c>
      <c r="Q95" s="159">
        <f t="shared" si="40"/>
        <v>0</v>
      </c>
      <c r="R95" s="159"/>
      <c r="S95" s="159" t="s">
        <v>131</v>
      </c>
      <c r="T95" s="159" t="s">
        <v>131</v>
      </c>
      <c r="U95" s="159">
        <v>0.54</v>
      </c>
      <c r="V95" s="159">
        <f t="shared" si="41"/>
        <v>0.54</v>
      </c>
      <c r="W95" s="159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193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4">
        <v>77</v>
      </c>
      <c r="B96" s="175" t="s">
        <v>297</v>
      </c>
      <c r="C96" s="182" t="s">
        <v>298</v>
      </c>
      <c r="D96" s="176" t="s">
        <v>138</v>
      </c>
      <c r="E96" s="177">
        <v>8.5</v>
      </c>
      <c r="F96" s="178"/>
      <c r="G96" s="179">
        <f t="shared" si="35"/>
        <v>0</v>
      </c>
      <c r="H96" s="160"/>
      <c r="I96" s="159">
        <f t="shared" si="36"/>
        <v>0</v>
      </c>
      <c r="J96" s="160"/>
      <c r="K96" s="159">
        <f t="shared" si="37"/>
        <v>0</v>
      </c>
      <c r="L96" s="159">
        <v>15</v>
      </c>
      <c r="M96" s="159">
        <f t="shared" si="38"/>
        <v>0</v>
      </c>
      <c r="N96" s="159">
        <v>0</v>
      </c>
      <c r="O96" s="159">
        <f t="shared" si="39"/>
        <v>0</v>
      </c>
      <c r="P96" s="159">
        <v>0</v>
      </c>
      <c r="Q96" s="159">
        <f t="shared" si="40"/>
        <v>0</v>
      </c>
      <c r="R96" s="159"/>
      <c r="S96" s="159" t="s">
        <v>131</v>
      </c>
      <c r="T96" s="159" t="s">
        <v>131</v>
      </c>
      <c r="U96" s="159">
        <v>2.9000000000000001E-2</v>
      </c>
      <c r="V96" s="159">
        <f t="shared" si="41"/>
        <v>0.25</v>
      </c>
      <c r="W96" s="159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193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4">
        <v>78</v>
      </c>
      <c r="B97" s="175" t="s">
        <v>299</v>
      </c>
      <c r="C97" s="182" t="s">
        <v>300</v>
      </c>
      <c r="D97" s="176" t="s">
        <v>189</v>
      </c>
      <c r="E97" s="177">
        <v>3.8260000000000002E-2</v>
      </c>
      <c r="F97" s="178"/>
      <c r="G97" s="179">
        <f t="shared" si="35"/>
        <v>0</v>
      </c>
      <c r="H97" s="160"/>
      <c r="I97" s="159">
        <f t="shared" si="36"/>
        <v>0</v>
      </c>
      <c r="J97" s="160"/>
      <c r="K97" s="159">
        <f t="shared" si="37"/>
        <v>0</v>
      </c>
      <c r="L97" s="159">
        <v>15</v>
      </c>
      <c r="M97" s="159">
        <f t="shared" si="38"/>
        <v>0</v>
      </c>
      <c r="N97" s="159">
        <v>0</v>
      </c>
      <c r="O97" s="159">
        <f t="shared" si="39"/>
        <v>0</v>
      </c>
      <c r="P97" s="159">
        <v>0</v>
      </c>
      <c r="Q97" s="159">
        <f t="shared" si="40"/>
        <v>0</v>
      </c>
      <c r="R97" s="159"/>
      <c r="S97" s="159" t="s">
        <v>131</v>
      </c>
      <c r="T97" s="159" t="s">
        <v>131</v>
      </c>
      <c r="U97" s="159">
        <v>1.421</v>
      </c>
      <c r="V97" s="159">
        <f t="shared" si="41"/>
        <v>0.05</v>
      </c>
      <c r="W97" s="159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240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A98" s="162" t="s">
        <v>121</v>
      </c>
      <c r="B98" s="163" t="s">
        <v>83</v>
      </c>
      <c r="C98" s="181" t="s">
        <v>84</v>
      </c>
      <c r="D98" s="164"/>
      <c r="E98" s="165"/>
      <c r="F98" s="166"/>
      <c r="G98" s="167">
        <f>SUMIF(AG99:AG118,"&lt;&gt;NOR",G99:G118)</f>
        <v>0</v>
      </c>
      <c r="H98" s="161"/>
      <c r="I98" s="161">
        <f>SUM(I99:I118)</f>
        <v>0</v>
      </c>
      <c r="J98" s="161"/>
      <c r="K98" s="161">
        <f>SUM(K99:K118)</f>
        <v>0</v>
      </c>
      <c r="L98" s="161"/>
      <c r="M98" s="161">
        <f>SUM(M99:M118)</f>
        <v>0</v>
      </c>
      <c r="N98" s="161"/>
      <c r="O98" s="161">
        <f>SUM(O99:O118)</f>
        <v>0.08</v>
      </c>
      <c r="P98" s="161"/>
      <c r="Q98" s="161">
        <f>SUM(Q99:Q118)</f>
        <v>0</v>
      </c>
      <c r="R98" s="161"/>
      <c r="S98" s="161"/>
      <c r="T98" s="161"/>
      <c r="U98" s="161"/>
      <c r="V98" s="161">
        <f>SUM(V99:V118)</f>
        <v>10.619999999999997</v>
      </c>
      <c r="W98" s="161"/>
      <c r="AG98" t="s">
        <v>122</v>
      </c>
    </row>
    <row r="99" spans="1:60" ht="22.5" outlineLevel="1" x14ac:dyDescent="0.2">
      <c r="A99" s="174">
        <v>79</v>
      </c>
      <c r="B99" s="175" t="s">
        <v>301</v>
      </c>
      <c r="C99" s="182" t="s">
        <v>302</v>
      </c>
      <c r="D99" s="176" t="s">
        <v>125</v>
      </c>
      <c r="E99" s="177">
        <v>1</v>
      </c>
      <c r="F99" s="178"/>
      <c r="G99" s="179">
        <f t="shared" ref="G99:G118" si="42">ROUND(E99*F99,2)</f>
        <v>0</v>
      </c>
      <c r="H99" s="160"/>
      <c r="I99" s="159">
        <f t="shared" ref="I99:I118" si="43">ROUND(E99*H99,2)</f>
        <v>0</v>
      </c>
      <c r="J99" s="160"/>
      <c r="K99" s="159">
        <f t="shared" ref="K99:K118" si="44">ROUND(E99*J99,2)</f>
        <v>0</v>
      </c>
      <c r="L99" s="159">
        <v>15</v>
      </c>
      <c r="M99" s="159">
        <f t="shared" ref="M99:M118" si="45">G99*(1+L99/100)</f>
        <v>0</v>
      </c>
      <c r="N99" s="159">
        <v>2.1250000000000002E-2</v>
      </c>
      <c r="O99" s="159">
        <f t="shared" ref="O99:O118" si="46">ROUND(E99*N99,2)</f>
        <v>0.02</v>
      </c>
      <c r="P99" s="159">
        <v>0</v>
      </c>
      <c r="Q99" s="159">
        <f t="shared" ref="Q99:Q118" si="47">ROUND(E99*P99,2)</f>
        <v>0</v>
      </c>
      <c r="R99" s="159"/>
      <c r="S99" s="159" t="s">
        <v>131</v>
      </c>
      <c r="T99" s="159" t="s">
        <v>131</v>
      </c>
      <c r="U99" s="159">
        <v>1.39</v>
      </c>
      <c r="V99" s="159">
        <f t="shared" ref="V99:V118" si="48">ROUND(E99*U99,2)</f>
        <v>1.39</v>
      </c>
      <c r="W99" s="159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193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4">
        <v>80</v>
      </c>
      <c r="B100" s="175" t="s">
        <v>303</v>
      </c>
      <c r="C100" s="182" t="s">
        <v>304</v>
      </c>
      <c r="D100" s="176" t="s">
        <v>192</v>
      </c>
      <c r="E100" s="177">
        <v>1</v>
      </c>
      <c r="F100" s="178"/>
      <c r="G100" s="179">
        <f t="shared" si="42"/>
        <v>0</v>
      </c>
      <c r="H100" s="160"/>
      <c r="I100" s="159">
        <f t="shared" si="43"/>
        <v>0</v>
      </c>
      <c r="J100" s="160"/>
      <c r="K100" s="159">
        <f t="shared" si="44"/>
        <v>0</v>
      </c>
      <c r="L100" s="159">
        <v>15</v>
      </c>
      <c r="M100" s="159">
        <f t="shared" si="45"/>
        <v>0</v>
      </c>
      <c r="N100" s="159">
        <v>1.8600000000000001E-3</v>
      </c>
      <c r="O100" s="159">
        <f t="shared" si="46"/>
        <v>0</v>
      </c>
      <c r="P100" s="159">
        <v>0</v>
      </c>
      <c r="Q100" s="159">
        <f t="shared" si="47"/>
        <v>0</v>
      </c>
      <c r="R100" s="159"/>
      <c r="S100" s="159" t="s">
        <v>131</v>
      </c>
      <c r="T100" s="159" t="s">
        <v>131</v>
      </c>
      <c r="U100" s="159">
        <v>1.3340000000000001</v>
      </c>
      <c r="V100" s="159">
        <f t="shared" si="48"/>
        <v>1.33</v>
      </c>
      <c r="W100" s="159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193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4">
        <v>81</v>
      </c>
      <c r="B101" s="175" t="s">
        <v>305</v>
      </c>
      <c r="C101" s="182" t="s">
        <v>306</v>
      </c>
      <c r="D101" s="176" t="s">
        <v>192</v>
      </c>
      <c r="E101" s="177">
        <v>1</v>
      </c>
      <c r="F101" s="178"/>
      <c r="G101" s="179">
        <f t="shared" si="42"/>
        <v>0</v>
      </c>
      <c r="H101" s="160"/>
      <c r="I101" s="159">
        <f t="shared" si="43"/>
        <v>0</v>
      </c>
      <c r="J101" s="160"/>
      <c r="K101" s="159">
        <f t="shared" si="44"/>
        <v>0</v>
      </c>
      <c r="L101" s="159">
        <v>15</v>
      </c>
      <c r="M101" s="159">
        <f t="shared" si="45"/>
        <v>0</v>
      </c>
      <c r="N101" s="159">
        <v>1.41E-3</v>
      </c>
      <c r="O101" s="159">
        <f t="shared" si="46"/>
        <v>0</v>
      </c>
      <c r="P101" s="159">
        <v>0</v>
      </c>
      <c r="Q101" s="159">
        <f t="shared" si="47"/>
        <v>0</v>
      </c>
      <c r="R101" s="159"/>
      <c r="S101" s="159" t="s">
        <v>131</v>
      </c>
      <c r="T101" s="159" t="s">
        <v>131</v>
      </c>
      <c r="U101" s="159">
        <v>1.575</v>
      </c>
      <c r="V101" s="159">
        <f t="shared" si="48"/>
        <v>1.58</v>
      </c>
      <c r="W101" s="159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193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4">
        <v>82</v>
      </c>
      <c r="B102" s="175" t="s">
        <v>307</v>
      </c>
      <c r="C102" s="182" t="s">
        <v>308</v>
      </c>
      <c r="D102" s="176" t="s">
        <v>192</v>
      </c>
      <c r="E102" s="177">
        <v>1</v>
      </c>
      <c r="F102" s="178"/>
      <c r="G102" s="179">
        <f t="shared" si="42"/>
        <v>0</v>
      </c>
      <c r="H102" s="160"/>
      <c r="I102" s="159">
        <f t="shared" si="43"/>
        <v>0</v>
      </c>
      <c r="J102" s="160"/>
      <c r="K102" s="159">
        <f t="shared" si="44"/>
        <v>0</v>
      </c>
      <c r="L102" s="159">
        <v>15</v>
      </c>
      <c r="M102" s="159">
        <f t="shared" si="45"/>
        <v>0</v>
      </c>
      <c r="N102" s="159">
        <v>4.8999999999999998E-4</v>
      </c>
      <c r="O102" s="159">
        <f t="shared" si="46"/>
        <v>0</v>
      </c>
      <c r="P102" s="159">
        <v>0</v>
      </c>
      <c r="Q102" s="159">
        <f t="shared" si="47"/>
        <v>0</v>
      </c>
      <c r="R102" s="159"/>
      <c r="S102" s="159" t="s">
        <v>131</v>
      </c>
      <c r="T102" s="159" t="s">
        <v>131</v>
      </c>
      <c r="U102" s="159">
        <v>3.6</v>
      </c>
      <c r="V102" s="159">
        <f t="shared" si="48"/>
        <v>3.6</v>
      </c>
      <c r="W102" s="159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193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4">
        <v>83</v>
      </c>
      <c r="B103" s="175" t="s">
        <v>309</v>
      </c>
      <c r="C103" s="182" t="s">
        <v>310</v>
      </c>
      <c r="D103" s="176" t="s">
        <v>192</v>
      </c>
      <c r="E103" s="177">
        <v>3</v>
      </c>
      <c r="F103" s="178"/>
      <c r="G103" s="179">
        <f t="shared" si="42"/>
        <v>0</v>
      </c>
      <c r="H103" s="160"/>
      <c r="I103" s="159">
        <f t="shared" si="43"/>
        <v>0</v>
      </c>
      <c r="J103" s="160"/>
      <c r="K103" s="159">
        <f t="shared" si="44"/>
        <v>0</v>
      </c>
      <c r="L103" s="159">
        <v>15</v>
      </c>
      <c r="M103" s="159">
        <f t="shared" si="45"/>
        <v>0</v>
      </c>
      <c r="N103" s="159">
        <v>2.4000000000000001E-4</v>
      </c>
      <c r="O103" s="159">
        <f t="shared" si="46"/>
        <v>0</v>
      </c>
      <c r="P103" s="159">
        <v>0</v>
      </c>
      <c r="Q103" s="159">
        <f t="shared" si="47"/>
        <v>0</v>
      </c>
      <c r="R103" s="159"/>
      <c r="S103" s="159" t="s">
        <v>131</v>
      </c>
      <c r="T103" s="159" t="s">
        <v>131</v>
      </c>
      <c r="U103" s="159">
        <v>0.124</v>
      </c>
      <c r="V103" s="159">
        <f t="shared" si="48"/>
        <v>0.37</v>
      </c>
      <c r="W103" s="159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193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 x14ac:dyDescent="0.2">
      <c r="A104" s="174">
        <v>84</v>
      </c>
      <c r="B104" s="175" t="s">
        <v>311</v>
      </c>
      <c r="C104" s="182" t="s">
        <v>312</v>
      </c>
      <c r="D104" s="176" t="s">
        <v>192</v>
      </c>
      <c r="E104" s="177">
        <v>1</v>
      </c>
      <c r="F104" s="178"/>
      <c r="G104" s="179">
        <f t="shared" si="42"/>
        <v>0</v>
      </c>
      <c r="H104" s="160"/>
      <c r="I104" s="159">
        <f t="shared" si="43"/>
        <v>0</v>
      </c>
      <c r="J104" s="160"/>
      <c r="K104" s="159">
        <f t="shared" si="44"/>
        <v>0</v>
      </c>
      <c r="L104" s="159">
        <v>15</v>
      </c>
      <c r="M104" s="159">
        <f t="shared" si="45"/>
        <v>0</v>
      </c>
      <c r="N104" s="159">
        <v>2.4000000000000001E-4</v>
      </c>
      <c r="O104" s="159">
        <f t="shared" si="46"/>
        <v>0</v>
      </c>
      <c r="P104" s="159">
        <v>0</v>
      </c>
      <c r="Q104" s="159">
        <f t="shared" si="47"/>
        <v>0</v>
      </c>
      <c r="R104" s="159"/>
      <c r="S104" s="159" t="s">
        <v>131</v>
      </c>
      <c r="T104" s="159" t="s">
        <v>131</v>
      </c>
      <c r="U104" s="159">
        <v>0.124</v>
      </c>
      <c r="V104" s="159">
        <f t="shared" si="48"/>
        <v>0.12</v>
      </c>
      <c r="W104" s="159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193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4">
        <v>85</v>
      </c>
      <c r="B105" s="175" t="s">
        <v>313</v>
      </c>
      <c r="C105" s="182" t="s">
        <v>314</v>
      </c>
      <c r="D105" s="176" t="s">
        <v>125</v>
      </c>
      <c r="E105" s="177">
        <v>1</v>
      </c>
      <c r="F105" s="178"/>
      <c r="G105" s="179">
        <f t="shared" si="42"/>
        <v>0</v>
      </c>
      <c r="H105" s="160"/>
      <c r="I105" s="159">
        <f t="shared" si="43"/>
        <v>0</v>
      </c>
      <c r="J105" s="160"/>
      <c r="K105" s="159">
        <f t="shared" si="44"/>
        <v>0</v>
      </c>
      <c r="L105" s="159">
        <v>15</v>
      </c>
      <c r="M105" s="159">
        <f t="shared" si="45"/>
        <v>0</v>
      </c>
      <c r="N105" s="159">
        <v>4.0000000000000003E-5</v>
      </c>
      <c r="O105" s="159">
        <f t="shared" si="46"/>
        <v>0</v>
      </c>
      <c r="P105" s="159">
        <v>0</v>
      </c>
      <c r="Q105" s="159">
        <f t="shared" si="47"/>
        <v>0</v>
      </c>
      <c r="R105" s="159"/>
      <c r="S105" s="159" t="s">
        <v>131</v>
      </c>
      <c r="T105" s="159" t="s">
        <v>131</v>
      </c>
      <c r="U105" s="159">
        <v>0.44500000000000001</v>
      </c>
      <c r="V105" s="159">
        <f t="shared" si="48"/>
        <v>0.45</v>
      </c>
      <c r="W105" s="159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193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4">
        <v>86</v>
      </c>
      <c r="B106" s="175" t="s">
        <v>315</v>
      </c>
      <c r="C106" s="182" t="s">
        <v>316</v>
      </c>
      <c r="D106" s="176" t="s">
        <v>192</v>
      </c>
      <c r="E106" s="177">
        <v>1</v>
      </c>
      <c r="F106" s="178"/>
      <c r="G106" s="179">
        <f t="shared" si="42"/>
        <v>0</v>
      </c>
      <c r="H106" s="160"/>
      <c r="I106" s="159">
        <f t="shared" si="43"/>
        <v>0</v>
      </c>
      <c r="J106" s="160"/>
      <c r="K106" s="159">
        <f t="shared" si="44"/>
        <v>0</v>
      </c>
      <c r="L106" s="159">
        <v>15</v>
      </c>
      <c r="M106" s="159">
        <f t="shared" si="45"/>
        <v>0</v>
      </c>
      <c r="N106" s="159">
        <v>1.2E-4</v>
      </c>
      <c r="O106" s="159">
        <f t="shared" si="46"/>
        <v>0</v>
      </c>
      <c r="P106" s="159">
        <v>0</v>
      </c>
      <c r="Q106" s="159">
        <f t="shared" si="47"/>
        <v>0</v>
      </c>
      <c r="R106" s="159"/>
      <c r="S106" s="159" t="s">
        <v>131</v>
      </c>
      <c r="T106" s="159" t="s">
        <v>131</v>
      </c>
      <c r="U106" s="159">
        <v>0.51700000000000002</v>
      </c>
      <c r="V106" s="159">
        <f t="shared" si="48"/>
        <v>0.52</v>
      </c>
      <c r="W106" s="159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193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33.75" outlineLevel="1" x14ac:dyDescent="0.2">
      <c r="A107" s="174">
        <v>87</v>
      </c>
      <c r="B107" s="175" t="s">
        <v>317</v>
      </c>
      <c r="C107" s="182" t="s">
        <v>318</v>
      </c>
      <c r="D107" s="176" t="s">
        <v>125</v>
      </c>
      <c r="E107" s="177">
        <v>1</v>
      </c>
      <c r="F107" s="178"/>
      <c r="G107" s="179">
        <f t="shared" si="42"/>
        <v>0</v>
      </c>
      <c r="H107" s="160"/>
      <c r="I107" s="159">
        <f t="shared" si="43"/>
        <v>0</v>
      </c>
      <c r="J107" s="160"/>
      <c r="K107" s="159">
        <f t="shared" si="44"/>
        <v>0</v>
      </c>
      <c r="L107" s="159">
        <v>15</v>
      </c>
      <c r="M107" s="159">
        <f t="shared" si="45"/>
        <v>0</v>
      </c>
      <c r="N107" s="159">
        <v>2.7999999999999998E-4</v>
      </c>
      <c r="O107" s="159">
        <f t="shared" si="46"/>
        <v>0</v>
      </c>
      <c r="P107" s="159">
        <v>0</v>
      </c>
      <c r="Q107" s="159">
        <f t="shared" si="47"/>
        <v>0</v>
      </c>
      <c r="R107" s="159"/>
      <c r="S107" s="159" t="s">
        <v>131</v>
      </c>
      <c r="T107" s="159" t="s">
        <v>131</v>
      </c>
      <c r="U107" s="159">
        <v>0.246</v>
      </c>
      <c r="V107" s="159">
        <f t="shared" si="48"/>
        <v>0.25</v>
      </c>
      <c r="W107" s="159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193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 x14ac:dyDescent="0.2">
      <c r="A108" s="174">
        <v>88</v>
      </c>
      <c r="B108" s="175" t="s">
        <v>319</v>
      </c>
      <c r="C108" s="182" t="s">
        <v>320</v>
      </c>
      <c r="D108" s="176" t="s">
        <v>125</v>
      </c>
      <c r="E108" s="177">
        <v>1</v>
      </c>
      <c r="F108" s="178"/>
      <c r="G108" s="179">
        <f t="shared" si="42"/>
        <v>0</v>
      </c>
      <c r="H108" s="160"/>
      <c r="I108" s="159">
        <f t="shared" si="43"/>
        <v>0</v>
      </c>
      <c r="J108" s="160"/>
      <c r="K108" s="159">
        <f t="shared" si="44"/>
        <v>0</v>
      </c>
      <c r="L108" s="159">
        <v>15</v>
      </c>
      <c r="M108" s="159">
        <f t="shared" si="45"/>
        <v>0</v>
      </c>
      <c r="N108" s="159">
        <v>9.0000000000000006E-5</v>
      </c>
      <c r="O108" s="159">
        <f t="shared" si="46"/>
        <v>0</v>
      </c>
      <c r="P108" s="159">
        <v>0</v>
      </c>
      <c r="Q108" s="159">
        <f t="shared" si="47"/>
        <v>0</v>
      </c>
      <c r="R108" s="159"/>
      <c r="S108" s="159" t="s">
        <v>131</v>
      </c>
      <c r="T108" s="159" t="s">
        <v>131</v>
      </c>
      <c r="U108" s="159">
        <v>0.246</v>
      </c>
      <c r="V108" s="159">
        <f t="shared" si="48"/>
        <v>0.25</v>
      </c>
      <c r="W108" s="159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193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4">
        <v>89</v>
      </c>
      <c r="B109" s="175" t="s">
        <v>321</v>
      </c>
      <c r="C109" s="182" t="s">
        <v>322</v>
      </c>
      <c r="D109" s="176" t="s">
        <v>125</v>
      </c>
      <c r="E109" s="177">
        <v>1</v>
      </c>
      <c r="F109" s="178"/>
      <c r="G109" s="179">
        <f t="shared" si="42"/>
        <v>0</v>
      </c>
      <c r="H109" s="160"/>
      <c r="I109" s="159">
        <f t="shared" si="43"/>
        <v>0</v>
      </c>
      <c r="J109" s="160"/>
      <c r="K109" s="159">
        <f t="shared" si="44"/>
        <v>0</v>
      </c>
      <c r="L109" s="159">
        <v>15</v>
      </c>
      <c r="M109" s="159">
        <f t="shared" si="45"/>
        <v>0</v>
      </c>
      <c r="N109" s="159">
        <v>0</v>
      </c>
      <c r="O109" s="159">
        <f t="shared" si="46"/>
        <v>0</v>
      </c>
      <c r="P109" s="159">
        <v>0</v>
      </c>
      <c r="Q109" s="159">
        <f t="shared" si="47"/>
        <v>0</v>
      </c>
      <c r="R109" s="159"/>
      <c r="S109" s="159" t="s">
        <v>131</v>
      </c>
      <c r="T109" s="159" t="s">
        <v>131</v>
      </c>
      <c r="U109" s="159">
        <v>0.246</v>
      </c>
      <c r="V109" s="159">
        <f t="shared" si="48"/>
        <v>0.25</v>
      </c>
      <c r="W109" s="159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193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4">
        <v>90</v>
      </c>
      <c r="B110" s="175" t="s">
        <v>323</v>
      </c>
      <c r="C110" s="182" t="s">
        <v>324</v>
      </c>
      <c r="D110" s="176" t="s">
        <v>125</v>
      </c>
      <c r="E110" s="177">
        <v>1</v>
      </c>
      <c r="F110" s="178"/>
      <c r="G110" s="179">
        <f t="shared" si="42"/>
        <v>0</v>
      </c>
      <c r="H110" s="160"/>
      <c r="I110" s="159">
        <f t="shared" si="43"/>
        <v>0</v>
      </c>
      <c r="J110" s="160"/>
      <c r="K110" s="159">
        <f t="shared" si="44"/>
        <v>0</v>
      </c>
      <c r="L110" s="159">
        <v>15</v>
      </c>
      <c r="M110" s="159">
        <f t="shared" si="45"/>
        <v>0</v>
      </c>
      <c r="N110" s="159">
        <v>0</v>
      </c>
      <c r="O110" s="159">
        <f t="shared" si="46"/>
        <v>0</v>
      </c>
      <c r="P110" s="159">
        <v>0</v>
      </c>
      <c r="Q110" s="159">
        <f t="shared" si="47"/>
        <v>0</v>
      </c>
      <c r="R110" s="159"/>
      <c r="S110" s="159" t="s">
        <v>131</v>
      </c>
      <c r="T110" s="159" t="s">
        <v>131</v>
      </c>
      <c r="U110" s="159">
        <v>0.37</v>
      </c>
      <c r="V110" s="159">
        <f t="shared" si="48"/>
        <v>0.37</v>
      </c>
      <c r="W110" s="159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193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74">
        <v>91</v>
      </c>
      <c r="B111" s="175" t="s">
        <v>325</v>
      </c>
      <c r="C111" s="182" t="s">
        <v>326</v>
      </c>
      <c r="D111" s="176" t="s">
        <v>125</v>
      </c>
      <c r="E111" s="177">
        <v>1</v>
      </c>
      <c r="F111" s="178"/>
      <c r="G111" s="179">
        <f t="shared" si="42"/>
        <v>0</v>
      </c>
      <c r="H111" s="160"/>
      <c r="I111" s="159">
        <f t="shared" si="43"/>
        <v>0</v>
      </c>
      <c r="J111" s="160"/>
      <c r="K111" s="159">
        <f t="shared" si="44"/>
        <v>0</v>
      </c>
      <c r="L111" s="159">
        <v>15</v>
      </c>
      <c r="M111" s="159">
        <f t="shared" si="45"/>
        <v>0</v>
      </c>
      <c r="N111" s="159">
        <v>8.0000000000000004E-4</v>
      </c>
      <c r="O111" s="159">
        <f t="shared" si="46"/>
        <v>0</v>
      </c>
      <c r="P111" s="159">
        <v>0</v>
      </c>
      <c r="Q111" s="159">
        <f t="shared" si="47"/>
        <v>0</v>
      </c>
      <c r="R111" s="159" t="s">
        <v>166</v>
      </c>
      <c r="S111" s="159" t="s">
        <v>131</v>
      </c>
      <c r="T111" s="159" t="s">
        <v>131</v>
      </c>
      <c r="U111" s="159">
        <v>0</v>
      </c>
      <c r="V111" s="159">
        <f t="shared" si="48"/>
        <v>0</v>
      </c>
      <c r="W111" s="159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257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 x14ac:dyDescent="0.2">
      <c r="A112" s="174">
        <v>92</v>
      </c>
      <c r="B112" s="175" t="s">
        <v>327</v>
      </c>
      <c r="C112" s="182" t="s">
        <v>328</v>
      </c>
      <c r="D112" s="176" t="s">
        <v>125</v>
      </c>
      <c r="E112" s="177">
        <v>1</v>
      </c>
      <c r="F112" s="178"/>
      <c r="G112" s="179">
        <f t="shared" si="42"/>
        <v>0</v>
      </c>
      <c r="H112" s="160"/>
      <c r="I112" s="159">
        <f t="shared" si="43"/>
        <v>0</v>
      </c>
      <c r="J112" s="160"/>
      <c r="K112" s="159">
        <f t="shared" si="44"/>
        <v>0</v>
      </c>
      <c r="L112" s="159">
        <v>15</v>
      </c>
      <c r="M112" s="159">
        <f t="shared" si="45"/>
        <v>0</v>
      </c>
      <c r="N112" s="159">
        <v>8.4999999999999995E-4</v>
      </c>
      <c r="O112" s="159">
        <f t="shared" si="46"/>
        <v>0</v>
      </c>
      <c r="P112" s="159">
        <v>0</v>
      </c>
      <c r="Q112" s="159">
        <f t="shared" si="47"/>
        <v>0</v>
      </c>
      <c r="R112" s="159" t="s">
        <v>166</v>
      </c>
      <c r="S112" s="159" t="s">
        <v>131</v>
      </c>
      <c r="T112" s="159" t="s">
        <v>131</v>
      </c>
      <c r="U112" s="159">
        <v>0</v>
      </c>
      <c r="V112" s="159">
        <f t="shared" si="48"/>
        <v>0</v>
      </c>
      <c r="W112" s="159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257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4">
        <v>93</v>
      </c>
      <c r="B113" s="175" t="s">
        <v>329</v>
      </c>
      <c r="C113" s="182" t="s">
        <v>330</v>
      </c>
      <c r="D113" s="176" t="s">
        <v>125</v>
      </c>
      <c r="E113" s="177">
        <v>1</v>
      </c>
      <c r="F113" s="178"/>
      <c r="G113" s="179">
        <f t="shared" si="42"/>
        <v>0</v>
      </c>
      <c r="H113" s="160"/>
      <c r="I113" s="159">
        <f t="shared" si="43"/>
        <v>0</v>
      </c>
      <c r="J113" s="160"/>
      <c r="K113" s="159">
        <f t="shared" si="44"/>
        <v>0</v>
      </c>
      <c r="L113" s="159">
        <v>15</v>
      </c>
      <c r="M113" s="159">
        <f t="shared" si="45"/>
        <v>0</v>
      </c>
      <c r="N113" s="159">
        <v>1.4E-3</v>
      </c>
      <c r="O113" s="159">
        <f t="shared" si="46"/>
        <v>0</v>
      </c>
      <c r="P113" s="159">
        <v>0</v>
      </c>
      <c r="Q113" s="159">
        <f t="shared" si="47"/>
        <v>0</v>
      </c>
      <c r="R113" s="159" t="s">
        <v>166</v>
      </c>
      <c r="S113" s="159" t="s">
        <v>131</v>
      </c>
      <c r="T113" s="159" t="s">
        <v>131</v>
      </c>
      <c r="U113" s="159">
        <v>0</v>
      </c>
      <c r="V113" s="159">
        <f t="shared" si="48"/>
        <v>0</v>
      </c>
      <c r="W113" s="159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257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4">
        <v>94</v>
      </c>
      <c r="B114" s="175" t="s">
        <v>331</v>
      </c>
      <c r="C114" s="182" t="s">
        <v>332</v>
      </c>
      <c r="D114" s="176" t="s">
        <v>125</v>
      </c>
      <c r="E114" s="177">
        <v>1</v>
      </c>
      <c r="F114" s="178"/>
      <c r="G114" s="179">
        <f t="shared" si="42"/>
        <v>0</v>
      </c>
      <c r="H114" s="160"/>
      <c r="I114" s="159">
        <f t="shared" si="43"/>
        <v>0</v>
      </c>
      <c r="J114" s="160"/>
      <c r="K114" s="159">
        <f t="shared" si="44"/>
        <v>0</v>
      </c>
      <c r="L114" s="159">
        <v>15</v>
      </c>
      <c r="M114" s="159">
        <f t="shared" si="45"/>
        <v>0</v>
      </c>
      <c r="N114" s="159">
        <v>1.33E-3</v>
      </c>
      <c r="O114" s="159">
        <f t="shared" si="46"/>
        <v>0</v>
      </c>
      <c r="P114" s="159">
        <v>0</v>
      </c>
      <c r="Q114" s="159">
        <f t="shared" si="47"/>
        <v>0</v>
      </c>
      <c r="R114" s="159" t="s">
        <v>166</v>
      </c>
      <c r="S114" s="159" t="s">
        <v>131</v>
      </c>
      <c r="T114" s="159" t="s">
        <v>131</v>
      </c>
      <c r="U114" s="159">
        <v>0</v>
      </c>
      <c r="V114" s="159">
        <f t="shared" si="48"/>
        <v>0</v>
      </c>
      <c r="W114" s="159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257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74">
        <v>95</v>
      </c>
      <c r="B115" s="175" t="s">
        <v>333</v>
      </c>
      <c r="C115" s="182" t="s">
        <v>334</v>
      </c>
      <c r="D115" s="176" t="s">
        <v>125</v>
      </c>
      <c r="E115" s="177">
        <v>1</v>
      </c>
      <c r="F115" s="178"/>
      <c r="G115" s="179">
        <f t="shared" si="42"/>
        <v>0</v>
      </c>
      <c r="H115" s="160"/>
      <c r="I115" s="159">
        <f t="shared" si="43"/>
        <v>0</v>
      </c>
      <c r="J115" s="160"/>
      <c r="K115" s="159">
        <f t="shared" si="44"/>
        <v>0</v>
      </c>
      <c r="L115" s="159">
        <v>15</v>
      </c>
      <c r="M115" s="159">
        <f t="shared" si="45"/>
        <v>0</v>
      </c>
      <c r="N115" s="159">
        <v>1.4999999999999999E-2</v>
      </c>
      <c r="O115" s="159">
        <f t="shared" si="46"/>
        <v>0.02</v>
      </c>
      <c r="P115" s="159">
        <v>0</v>
      </c>
      <c r="Q115" s="159">
        <f t="shared" si="47"/>
        <v>0</v>
      </c>
      <c r="R115" s="159" t="s">
        <v>166</v>
      </c>
      <c r="S115" s="159" t="s">
        <v>131</v>
      </c>
      <c r="T115" s="159" t="s">
        <v>131</v>
      </c>
      <c r="U115" s="159">
        <v>0</v>
      </c>
      <c r="V115" s="159">
        <f t="shared" si="48"/>
        <v>0</v>
      </c>
      <c r="W115" s="159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257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 x14ac:dyDescent="0.2">
      <c r="A116" s="174">
        <v>96</v>
      </c>
      <c r="B116" s="175" t="s">
        <v>335</v>
      </c>
      <c r="C116" s="182" t="s">
        <v>336</v>
      </c>
      <c r="D116" s="176" t="s">
        <v>125</v>
      </c>
      <c r="E116" s="177">
        <v>1</v>
      </c>
      <c r="F116" s="178"/>
      <c r="G116" s="179">
        <f t="shared" si="42"/>
        <v>0</v>
      </c>
      <c r="H116" s="160"/>
      <c r="I116" s="159">
        <f t="shared" si="43"/>
        <v>0</v>
      </c>
      <c r="J116" s="160"/>
      <c r="K116" s="159">
        <f t="shared" si="44"/>
        <v>0</v>
      </c>
      <c r="L116" s="159">
        <v>15</v>
      </c>
      <c r="M116" s="159">
        <f t="shared" si="45"/>
        <v>0</v>
      </c>
      <c r="N116" s="159">
        <v>1.2999999999999999E-2</v>
      </c>
      <c r="O116" s="159">
        <f t="shared" si="46"/>
        <v>0.01</v>
      </c>
      <c r="P116" s="159">
        <v>0</v>
      </c>
      <c r="Q116" s="159">
        <f t="shared" si="47"/>
        <v>0</v>
      </c>
      <c r="R116" s="159" t="s">
        <v>166</v>
      </c>
      <c r="S116" s="159" t="s">
        <v>131</v>
      </c>
      <c r="T116" s="159" t="s">
        <v>131</v>
      </c>
      <c r="U116" s="159">
        <v>0</v>
      </c>
      <c r="V116" s="159">
        <f t="shared" si="48"/>
        <v>0</v>
      </c>
      <c r="W116" s="159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257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 x14ac:dyDescent="0.2">
      <c r="A117" s="174">
        <v>97</v>
      </c>
      <c r="B117" s="175" t="s">
        <v>337</v>
      </c>
      <c r="C117" s="182" t="s">
        <v>338</v>
      </c>
      <c r="D117" s="176" t="s">
        <v>125</v>
      </c>
      <c r="E117" s="177">
        <v>1</v>
      </c>
      <c r="F117" s="178"/>
      <c r="G117" s="179">
        <f t="shared" si="42"/>
        <v>0</v>
      </c>
      <c r="H117" s="160"/>
      <c r="I117" s="159">
        <f t="shared" si="43"/>
        <v>0</v>
      </c>
      <c r="J117" s="160"/>
      <c r="K117" s="159">
        <f t="shared" si="44"/>
        <v>0</v>
      </c>
      <c r="L117" s="159">
        <v>15</v>
      </c>
      <c r="M117" s="159">
        <f t="shared" si="45"/>
        <v>0</v>
      </c>
      <c r="N117" s="159">
        <v>2.7E-2</v>
      </c>
      <c r="O117" s="159">
        <f t="shared" si="46"/>
        <v>0.03</v>
      </c>
      <c r="P117" s="159">
        <v>0</v>
      </c>
      <c r="Q117" s="159">
        <f t="shared" si="47"/>
        <v>0</v>
      </c>
      <c r="R117" s="159" t="s">
        <v>166</v>
      </c>
      <c r="S117" s="159" t="s">
        <v>339</v>
      </c>
      <c r="T117" s="159" t="s">
        <v>339</v>
      </c>
      <c r="U117" s="159">
        <v>0</v>
      </c>
      <c r="V117" s="159">
        <f t="shared" si="48"/>
        <v>0</v>
      </c>
      <c r="W117" s="159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257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74">
        <v>98</v>
      </c>
      <c r="B118" s="175" t="s">
        <v>340</v>
      </c>
      <c r="C118" s="182" t="s">
        <v>341</v>
      </c>
      <c r="D118" s="176" t="s">
        <v>189</v>
      </c>
      <c r="E118" s="177">
        <v>8.5879999999999998E-2</v>
      </c>
      <c r="F118" s="178"/>
      <c r="G118" s="179">
        <f t="shared" si="42"/>
        <v>0</v>
      </c>
      <c r="H118" s="160"/>
      <c r="I118" s="159">
        <f t="shared" si="43"/>
        <v>0</v>
      </c>
      <c r="J118" s="160"/>
      <c r="K118" s="159">
        <f t="shared" si="44"/>
        <v>0</v>
      </c>
      <c r="L118" s="159">
        <v>15</v>
      </c>
      <c r="M118" s="159">
        <f t="shared" si="45"/>
        <v>0</v>
      </c>
      <c r="N118" s="159">
        <v>0</v>
      </c>
      <c r="O118" s="159">
        <f t="shared" si="46"/>
        <v>0</v>
      </c>
      <c r="P118" s="159">
        <v>0</v>
      </c>
      <c r="Q118" s="159">
        <f t="shared" si="47"/>
        <v>0</v>
      </c>
      <c r="R118" s="159"/>
      <c r="S118" s="159" t="s">
        <v>131</v>
      </c>
      <c r="T118" s="159" t="s">
        <v>131</v>
      </c>
      <c r="U118" s="159">
        <v>1.629</v>
      </c>
      <c r="V118" s="159">
        <f t="shared" si="48"/>
        <v>0.14000000000000001</v>
      </c>
      <c r="W118" s="159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240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x14ac:dyDescent="0.2">
      <c r="A119" s="162" t="s">
        <v>121</v>
      </c>
      <c r="B119" s="163" t="s">
        <v>85</v>
      </c>
      <c r="C119" s="181" t="s">
        <v>86</v>
      </c>
      <c r="D119" s="164"/>
      <c r="E119" s="165"/>
      <c r="F119" s="166"/>
      <c r="G119" s="167">
        <f>SUMIF(AG120:AG129,"&lt;&gt;NOR",G120:G129)</f>
        <v>0</v>
      </c>
      <c r="H119" s="161"/>
      <c r="I119" s="161">
        <f>SUM(I120:I129)</f>
        <v>0</v>
      </c>
      <c r="J119" s="161"/>
      <c r="K119" s="161">
        <f>SUM(K120:K129)</f>
        <v>0</v>
      </c>
      <c r="L119" s="161"/>
      <c r="M119" s="161">
        <f>SUM(M120:M129)</f>
        <v>0</v>
      </c>
      <c r="N119" s="161"/>
      <c r="O119" s="161">
        <f>SUM(O120:O129)</f>
        <v>7.0000000000000007E-2</v>
      </c>
      <c r="P119" s="161"/>
      <c r="Q119" s="161">
        <f>SUM(Q120:Q129)</f>
        <v>0</v>
      </c>
      <c r="R119" s="161"/>
      <c r="S119" s="161"/>
      <c r="T119" s="161"/>
      <c r="U119" s="161"/>
      <c r="V119" s="161">
        <f>SUM(V120:V129)</f>
        <v>9.68</v>
      </c>
      <c r="W119" s="161"/>
      <c r="AG119" t="s">
        <v>122</v>
      </c>
    </row>
    <row r="120" spans="1:60" outlineLevel="1" x14ac:dyDescent="0.2">
      <c r="A120" s="174">
        <v>99</v>
      </c>
      <c r="B120" s="175" t="s">
        <v>342</v>
      </c>
      <c r="C120" s="182" t="s">
        <v>343</v>
      </c>
      <c r="D120" s="176" t="s">
        <v>138</v>
      </c>
      <c r="E120" s="177">
        <v>9.1999999999999993</v>
      </c>
      <c r="F120" s="178"/>
      <c r="G120" s="179">
        <f t="shared" ref="G120:G129" si="49">ROUND(E120*F120,2)</f>
        <v>0</v>
      </c>
      <c r="H120" s="160"/>
      <c r="I120" s="159">
        <f t="shared" ref="I120:I129" si="50">ROUND(E120*H120,2)</f>
        <v>0</v>
      </c>
      <c r="J120" s="160"/>
      <c r="K120" s="159">
        <f t="shared" ref="K120:K129" si="51">ROUND(E120*J120,2)</f>
        <v>0</v>
      </c>
      <c r="L120" s="159">
        <v>15</v>
      </c>
      <c r="M120" s="159">
        <f t="shared" ref="M120:M129" si="52">G120*(1+L120/100)</f>
        <v>0</v>
      </c>
      <c r="N120" s="159">
        <v>1E-4</v>
      </c>
      <c r="O120" s="159">
        <f t="shared" ref="O120:O129" si="53">ROUND(E120*N120,2)</f>
        <v>0</v>
      </c>
      <c r="P120" s="159">
        <v>0</v>
      </c>
      <c r="Q120" s="159">
        <f t="shared" ref="Q120:Q129" si="54">ROUND(E120*P120,2)</f>
        <v>0</v>
      </c>
      <c r="R120" s="159"/>
      <c r="S120" s="159" t="s">
        <v>131</v>
      </c>
      <c r="T120" s="159" t="s">
        <v>131</v>
      </c>
      <c r="U120" s="159">
        <v>0.2</v>
      </c>
      <c r="V120" s="159">
        <f t="shared" ref="V120:V129" si="55">ROUND(E120*U120,2)</f>
        <v>1.84</v>
      </c>
      <c r="W120" s="159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127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4">
        <v>100</v>
      </c>
      <c r="B121" s="175" t="s">
        <v>344</v>
      </c>
      <c r="C121" s="182" t="s">
        <v>345</v>
      </c>
      <c r="D121" s="176" t="s">
        <v>125</v>
      </c>
      <c r="E121" s="177">
        <v>4</v>
      </c>
      <c r="F121" s="178"/>
      <c r="G121" s="179">
        <f t="shared" si="49"/>
        <v>0</v>
      </c>
      <c r="H121" s="160"/>
      <c r="I121" s="159">
        <f t="shared" si="50"/>
        <v>0</v>
      </c>
      <c r="J121" s="160"/>
      <c r="K121" s="159">
        <f t="shared" si="51"/>
        <v>0</v>
      </c>
      <c r="L121" s="159">
        <v>15</v>
      </c>
      <c r="M121" s="159">
        <f t="shared" si="52"/>
        <v>0</v>
      </c>
      <c r="N121" s="159">
        <v>0</v>
      </c>
      <c r="O121" s="159">
        <f t="shared" si="53"/>
        <v>0</v>
      </c>
      <c r="P121" s="159">
        <v>0</v>
      </c>
      <c r="Q121" s="159">
        <f t="shared" si="54"/>
        <v>0</v>
      </c>
      <c r="R121" s="159"/>
      <c r="S121" s="159" t="s">
        <v>131</v>
      </c>
      <c r="T121" s="159" t="s">
        <v>131</v>
      </c>
      <c r="U121" s="159">
        <v>0.55000000000000004</v>
      </c>
      <c r="V121" s="159">
        <f t="shared" si="55"/>
        <v>2.2000000000000002</v>
      </c>
      <c r="W121" s="159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163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4">
        <v>101</v>
      </c>
      <c r="B122" s="175" t="s">
        <v>346</v>
      </c>
      <c r="C122" s="182" t="s">
        <v>347</v>
      </c>
      <c r="D122" s="176" t="s">
        <v>125</v>
      </c>
      <c r="E122" s="177">
        <v>2</v>
      </c>
      <c r="F122" s="178"/>
      <c r="G122" s="179">
        <f t="shared" si="49"/>
        <v>0</v>
      </c>
      <c r="H122" s="160"/>
      <c r="I122" s="159">
        <f t="shared" si="50"/>
        <v>0</v>
      </c>
      <c r="J122" s="160"/>
      <c r="K122" s="159">
        <f t="shared" si="51"/>
        <v>0</v>
      </c>
      <c r="L122" s="159">
        <v>15</v>
      </c>
      <c r="M122" s="159">
        <f t="shared" si="52"/>
        <v>0</v>
      </c>
      <c r="N122" s="159">
        <v>0</v>
      </c>
      <c r="O122" s="159">
        <f t="shared" si="53"/>
        <v>0</v>
      </c>
      <c r="P122" s="159">
        <v>0</v>
      </c>
      <c r="Q122" s="159">
        <f t="shared" si="54"/>
        <v>0</v>
      </c>
      <c r="R122" s="159"/>
      <c r="S122" s="159" t="s">
        <v>131</v>
      </c>
      <c r="T122" s="159" t="s">
        <v>131</v>
      </c>
      <c r="U122" s="159">
        <v>1.45</v>
      </c>
      <c r="V122" s="159">
        <f t="shared" si="55"/>
        <v>2.9</v>
      </c>
      <c r="W122" s="159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193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4">
        <v>102</v>
      </c>
      <c r="B123" s="175" t="s">
        <v>348</v>
      </c>
      <c r="C123" s="182" t="s">
        <v>349</v>
      </c>
      <c r="D123" s="176" t="s">
        <v>125</v>
      </c>
      <c r="E123" s="177">
        <v>2</v>
      </c>
      <c r="F123" s="178"/>
      <c r="G123" s="179">
        <f t="shared" si="49"/>
        <v>0</v>
      </c>
      <c r="H123" s="160"/>
      <c r="I123" s="159">
        <f t="shared" si="50"/>
        <v>0</v>
      </c>
      <c r="J123" s="160"/>
      <c r="K123" s="159">
        <f t="shared" si="51"/>
        <v>0</v>
      </c>
      <c r="L123" s="159">
        <v>15</v>
      </c>
      <c r="M123" s="159">
        <f t="shared" si="52"/>
        <v>0</v>
      </c>
      <c r="N123" s="159">
        <v>0</v>
      </c>
      <c r="O123" s="159">
        <f t="shared" si="53"/>
        <v>0</v>
      </c>
      <c r="P123" s="159">
        <v>0</v>
      </c>
      <c r="Q123" s="159">
        <f t="shared" si="54"/>
        <v>0</v>
      </c>
      <c r="R123" s="159"/>
      <c r="S123" s="159" t="s">
        <v>131</v>
      </c>
      <c r="T123" s="159" t="s">
        <v>131</v>
      </c>
      <c r="U123" s="159">
        <v>0.50700000000000001</v>
      </c>
      <c r="V123" s="159">
        <f t="shared" si="55"/>
        <v>1.01</v>
      </c>
      <c r="W123" s="159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163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4">
        <v>103</v>
      </c>
      <c r="B124" s="175" t="s">
        <v>350</v>
      </c>
      <c r="C124" s="182" t="s">
        <v>351</v>
      </c>
      <c r="D124" s="176" t="s">
        <v>125</v>
      </c>
      <c r="E124" s="177">
        <v>2</v>
      </c>
      <c r="F124" s="178"/>
      <c r="G124" s="179">
        <f t="shared" si="49"/>
        <v>0</v>
      </c>
      <c r="H124" s="160"/>
      <c r="I124" s="159">
        <f t="shared" si="50"/>
        <v>0</v>
      </c>
      <c r="J124" s="160"/>
      <c r="K124" s="159">
        <f t="shared" si="51"/>
        <v>0</v>
      </c>
      <c r="L124" s="159">
        <v>15</v>
      </c>
      <c r="M124" s="159">
        <f t="shared" si="52"/>
        <v>0</v>
      </c>
      <c r="N124" s="159">
        <v>0</v>
      </c>
      <c r="O124" s="159">
        <f t="shared" si="53"/>
        <v>0</v>
      </c>
      <c r="P124" s="159">
        <v>0</v>
      </c>
      <c r="Q124" s="159">
        <f t="shared" si="54"/>
        <v>0</v>
      </c>
      <c r="R124" s="159"/>
      <c r="S124" s="159" t="s">
        <v>131</v>
      </c>
      <c r="T124" s="159" t="s">
        <v>131</v>
      </c>
      <c r="U124" s="159">
        <v>0.77500000000000002</v>
      </c>
      <c r="V124" s="159">
        <f t="shared" si="55"/>
        <v>1.55</v>
      </c>
      <c r="W124" s="159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193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4">
        <v>104</v>
      </c>
      <c r="B125" s="175" t="s">
        <v>352</v>
      </c>
      <c r="C125" s="182" t="s">
        <v>353</v>
      </c>
      <c r="D125" s="176" t="s">
        <v>125</v>
      </c>
      <c r="E125" s="177">
        <v>4</v>
      </c>
      <c r="F125" s="178"/>
      <c r="G125" s="179">
        <f t="shared" si="49"/>
        <v>0</v>
      </c>
      <c r="H125" s="160"/>
      <c r="I125" s="159">
        <f t="shared" si="50"/>
        <v>0</v>
      </c>
      <c r="J125" s="160"/>
      <c r="K125" s="159">
        <f t="shared" si="51"/>
        <v>0</v>
      </c>
      <c r="L125" s="159">
        <v>15</v>
      </c>
      <c r="M125" s="159">
        <f t="shared" si="52"/>
        <v>0</v>
      </c>
      <c r="N125" s="159">
        <v>5.9999999999999995E-4</v>
      </c>
      <c r="O125" s="159">
        <f t="shared" si="53"/>
        <v>0</v>
      </c>
      <c r="P125" s="159">
        <v>0</v>
      </c>
      <c r="Q125" s="159">
        <f t="shared" si="54"/>
        <v>0</v>
      </c>
      <c r="R125" s="159" t="s">
        <v>166</v>
      </c>
      <c r="S125" s="159" t="s">
        <v>131</v>
      </c>
      <c r="T125" s="159" t="s">
        <v>131</v>
      </c>
      <c r="U125" s="159">
        <v>0</v>
      </c>
      <c r="V125" s="159">
        <f t="shared" si="55"/>
        <v>0</v>
      </c>
      <c r="W125" s="159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167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4">
        <v>105</v>
      </c>
      <c r="B126" s="175" t="s">
        <v>354</v>
      </c>
      <c r="C126" s="182" t="s">
        <v>355</v>
      </c>
      <c r="D126" s="176" t="s">
        <v>125</v>
      </c>
      <c r="E126" s="177">
        <v>2</v>
      </c>
      <c r="F126" s="178"/>
      <c r="G126" s="179">
        <f t="shared" si="49"/>
        <v>0</v>
      </c>
      <c r="H126" s="160"/>
      <c r="I126" s="159">
        <f t="shared" si="50"/>
        <v>0</v>
      </c>
      <c r="J126" s="160"/>
      <c r="K126" s="159">
        <f t="shared" si="51"/>
        <v>0</v>
      </c>
      <c r="L126" s="159">
        <v>15</v>
      </c>
      <c r="M126" s="159">
        <f t="shared" si="52"/>
        <v>0</v>
      </c>
      <c r="N126" s="159">
        <v>7.5000000000000002E-4</v>
      </c>
      <c r="O126" s="159">
        <f t="shared" si="53"/>
        <v>0</v>
      </c>
      <c r="P126" s="159">
        <v>0</v>
      </c>
      <c r="Q126" s="159">
        <f t="shared" si="54"/>
        <v>0</v>
      </c>
      <c r="R126" s="159" t="s">
        <v>166</v>
      </c>
      <c r="S126" s="159" t="s">
        <v>131</v>
      </c>
      <c r="T126" s="159" t="s">
        <v>131</v>
      </c>
      <c r="U126" s="159">
        <v>0</v>
      </c>
      <c r="V126" s="159">
        <f t="shared" si="55"/>
        <v>0</v>
      </c>
      <c r="W126" s="159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257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74">
        <v>106</v>
      </c>
      <c r="B127" s="175" t="s">
        <v>356</v>
      </c>
      <c r="C127" s="182" t="s">
        <v>357</v>
      </c>
      <c r="D127" s="176" t="s">
        <v>125</v>
      </c>
      <c r="E127" s="177">
        <v>2</v>
      </c>
      <c r="F127" s="178"/>
      <c r="G127" s="179">
        <f t="shared" si="49"/>
        <v>0</v>
      </c>
      <c r="H127" s="160"/>
      <c r="I127" s="159">
        <f t="shared" si="50"/>
        <v>0</v>
      </c>
      <c r="J127" s="160"/>
      <c r="K127" s="159">
        <f t="shared" si="51"/>
        <v>0</v>
      </c>
      <c r="L127" s="159">
        <v>15</v>
      </c>
      <c r="M127" s="159">
        <f t="shared" si="52"/>
        <v>0</v>
      </c>
      <c r="N127" s="159">
        <v>1.6E-2</v>
      </c>
      <c r="O127" s="159">
        <f t="shared" si="53"/>
        <v>0.03</v>
      </c>
      <c r="P127" s="159">
        <v>0</v>
      </c>
      <c r="Q127" s="159">
        <f t="shared" si="54"/>
        <v>0</v>
      </c>
      <c r="R127" s="159" t="s">
        <v>166</v>
      </c>
      <c r="S127" s="159" t="s">
        <v>358</v>
      </c>
      <c r="T127" s="159" t="s">
        <v>358</v>
      </c>
      <c r="U127" s="159">
        <v>0</v>
      </c>
      <c r="V127" s="159">
        <f t="shared" si="55"/>
        <v>0</v>
      </c>
      <c r="W127" s="159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257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4">
        <v>107</v>
      </c>
      <c r="B128" s="175" t="s">
        <v>359</v>
      </c>
      <c r="C128" s="182" t="s">
        <v>360</v>
      </c>
      <c r="D128" s="176" t="s">
        <v>125</v>
      </c>
      <c r="E128" s="177">
        <v>2</v>
      </c>
      <c r="F128" s="178"/>
      <c r="G128" s="179">
        <f t="shared" si="49"/>
        <v>0</v>
      </c>
      <c r="H128" s="160"/>
      <c r="I128" s="159">
        <f t="shared" si="50"/>
        <v>0</v>
      </c>
      <c r="J128" s="160"/>
      <c r="K128" s="159">
        <f t="shared" si="51"/>
        <v>0</v>
      </c>
      <c r="L128" s="159">
        <v>15</v>
      </c>
      <c r="M128" s="159">
        <f t="shared" si="52"/>
        <v>0</v>
      </c>
      <c r="N128" s="159">
        <v>1.9E-2</v>
      </c>
      <c r="O128" s="159">
        <f t="shared" si="53"/>
        <v>0.04</v>
      </c>
      <c r="P128" s="159">
        <v>0</v>
      </c>
      <c r="Q128" s="159">
        <f t="shared" si="54"/>
        <v>0</v>
      </c>
      <c r="R128" s="159" t="s">
        <v>166</v>
      </c>
      <c r="S128" s="159" t="s">
        <v>131</v>
      </c>
      <c r="T128" s="159" t="s">
        <v>361</v>
      </c>
      <c r="U128" s="159">
        <v>0</v>
      </c>
      <c r="V128" s="159">
        <f t="shared" si="55"/>
        <v>0</v>
      </c>
      <c r="W128" s="159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257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4">
        <v>108</v>
      </c>
      <c r="B129" s="175" t="s">
        <v>362</v>
      </c>
      <c r="C129" s="182" t="s">
        <v>363</v>
      </c>
      <c r="D129" s="176" t="s">
        <v>189</v>
      </c>
      <c r="E129" s="177">
        <v>7.4819999999999998E-2</v>
      </c>
      <c r="F129" s="178"/>
      <c r="G129" s="179">
        <f t="shared" si="49"/>
        <v>0</v>
      </c>
      <c r="H129" s="160"/>
      <c r="I129" s="159">
        <f t="shared" si="50"/>
        <v>0</v>
      </c>
      <c r="J129" s="160"/>
      <c r="K129" s="159">
        <f t="shared" si="51"/>
        <v>0</v>
      </c>
      <c r="L129" s="159">
        <v>15</v>
      </c>
      <c r="M129" s="159">
        <f t="shared" si="52"/>
        <v>0</v>
      </c>
      <c r="N129" s="159">
        <v>0</v>
      </c>
      <c r="O129" s="159">
        <f t="shared" si="53"/>
        <v>0</v>
      </c>
      <c r="P129" s="159">
        <v>0</v>
      </c>
      <c r="Q129" s="159">
        <f t="shared" si="54"/>
        <v>0</v>
      </c>
      <c r="R129" s="159"/>
      <c r="S129" s="159" t="s">
        <v>131</v>
      </c>
      <c r="T129" s="159" t="s">
        <v>131</v>
      </c>
      <c r="U129" s="159">
        <v>2.4470000000000001</v>
      </c>
      <c r="V129" s="159">
        <f t="shared" si="55"/>
        <v>0.18</v>
      </c>
      <c r="W129" s="159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240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x14ac:dyDescent="0.2">
      <c r="A130" s="162" t="s">
        <v>121</v>
      </c>
      <c r="B130" s="163" t="s">
        <v>87</v>
      </c>
      <c r="C130" s="181" t="s">
        <v>88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1"/>
      <c r="O130" s="161">
        <f>SUM(O131:O139)</f>
        <v>0.44</v>
      </c>
      <c r="P130" s="161"/>
      <c r="Q130" s="161">
        <f>SUM(Q131:Q139)</f>
        <v>0</v>
      </c>
      <c r="R130" s="161"/>
      <c r="S130" s="161"/>
      <c r="T130" s="161"/>
      <c r="U130" s="161"/>
      <c r="V130" s="161">
        <f>SUM(V131:V139)</f>
        <v>29.81</v>
      </c>
      <c r="W130" s="161"/>
      <c r="AG130" t="s">
        <v>122</v>
      </c>
    </row>
    <row r="131" spans="1:60" ht="22.5" outlineLevel="1" x14ac:dyDescent="0.2">
      <c r="A131" s="174">
        <v>109</v>
      </c>
      <c r="B131" s="175" t="s">
        <v>364</v>
      </c>
      <c r="C131" s="182" t="s">
        <v>365</v>
      </c>
      <c r="D131" s="176" t="s">
        <v>138</v>
      </c>
      <c r="E131" s="177">
        <v>2.7</v>
      </c>
      <c r="F131" s="178"/>
      <c r="G131" s="179">
        <f t="shared" ref="G131:G139" si="56">ROUND(E131*F131,2)</f>
        <v>0</v>
      </c>
      <c r="H131" s="160"/>
      <c r="I131" s="159">
        <f t="shared" ref="I131:I139" si="57">ROUND(E131*H131,2)</f>
        <v>0</v>
      </c>
      <c r="J131" s="160"/>
      <c r="K131" s="159">
        <f t="shared" ref="K131:K139" si="58">ROUND(E131*J131,2)</f>
        <v>0</v>
      </c>
      <c r="L131" s="159">
        <v>15</v>
      </c>
      <c r="M131" s="159">
        <f t="shared" ref="M131:M139" si="59">G131*(1+L131/100)</f>
        <v>0</v>
      </c>
      <c r="N131" s="159">
        <v>3.8999999999999999E-4</v>
      </c>
      <c r="O131" s="159">
        <f t="shared" ref="O131:O139" si="60">ROUND(E131*N131,2)</f>
        <v>0</v>
      </c>
      <c r="P131" s="159">
        <v>0</v>
      </c>
      <c r="Q131" s="159">
        <f t="shared" ref="Q131:Q139" si="61">ROUND(E131*P131,2)</f>
        <v>0</v>
      </c>
      <c r="R131" s="159"/>
      <c r="S131" s="159" t="s">
        <v>131</v>
      </c>
      <c r="T131" s="159" t="s">
        <v>131</v>
      </c>
      <c r="U131" s="159">
        <v>0.23599999999999999</v>
      </c>
      <c r="V131" s="159">
        <f t="shared" ref="V131:V139" si="62">ROUND(E131*U131,2)</f>
        <v>0.64</v>
      </c>
      <c r="W131" s="159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193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22.5" outlineLevel="1" x14ac:dyDescent="0.2">
      <c r="A132" s="174">
        <v>110</v>
      </c>
      <c r="B132" s="175" t="s">
        <v>366</v>
      </c>
      <c r="C132" s="182" t="s">
        <v>367</v>
      </c>
      <c r="D132" s="176" t="s">
        <v>130</v>
      </c>
      <c r="E132" s="177">
        <v>3.1949999999999998</v>
      </c>
      <c r="F132" s="178"/>
      <c r="G132" s="179">
        <f t="shared" si="56"/>
        <v>0</v>
      </c>
      <c r="H132" s="160"/>
      <c r="I132" s="159">
        <f t="shared" si="57"/>
        <v>0</v>
      </c>
      <c r="J132" s="160"/>
      <c r="K132" s="159">
        <f t="shared" si="58"/>
        <v>0</v>
      </c>
      <c r="L132" s="159">
        <v>15</v>
      </c>
      <c r="M132" s="159">
        <f t="shared" si="59"/>
        <v>0</v>
      </c>
      <c r="N132" s="159">
        <v>2.5400000000000002E-3</v>
      </c>
      <c r="O132" s="159">
        <f t="shared" si="60"/>
        <v>0.01</v>
      </c>
      <c r="P132" s="159">
        <v>0</v>
      </c>
      <c r="Q132" s="159">
        <f t="shared" si="61"/>
        <v>0</v>
      </c>
      <c r="R132" s="159"/>
      <c r="S132" s="159" t="s">
        <v>131</v>
      </c>
      <c r="T132" s="159" t="s">
        <v>131</v>
      </c>
      <c r="U132" s="159">
        <v>0.97799999999999998</v>
      </c>
      <c r="V132" s="159">
        <f t="shared" si="62"/>
        <v>3.12</v>
      </c>
      <c r="W132" s="159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193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 x14ac:dyDescent="0.2">
      <c r="A133" s="174">
        <v>111</v>
      </c>
      <c r="B133" s="175" t="s">
        <v>368</v>
      </c>
      <c r="C133" s="182" t="s">
        <v>369</v>
      </c>
      <c r="D133" s="176" t="s">
        <v>138</v>
      </c>
      <c r="E133" s="177">
        <v>1.2</v>
      </c>
      <c r="F133" s="178"/>
      <c r="G133" s="179">
        <f t="shared" si="56"/>
        <v>0</v>
      </c>
      <c r="H133" s="160"/>
      <c r="I133" s="159">
        <f t="shared" si="57"/>
        <v>0</v>
      </c>
      <c r="J133" s="160"/>
      <c r="K133" s="159">
        <f t="shared" si="58"/>
        <v>0</v>
      </c>
      <c r="L133" s="159">
        <v>15</v>
      </c>
      <c r="M133" s="159">
        <f t="shared" si="59"/>
        <v>0</v>
      </c>
      <c r="N133" s="159">
        <v>2.3000000000000001E-4</v>
      </c>
      <c r="O133" s="159">
        <f t="shared" si="60"/>
        <v>0</v>
      </c>
      <c r="P133" s="159">
        <v>0</v>
      </c>
      <c r="Q133" s="159">
        <f t="shared" si="61"/>
        <v>0</v>
      </c>
      <c r="R133" s="159"/>
      <c r="S133" s="159" t="s">
        <v>131</v>
      </c>
      <c r="T133" s="159" t="s">
        <v>131</v>
      </c>
      <c r="U133" s="159">
        <v>0.28000000000000003</v>
      </c>
      <c r="V133" s="159">
        <f t="shared" si="62"/>
        <v>0.34</v>
      </c>
      <c r="W133" s="159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193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4">
        <v>112</v>
      </c>
      <c r="B134" s="175" t="s">
        <v>370</v>
      </c>
      <c r="C134" s="182" t="s">
        <v>371</v>
      </c>
      <c r="D134" s="176" t="s">
        <v>138</v>
      </c>
      <c r="E134" s="177">
        <v>11.5</v>
      </c>
      <c r="F134" s="178"/>
      <c r="G134" s="179">
        <f t="shared" si="56"/>
        <v>0</v>
      </c>
      <c r="H134" s="160"/>
      <c r="I134" s="159">
        <f t="shared" si="57"/>
        <v>0</v>
      </c>
      <c r="J134" s="160"/>
      <c r="K134" s="159">
        <f t="shared" si="58"/>
        <v>0</v>
      </c>
      <c r="L134" s="159">
        <v>15</v>
      </c>
      <c r="M134" s="159">
        <f t="shared" si="59"/>
        <v>0</v>
      </c>
      <c r="N134" s="159">
        <v>4.0000000000000003E-5</v>
      </c>
      <c r="O134" s="159">
        <f t="shared" si="60"/>
        <v>0</v>
      </c>
      <c r="P134" s="159">
        <v>0</v>
      </c>
      <c r="Q134" s="159">
        <f t="shared" si="61"/>
        <v>0</v>
      </c>
      <c r="R134" s="159"/>
      <c r="S134" s="159" t="s">
        <v>131</v>
      </c>
      <c r="T134" s="159" t="s">
        <v>131</v>
      </c>
      <c r="U134" s="159">
        <v>7.0000000000000007E-2</v>
      </c>
      <c r="V134" s="159">
        <f t="shared" si="62"/>
        <v>0.81</v>
      </c>
      <c r="W134" s="159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193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ht="22.5" outlineLevel="1" x14ac:dyDescent="0.2">
      <c r="A135" s="174">
        <v>113</v>
      </c>
      <c r="B135" s="175" t="s">
        <v>372</v>
      </c>
      <c r="C135" s="182" t="s">
        <v>373</v>
      </c>
      <c r="D135" s="176" t="s">
        <v>130</v>
      </c>
      <c r="E135" s="177">
        <v>21.6</v>
      </c>
      <c r="F135" s="178"/>
      <c r="G135" s="179">
        <f t="shared" si="56"/>
        <v>0</v>
      </c>
      <c r="H135" s="160"/>
      <c r="I135" s="159">
        <f t="shared" si="57"/>
        <v>0</v>
      </c>
      <c r="J135" s="160"/>
      <c r="K135" s="159">
        <f t="shared" si="58"/>
        <v>0</v>
      </c>
      <c r="L135" s="159">
        <v>15</v>
      </c>
      <c r="M135" s="159">
        <f t="shared" si="59"/>
        <v>0</v>
      </c>
      <c r="N135" s="159">
        <v>2.8700000000000002E-3</v>
      </c>
      <c r="O135" s="159">
        <f t="shared" si="60"/>
        <v>0.06</v>
      </c>
      <c r="P135" s="159">
        <v>0</v>
      </c>
      <c r="Q135" s="159">
        <f t="shared" si="61"/>
        <v>0</v>
      </c>
      <c r="R135" s="159"/>
      <c r="S135" s="159" t="s">
        <v>131</v>
      </c>
      <c r="T135" s="159" t="s">
        <v>131</v>
      </c>
      <c r="U135" s="159">
        <v>1.1259999999999999</v>
      </c>
      <c r="V135" s="159">
        <f t="shared" si="62"/>
        <v>24.32</v>
      </c>
      <c r="W135" s="159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193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74">
        <v>114</v>
      </c>
      <c r="B136" s="175" t="s">
        <v>374</v>
      </c>
      <c r="C136" s="182" t="s">
        <v>375</v>
      </c>
      <c r="D136" s="176" t="s">
        <v>130</v>
      </c>
      <c r="E136" s="177">
        <v>3.5145</v>
      </c>
      <c r="F136" s="178"/>
      <c r="G136" s="179">
        <f t="shared" si="56"/>
        <v>0</v>
      </c>
      <c r="H136" s="160"/>
      <c r="I136" s="159">
        <f t="shared" si="57"/>
        <v>0</v>
      </c>
      <c r="J136" s="160"/>
      <c r="K136" s="159">
        <f t="shared" si="58"/>
        <v>0</v>
      </c>
      <c r="L136" s="159">
        <v>15</v>
      </c>
      <c r="M136" s="159">
        <f t="shared" si="59"/>
        <v>0</v>
      </c>
      <c r="N136" s="159">
        <v>1.9199999999999998E-2</v>
      </c>
      <c r="O136" s="159">
        <f t="shared" si="60"/>
        <v>7.0000000000000007E-2</v>
      </c>
      <c r="P136" s="159">
        <v>0</v>
      </c>
      <c r="Q136" s="159">
        <f t="shared" si="61"/>
        <v>0</v>
      </c>
      <c r="R136" s="159" t="s">
        <v>166</v>
      </c>
      <c r="S136" s="159" t="s">
        <v>131</v>
      </c>
      <c r="T136" s="159" t="s">
        <v>131</v>
      </c>
      <c r="U136" s="159">
        <v>0</v>
      </c>
      <c r="V136" s="159">
        <f t="shared" si="62"/>
        <v>0</v>
      </c>
      <c r="W136" s="159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257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4">
        <v>115</v>
      </c>
      <c r="B137" s="175" t="s">
        <v>376</v>
      </c>
      <c r="C137" s="182" t="s">
        <v>377</v>
      </c>
      <c r="D137" s="176" t="s">
        <v>125</v>
      </c>
      <c r="E137" s="177">
        <v>10</v>
      </c>
      <c r="F137" s="178"/>
      <c r="G137" s="179">
        <f t="shared" si="56"/>
        <v>0</v>
      </c>
      <c r="H137" s="160"/>
      <c r="I137" s="159">
        <f t="shared" si="57"/>
        <v>0</v>
      </c>
      <c r="J137" s="160"/>
      <c r="K137" s="159">
        <f t="shared" si="58"/>
        <v>0</v>
      </c>
      <c r="L137" s="159">
        <v>15</v>
      </c>
      <c r="M137" s="159">
        <f t="shared" si="59"/>
        <v>0</v>
      </c>
      <c r="N137" s="159">
        <v>4.4999999999999999E-4</v>
      </c>
      <c r="O137" s="159">
        <f t="shared" si="60"/>
        <v>0</v>
      </c>
      <c r="P137" s="159">
        <v>0</v>
      </c>
      <c r="Q137" s="159">
        <f t="shared" si="61"/>
        <v>0</v>
      </c>
      <c r="R137" s="159" t="s">
        <v>166</v>
      </c>
      <c r="S137" s="159" t="s">
        <v>131</v>
      </c>
      <c r="T137" s="159" t="s">
        <v>131</v>
      </c>
      <c r="U137" s="159">
        <v>0</v>
      </c>
      <c r="V137" s="159">
        <f t="shared" si="62"/>
        <v>0</v>
      </c>
      <c r="W137" s="159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257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4">
        <v>116</v>
      </c>
      <c r="B138" s="175" t="s">
        <v>378</v>
      </c>
      <c r="C138" s="182" t="s">
        <v>379</v>
      </c>
      <c r="D138" s="176" t="s">
        <v>130</v>
      </c>
      <c r="E138" s="177">
        <v>23.76</v>
      </c>
      <c r="F138" s="178"/>
      <c r="G138" s="179">
        <f t="shared" si="56"/>
        <v>0</v>
      </c>
      <c r="H138" s="160"/>
      <c r="I138" s="159">
        <f t="shared" si="57"/>
        <v>0</v>
      </c>
      <c r="J138" s="160"/>
      <c r="K138" s="159">
        <f t="shared" si="58"/>
        <v>0</v>
      </c>
      <c r="L138" s="159">
        <v>15</v>
      </c>
      <c r="M138" s="159">
        <f t="shared" si="59"/>
        <v>0</v>
      </c>
      <c r="N138" s="159">
        <v>1.26E-2</v>
      </c>
      <c r="O138" s="159">
        <f t="shared" si="60"/>
        <v>0.3</v>
      </c>
      <c r="P138" s="159">
        <v>0</v>
      </c>
      <c r="Q138" s="159">
        <f t="shared" si="61"/>
        <v>0</v>
      </c>
      <c r="R138" s="159" t="s">
        <v>166</v>
      </c>
      <c r="S138" s="159" t="s">
        <v>131</v>
      </c>
      <c r="T138" s="159" t="s">
        <v>131</v>
      </c>
      <c r="U138" s="159">
        <v>0</v>
      </c>
      <c r="V138" s="159">
        <f t="shared" si="62"/>
        <v>0</v>
      </c>
      <c r="W138" s="159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257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4">
        <v>117</v>
      </c>
      <c r="B139" s="175" t="s">
        <v>380</v>
      </c>
      <c r="C139" s="182" t="s">
        <v>381</v>
      </c>
      <c r="D139" s="176" t="s">
        <v>189</v>
      </c>
      <c r="E139" s="177">
        <v>0.44324999999999998</v>
      </c>
      <c r="F139" s="178"/>
      <c r="G139" s="179">
        <f t="shared" si="56"/>
        <v>0</v>
      </c>
      <c r="H139" s="160"/>
      <c r="I139" s="159">
        <f t="shared" si="57"/>
        <v>0</v>
      </c>
      <c r="J139" s="160"/>
      <c r="K139" s="159">
        <f t="shared" si="58"/>
        <v>0</v>
      </c>
      <c r="L139" s="159">
        <v>15</v>
      </c>
      <c r="M139" s="159">
        <f t="shared" si="59"/>
        <v>0</v>
      </c>
      <c r="N139" s="159">
        <v>0</v>
      </c>
      <c r="O139" s="159">
        <f t="shared" si="60"/>
        <v>0</v>
      </c>
      <c r="P139" s="159">
        <v>0</v>
      </c>
      <c r="Q139" s="159">
        <f t="shared" si="61"/>
        <v>0</v>
      </c>
      <c r="R139" s="159"/>
      <c r="S139" s="159" t="s">
        <v>131</v>
      </c>
      <c r="T139" s="159" t="s">
        <v>131</v>
      </c>
      <c r="U139" s="159">
        <v>1.3049999999999999</v>
      </c>
      <c r="V139" s="159">
        <f t="shared" si="62"/>
        <v>0.57999999999999996</v>
      </c>
      <c r="W139" s="159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240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x14ac:dyDescent="0.2">
      <c r="A140" s="162" t="s">
        <v>121</v>
      </c>
      <c r="B140" s="163" t="s">
        <v>89</v>
      </c>
      <c r="C140" s="181" t="s">
        <v>90</v>
      </c>
      <c r="D140" s="164"/>
      <c r="E140" s="165"/>
      <c r="F140" s="166"/>
      <c r="G140" s="167">
        <f>SUMIF(AG141:AG141,"&lt;&gt;NOR",G141:G141)</f>
        <v>0</v>
      </c>
      <c r="H140" s="161"/>
      <c r="I140" s="161">
        <f>SUM(I141:I141)</f>
        <v>0</v>
      </c>
      <c r="J140" s="161"/>
      <c r="K140" s="161">
        <f>SUM(K141:K141)</f>
        <v>0</v>
      </c>
      <c r="L140" s="161"/>
      <c r="M140" s="161">
        <f>SUM(M141:M141)</f>
        <v>0</v>
      </c>
      <c r="N140" s="161"/>
      <c r="O140" s="161">
        <f>SUM(O141:O141)</f>
        <v>0</v>
      </c>
      <c r="P140" s="161"/>
      <c r="Q140" s="161">
        <f>SUM(Q141:Q141)</f>
        <v>0</v>
      </c>
      <c r="R140" s="161"/>
      <c r="S140" s="161"/>
      <c r="T140" s="161"/>
      <c r="U140" s="161"/>
      <c r="V140" s="161">
        <f>SUM(V141:V141)</f>
        <v>0.92</v>
      </c>
      <c r="W140" s="161"/>
      <c r="AG140" t="s">
        <v>122</v>
      </c>
    </row>
    <row r="141" spans="1:60" outlineLevel="1" x14ac:dyDescent="0.2">
      <c r="A141" s="174">
        <v>118</v>
      </c>
      <c r="B141" s="175" t="s">
        <v>382</v>
      </c>
      <c r="C141" s="182" t="s">
        <v>383</v>
      </c>
      <c r="D141" s="176" t="s">
        <v>130</v>
      </c>
      <c r="E141" s="177">
        <v>3.22</v>
      </c>
      <c r="F141" s="178"/>
      <c r="G141" s="179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15</v>
      </c>
      <c r="M141" s="159">
        <f>G141*(1+L141/100)</f>
        <v>0</v>
      </c>
      <c r="N141" s="159">
        <v>2.4000000000000001E-4</v>
      </c>
      <c r="O141" s="159">
        <f>ROUND(E141*N141,2)</f>
        <v>0</v>
      </c>
      <c r="P141" s="159">
        <v>0</v>
      </c>
      <c r="Q141" s="159">
        <f>ROUND(E141*P141,2)</f>
        <v>0</v>
      </c>
      <c r="R141" s="159"/>
      <c r="S141" s="159" t="s">
        <v>131</v>
      </c>
      <c r="T141" s="159" t="s">
        <v>131</v>
      </c>
      <c r="U141" s="159">
        <v>0.28699999999999998</v>
      </c>
      <c r="V141" s="159">
        <f>ROUND(E141*U141,2)</f>
        <v>0.92</v>
      </c>
      <c r="W141" s="159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163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x14ac:dyDescent="0.2">
      <c r="A142" s="162" t="s">
        <v>121</v>
      </c>
      <c r="B142" s="163" t="s">
        <v>91</v>
      </c>
      <c r="C142" s="181" t="s">
        <v>92</v>
      </c>
      <c r="D142" s="164"/>
      <c r="E142" s="165"/>
      <c r="F142" s="166"/>
      <c r="G142" s="167">
        <f>SUMIF(AG143:AG144,"&lt;&gt;NOR",G143:G144)</f>
        <v>0</v>
      </c>
      <c r="H142" s="161"/>
      <c r="I142" s="161">
        <f>SUM(I143:I144)</f>
        <v>0</v>
      </c>
      <c r="J142" s="161"/>
      <c r="K142" s="161">
        <f>SUM(K143:K144)</f>
        <v>0</v>
      </c>
      <c r="L142" s="161"/>
      <c r="M142" s="161">
        <f>SUM(M143:M144)</f>
        <v>0</v>
      </c>
      <c r="N142" s="161"/>
      <c r="O142" s="161">
        <f>SUM(O143:O144)</f>
        <v>0.03</v>
      </c>
      <c r="P142" s="161"/>
      <c r="Q142" s="161">
        <f>SUM(Q143:Q144)</f>
        <v>0</v>
      </c>
      <c r="R142" s="161"/>
      <c r="S142" s="161"/>
      <c r="T142" s="161"/>
      <c r="U142" s="161"/>
      <c r="V142" s="161">
        <f>SUM(V143:V144)</f>
        <v>7.8199999999999994</v>
      </c>
      <c r="W142" s="161"/>
      <c r="AG142" t="s">
        <v>122</v>
      </c>
    </row>
    <row r="143" spans="1:60" outlineLevel="1" x14ac:dyDescent="0.2">
      <c r="A143" s="174">
        <v>119</v>
      </c>
      <c r="B143" s="175" t="s">
        <v>384</v>
      </c>
      <c r="C143" s="182" t="s">
        <v>385</v>
      </c>
      <c r="D143" s="176" t="s">
        <v>130</v>
      </c>
      <c r="E143" s="177">
        <v>58.14</v>
      </c>
      <c r="F143" s="178"/>
      <c r="G143" s="179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15</v>
      </c>
      <c r="M143" s="159">
        <f>G143*(1+L143/100)</f>
        <v>0</v>
      </c>
      <c r="N143" s="159">
        <v>1E-4</v>
      </c>
      <c r="O143" s="159">
        <f>ROUND(E143*N143,2)</f>
        <v>0.01</v>
      </c>
      <c r="P143" s="159">
        <v>0</v>
      </c>
      <c r="Q143" s="159">
        <f>ROUND(E143*P143,2)</f>
        <v>0</v>
      </c>
      <c r="R143" s="159"/>
      <c r="S143" s="159" t="s">
        <v>131</v>
      </c>
      <c r="T143" s="159" t="s">
        <v>131</v>
      </c>
      <c r="U143" s="159">
        <v>3.2480000000000002E-2</v>
      </c>
      <c r="V143" s="159">
        <f>ROUND(E143*U143,2)</f>
        <v>1.89</v>
      </c>
      <c r="W143" s="159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193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74">
        <v>120</v>
      </c>
      <c r="B144" s="175" t="s">
        <v>386</v>
      </c>
      <c r="C144" s="182" t="s">
        <v>387</v>
      </c>
      <c r="D144" s="176" t="s">
        <v>130</v>
      </c>
      <c r="E144" s="177">
        <v>58.14</v>
      </c>
      <c r="F144" s="178"/>
      <c r="G144" s="17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15</v>
      </c>
      <c r="M144" s="159">
        <f>G144*(1+L144/100)</f>
        <v>0</v>
      </c>
      <c r="N144" s="159">
        <v>3.1E-4</v>
      </c>
      <c r="O144" s="159">
        <f>ROUND(E144*N144,2)</f>
        <v>0.02</v>
      </c>
      <c r="P144" s="159">
        <v>0</v>
      </c>
      <c r="Q144" s="159">
        <f>ROUND(E144*P144,2)</f>
        <v>0</v>
      </c>
      <c r="R144" s="159"/>
      <c r="S144" s="159" t="s">
        <v>131</v>
      </c>
      <c r="T144" s="159" t="s">
        <v>131</v>
      </c>
      <c r="U144" s="159">
        <v>0.10191</v>
      </c>
      <c r="V144" s="159">
        <f>ROUND(E144*U144,2)</f>
        <v>5.93</v>
      </c>
      <c r="W144" s="159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193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x14ac:dyDescent="0.2">
      <c r="A145" s="162" t="s">
        <v>121</v>
      </c>
      <c r="B145" s="163" t="s">
        <v>93</v>
      </c>
      <c r="C145" s="181" t="s">
        <v>94</v>
      </c>
      <c r="D145" s="164"/>
      <c r="E145" s="165"/>
      <c r="F145" s="166"/>
      <c r="G145" s="167">
        <f>SUMIF(AG146:AG146,"&lt;&gt;NOR",G146:G146)</f>
        <v>0</v>
      </c>
      <c r="H145" s="161"/>
      <c r="I145" s="161">
        <f>SUM(I146:I146)</f>
        <v>0</v>
      </c>
      <c r="J145" s="161"/>
      <c r="K145" s="161">
        <f>SUM(K146:K146)</f>
        <v>0</v>
      </c>
      <c r="L145" s="161"/>
      <c r="M145" s="161">
        <f>SUM(M146:M146)</f>
        <v>0</v>
      </c>
      <c r="N145" s="161"/>
      <c r="O145" s="161">
        <f>SUM(O146:O146)</f>
        <v>0</v>
      </c>
      <c r="P145" s="161"/>
      <c r="Q145" s="161">
        <f>SUM(Q146:Q146)</f>
        <v>0</v>
      </c>
      <c r="R145" s="161"/>
      <c r="S145" s="161"/>
      <c r="T145" s="161"/>
      <c r="U145" s="161"/>
      <c r="V145" s="161">
        <f>SUM(V146:V146)</f>
        <v>0</v>
      </c>
      <c r="W145" s="161"/>
      <c r="AG145" t="s">
        <v>122</v>
      </c>
    </row>
    <row r="146" spans="1:60" ht="22.5" outlineLevel="1" x14ac:dyDescent="0.2">
      <c r="A146" s="174">
        <v>121</v>
      </c>
      <c r="B146" s="175" t="s">
        <v>388</v>
      </c>
      <c r="C146" s="182" t="s">
        <v>389</v>
      </c>
      <c r="D146" s="176" t="s">
        <v>192</v>
      </c>
      <c r="E146" s="177">
        <v>1</v>
      </c>
      <c r="F146" s="178"/>
      <c r="G146" s="179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15</v>
      </c>
      <c r="M146" s="159">
        <f>G146*(1+L146/100)</f>
        <v>0</v>
      </c>
      <c r="N146" s="159">
        <v>0</v>
      </c>
      <c r="O146" s="159">
        <f>ROUND(E146*N146,2)</f>
        <v>0</v>
      </c>
      <c r="P146" s="159">
        <v>0</v>
      </c>
      <c r="Q146" s="159">
        <f>ROUND(E146*P146,2)</f>
        <v>0</v>
      </c>
      <c r="R146" s="159"/>
      <c r="S146" s="159" t="s">
        <v>143</v>
      </c>
      <c r="T146" s="159" t="s">
        <v>218</v>
      </c>
      <c r="U146" s="159">
        <v>0</v>
      </c>
      <c r="V146" s="159">
        <f>ROUND(E146*U146,2)</f>
        <v>0</v>
      </c>
      <c r="W146" s="159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127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x14ac:dyDescent="0.2">
      <c r="A147" s="162" t="s">
        <v>121</v>
      </c>
      <c r="B147" s="163" t="s">
        <v>95</v>
      </c>
      <c r="C147" s="181" t="s">
        <v>29</v>
      </c>
      <c r="D147" s="164"/>
      <c r="E147" s="165"/>
      <c r="F147" s="166"/>
      <c r="G147" s="167">
        <f>SUMIF(AG148:AG150,"&lt;&gt;NOR",G148:G150)</f>
        <v>0</v>
      </c>
      <c r="H147" s="161"/>
      <c r="I147" s="161">
        <f>SUM(I148:I150)</f>
        <v>0</v>
      </c>
      <c r="J147" s="161"/>
      <c r="K147" s="161">
        <f>SUM(K148:K150)</f>
        <v>0</v>
      </c>
      <c r="L147" s="161"/>
      <c r="M147" s="161">
        <f>SUM(M148:M150)</f>
        <v>0</v>
      </c>
      <c r="N147" s="161"/>
      <c r="O147" s="161">
        <f>SUM(O148:O150)</f>
        <v>0</v>
      </c>
      <c r="P147" s="161"/>
      <c r="Q147" s="161">
        <f>SUM(Q148:Q150)</f>
        <v>0</v>
      </c>
      <c r="R147" s="161"/>
      <c r="S147" s="161"/>
      <c r="T147" s="161"/>
      <c r="U147" s="161"/>
      <c r="V147" s="161">
        <f>SUM(V148:V150)</f>
        <v>0</v>
      </c>
      <c r="W147" s="161"/>
      <c r="AG147" t="s">
        <v>122</v>
      </c>
    </row>
    <row r="148" spans="1:60" outlineLevel="1" x14ac:dyDescent="0.2">
      <c r="A148" s="174">
        <v>122</v>
      </c>
      <c r="B148" s="175" t="s">
        <v>390</v>
      </c>
      <c r="C148" s="182" t="s">
        <v>391</v>
      </c>
      <c r="D148" s="176" t="s">
        <v>392</v>
      </c>
      <c r="E148" s="177">
        <v>1</v>
      </c>
      <c r="F148" s="178"/>
      <c r="G148" s="179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15</v>
      </c>
      <c r="M148" s="159">
        <f>G148*(1+L148/100)</f>
        <v>0</v>
      </c>
      <c r="N148" s="159">
        <v>0</v>
      </c>
      <c r="O148" s="159">
        <f>ROUND(E148*N148,2)</f>
        <v>0</v>
      </c>
      <c r="P148" s="159">
        <v>0</v>
      </c>
      <c r="Q148" s="159">
        <f>ROUND(E148*P148,2)</f>
        <v>0</v>
      </c>
      <c r="R148" s="159"/>
      <c r="S148" s="159" t="s">
        <v>131</v>
      </c>
      <c r="T148" s="159" t="s">
        <v>218</v>
      </c>
      <c r="U148" s="159">
        <v>0</v>
      </c>
      <c r="V148" s="159">
        <f>ROUND(E148*U148,2)</f>
        <v>0</v>
      </c>
      <c r="W148" s="159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393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4">
        <v>123</v>
      </c>
      <c r="B149" s="175" t="s">
        <v>394</v>
      </c>
      <c r="C149" s="182" t="s">
        <v>395</v>
      </c>
      <c r="D149" s="176" t="s">
        <v>392</v>
      </c>
      <c r="E149" s="177">
        <v>1</v>
      </c>
      <c r="F149" s="178"/>
      <c r="G149" s="179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15</v>
      </c>
      <c r="M149" s="159">
        <f>G149*(1+L149/100)</f>
        <v>0</v>
      </c>
      <c r="N149" s="159">
        <v>0</v>
      </c>
      <c r="O149" s="159">
        <f>ROUND(E149*N149,2)</f>
        <v>0</v>
      </c>
      <c r="P149" s="159">
        <v>0</v>
      </c>
      <c r="Q149" s="159">
        <f>ROUND(E149*P149,2)</f>
        <v>0</v>
      </c>
      <c r="R149" s="159"/>
      <c r="S149" s="159" t="s">
        <v>131</v>
      </c>
      <c r="T149" s="159" t="s">
        <v>218</v>
      </c>
      <c r="U149" s="159">
        <v>0</v>
      </c>
      <c r="V149" s="159">
        <f>ROUND(E149*U149,2)</f>
        <v>0</v>
      </c>
      <c r="W149" s="159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396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68">
        <v>124</v>
      </c>
      <c r="B150" s="169" t="s">
        <v>397</v>
      </c>
      <c r="C150" s="183" t="s">
        <v>398</v>
      </c>
      <c r="D150" s="170" t="s">
        <v>392</v>
      </c>
      <c r="E150" s="171">
        <v>1</v>
      </c>
      <c r="F150" s="172"/>
      <c r="G150" s="173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15</v>
      </c>
      <c r="M150" s="159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59"/>
      <c r="S150" s="159" t="s">
        <v>131</v>
      </c>
      <c r="T150" s="159" t="s">
        <v>218</v>
      </c>
      <c r="U150" s="159">
        <v>0</v>
      </c>
      <c r="V150" s="159">
        <f>ROUND(E150*U150,2)</f>
        <v>0</v>
      </c>
      <c r="W150" s="159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396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x14ac:dyDescent="0.2">
      <c r="A151" s="187"/>
      <c r="B151" s="6"/>
      <c r="C151" s="184"/>
      <c r="D151" s="8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AE151">
        <v>15</v>
      </c>
      <c r="AF151">
        <v>21</v>
      </c>
    </row>
    <row r="152" spans="1:60" x14ac:dyDescent="0.2">
      <c r="A152" s="155"/>
      <c r="B152" s="156" t="s">
        <v>31</v>
      </c>
      <c r="C152" s="185"/>
      <c r="D152" s="157"/>
      <c r="E152" s="158"/>
      <c r="F152" s="158"/>
      <c r="G152" s="180">
        <f>G8+G15+G23+G26+G29+G31+G35+G63+G65+G70+G77+G86+G98+G119+G130+G140+G142+G145+G147</f>
        <v>0</v>
      </c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AE152">
        <f>SUMIF(L7:L150,AE151,G7:G150)</f>
        <v>0</v>
      </c>
      <c r="AF152">
        <f>SUMIF(L7:L150,AF151,G7:G150)</f>
        <v>0</v>
      </c>
      <c r="AG152" t="s">
        <v>399</v>
      </c>
    </row>
    <row r="153" spans="1:60" x14ac:dyDescent="0.2">
      <c r="A153" s="187"/>
      <c r="B153" s="6"/>
      <c r="C153" s="184"/>
      <c r="D153" s="8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</row>
    <row r="154" spans="1:60" x14ac:dyDescent="0.2">
      <c r="A154" s="187"/>
      <c r="B154" s="6"/>
      <c r="C154" s="184"/>
      <c r="D154" s="8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</row>
    <row r="155" spans="1:60" x14ac:dyDescent="0.2">
      <c r="A155" s="272" t="s">
        <v>400</v>
      </c>
      <c r="B155" s="272"/>
      <c r="C155" s="273"/>
      <c r="D155" s="8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</row>
    <row r="156" spans="1:60" x14ac:dyDescent="0.2">
      <c r="A156" s="253"/>
      <c r="B156" s="254"/>
      <c r="C156" s="255"/>
      <c r="D156" s="254"/>
      <c r="E156" s="254"/>
      <c r="F156" s="254"/>
      <c r="G156" s="256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AG156" t="s">
        <v>401</v>
      </c>
    </row>
    <row r="157" spans="1:60" x14ac:dyDescent="0.2">
      <c r="A157" s="257"/>
      <c r="B157" s="258"/>
      <c r="C157" s="259"/>
      <c r="D157" s="258"/>
      <c r="E157" s="258"/>
      <c r="F157" s="258"/>
      <c r="G157" s="260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</row>
    <row r="158" spans="1:60" x14ac:dyDescent="0.2">
      <c r="A158" s="257"/>
      <c r="B158" s="258"/>
      <c r="C158" s="259"/>
      <c r="D158" s="258"/>
      <c r="E158" s="258"/>
      <c r="F158" s="258"/>
      <c r="G158" s="260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</row>
    <row r="159" spans="1:60" x14ac:dyDescent="0.2">
      <c r="A159" s="257"/>
      <c r="B159" s="258"/>
      <c r="C159" s="259"/>
      <c r="D159" s="258"/>
      <c r="E159" s="258"/>
      <c r="F159" s="258"/>
      <c r="G159" s="260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</row>
    <row r="160" spans="1:60" x14ac:dyDescent="0.2">
      <c r="A160" s="261"/>
      <c r="B160" s="262"/>
      <c r="C160" s="263"/>
      <c r="D160" s="262"/>
      <c r="E160" s="262"/>
      <c r="F160" s="262"/>
      <c r="G160" s="264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</row>
    <row r="161" spans="1:33" x14ac:dyDescent="0.2">
      <c r="A161" s="187"/>
      <c r="B161" s="6"/>
      <c r="C161" s="184"/>
      <c r="D161" s="8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</row>
    <row r="162" spans="1:33" x14ac:dyDescent="0.2">
      <c r="C162" s="186"/>
      <c r="D162" s="144"/>
      <c r="AG162" t="s">
        <v>402</v>
      </c>
    </row>
    <row r="163" spans="1:33" x14ac:dyDescent="0.2">
      <c r="D163" s="144"/>
    </row>
    <row r="164" spans="1:33" x14ac:dyDescent="0.2">
      <c r="D164" s="144"/>
    </row>
    <row r="165" spans="1:33" x14ac:dyDescent="0.2">
      <c r="D165" s="144"/>
    </row>
    <row r="166" spans="1:33" x14ac:dyDescent="0.2">
      <c r="D166" s="144"/>
    </row>
    <row r="167" spans="1:33" x14ac:dyDescent="0.2">
      <c r="D167" s="144"/>
    </row>
    <row r="168" spans="1:33" x14ac:dyDescent="0.2">
      <c r="D168" s="144"/>
    </row>
    <row r="169" spans="1:33" x14ac:dyDescent="0.2">
      <c r="D169" s="144"/>
    </row>
    <row r="170" spans="1:33" x14ac:dyDescent="0.2">
      <c r="D170" s="144"/>
    </row>
    <row r="171" spans="1:33" x14ac:dyDescent="0.2">
      <c r="D171" s="144"/>
    </row>
    <row r="172" spans="1:33" x14ac:dyDescent="0.2">
      <c r="D172" s="144"/>
    </row>
    <row r="173" spans="1:33" x14ac:dyDescent="0.2">
      <c r="D173" s="144"/>
    </row>
    <row r="174" spans="1:33" x14ac:dyDescent="0.2">
      <c r="D174" s="144"/>
    </row>
    <row r="175" spans="1:33" x14ac:dyDescent="0.2">
      <c r="D175" s="144"/>
    </row>
    <row r="176" spans="1:33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6">
    <mergeCell ref="A156:G160"/>
    <mergeCell ref="A1:G1"/>
    <mergeCell ref="C2:G2"/>
    <mergeCell ref="C3:G3"/>
    <mergeCell ref="C4:G4"/>
    <mergeCell ref="A155:C155"/>
  </mergeCells>
  <pageMargins left="0.59055118110236204" right="0.196850393700787" top="0.78740157499999996" bottom="0.78740157499999996" header="0.3" footer="0.3"/>
  <pageSetup paperSize="9" fitToHeight="0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3626-EB0B-4775-B990-E2BC51B85DBE}">
  <sheetPr>
    <outlinePr summaryBelow="0"/>
    <pageSetUpPr fitToPage="1"/>
  </sheetPr>
  <dimension ref="A1:BH5000"/>
  <sheetViews>
    <sheetView workbookViewId="0">
      <pane ySplit="7" topLeftCell="A38" activePane="bottomLeft" state="frozen"/>
      <selection pane="bottomLeft" activeCell="B4" sqref="B4"/>
    </sheetView>
  </sheetViews>
  <sheetFormatPr defaultRowHeight="12.75" outlineLevelRow="1" x14ac:dyDescent="0.2"/>
  <cols>
    <col min="1" max="1" width="3.42578125" customWidth="1"/>
    <col min="2" max="2" width="12.5703125" style="92" customWidth="1"/>
    <col min="3" max="3" width="38.28515625" style="9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97</v>
      </c>
    </row>
    <row r="2" spans="1:60" ht="24.95" customHeight="1" x14ac:dyDescent="0.2">
      <c r="A2" s="205" t="s">
        <v>8</v>
      </c>
      <c r="B2" s="190"/>
      <c r="C2" s="266" t="s">
        <v>410</v>
      </c>
      <c r="D2" s="267"/>
      <c r="E2" s="267"/>
      <c r="F2" s="267"/>
      <c r="G2" s="268"/>
      <c r="AG2" t="s">
        <v>98</v>
      </c>
    </row>
    <row r="3" spans="1:60" ht="24.95" customHeight="1" x14ac:dyDescent="0.2">
      <c r="A3" s="205" t="s">
        <v>9</v>
      </c>
      <c r="B3" s="190"/>
      <c r="C3" s="266" t="s">
        <v>44</v>
      </c>
      <c r="D3" s="267"/>
      <c r="E3" s="267"/>
      <c r="F3" s="267"/>
      <c r="G3" s="268"/>
      <c r="AC3" s="92" t="s">
        <v>98</v>
      </c>
      <c r="AG3" t="s">
        <v>99</v>
      </c>
    </row>
    <row r="4" spans="1:60" ht="24.95" customHeight="1" x14ac:dyDescent="0.2">
      <c r="A4" s="204" t="s">
        <v>10</v>
      </c>
      <c r="B4" s="191"/>
      <c r="C4" s="269" t="s">
        <v>403</v>
      </c>
      <c r="D4" s="270"/>
      <c r="E4" s="270"/>
      <c r="F4" s="270"/>
      <c r="G4" s="271"/>
      <c r="AG4" t="s">
        <v>100</v>
      </c>
    </row>
    <row r="5" spans="1:60" x14ac:dyDescent="0.2">
      <c r="D5" s="144"/>
    </row>
    <row r="6" spans="1:60" ht="38.25" x14ac:dyDescent="0.2">
      <c r="A6" s="200" t="s">
        <v>101</v>
      </c>
      <c r="B6" s="203" t="s">
        <v>102</v>
      </c>
      <c r="C6" s="203" t="s">
        <v>103</v>
      </c>
      <c r="D6" s="202" t="s">
        <v>104</v>
      </c>
      <c r="E6" s="200" t="s">
        <v>105</v>
      </c>
      <c r="F6" s="201" t="s">
        <v>106</v>
      </c>
      <c r="G6" s="200" t="s">
        <v>31</v>
      </c>
      <c r="H6" s="199" t="s">
        <v>32</v>
      </c>
      <c r="I6" s="199" t="s">
        <v>107</v>
      </c>
      <c r="J6" s="199" t="s">
        <v>33</v>
      </c>
      <c r="K6" s="199" t="s">
        <v>108</v>
      </c>
      <c r="L6" s="199" t="s">
        <v>109</v>
      </c>
      <c r="M6" s="199" t="s">
        <v>110</v>
      </c>
      <c r="N6" s="199" t="s">
        <v>111</v>
      </c>
      <c r="O6" s="199" t="s">
        <v>112</v>
      </c>
      <c r="P6" s="199" t="s">
        <v>113</v>
      </c>
      <c r="Q6" s="199" t="s">
        <v>114</v>
      </c>
      <c r="R6" s="199" t="s">
        <v>115</v>
      </c>
      <c r="S6" s="199" t="s">
        <v>116</v>
      </c>
      <c r="T6" s="199" t="s">
        <v>117</v>
      </c>
      <c r="U6" s="199" t="s">
        <v>118</v>
      </c>
      <c r="V6" s="199" t="s">
        <v>119</v>
      </c>
      <c r="W6" s="199" t="s">
        <v>120</v>
      </c>
    </row>
    <row r="7" spans="1:60" hidden="1" x14ac:dyDescent="0.2">
      <c r="A7" s="192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2" t="s">
        <v>121</v>
      </c>
      <c r="B8" s="163" t="s">
        <v>59</v>
      </c>
      <c r="C8" s="181" t="s">
        <v>60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0.97000000000000008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11.27</v>
      </c>
      <c r="W8" s="161"/>
      <c r="AG8" t="s">
        <v>122</v>
      </c>
    </row>
    <row r="9" spans="1:60" ht="22.5" outlineLevel="1" x14ac:dyDescent="0.2">
      <c r="A9" s="174">
        <v>1</v>
      </c>
      <c r="B9" s="175" t="s">
        <v>123</v>
      </c>
      <c r="C9" s="182" t="s">
        <v>124</v>
      </c>
      <c r="D9" s="176" t="s">
        <v>125</v>
      </c>
      <c r="E9" s="177">
        <v>3</v>
      </c>
      <c r="F9" s="178"/>
      <c r="G9" s="179">
        <f t="shared" ref="G9:G14" si="0">ROUND(E9*F9,2)</f>
        <v>0</v>
      </c>
      <c r="H9" s="160"/>
      <c r="I9" s="159">
        <f t="shared" ref="I9:I14" si="1">ROUND(E9*H9,2)</f>
        <v>0</v>
      </c>
      <c r="J9" s="160"/>
      <c r="K9" s="159">
        <f t="shared" ref="K9:K14" si="2">ROUND(E9*J9,2)</f>
        <v>0</v>
      </c>
      <c r="L9" s="159">
        <v>15</v>
      </c>
      <c r="M9" s="159">
        <f t="shared" ref="M9:M14" si="3">G9*(1+L9/100)</f>
        <v>0</v>
      </c>
      <c r="N9" s="159">
        <v>2.0199999999999999E-2</v>
      </c>
      <c r="O9" s="159">
        <f t="shared" ref="O9:O14" si="4">ROUND(E9*N9,2)</f>
        <v>0.06</v>
      </c>
      <c r="P9" s="159">
        <v>0</v>
      </c>
      <c r="Q9" s="159">
        <f t="shared" ref="Q9:Q14" si="5">ROUND(E9*P9,2)</f>
        <v>0</v>
      </c>
      <c r="R9" s="159"/>
      <c r="S9" s="159" t="s">
        <v>126</v>
      </c>
      <c r="T9" s="159" t="s">
        <v>126</v>
      </c>
      <c r="U9" s="159">
        <v>0.24199999999999999</v>
      </c>
      <c r="V9" s="159">
        <f t="shared" ref="V9:V14" si="6">ROUND(E9*U9,2)</f>
        <v>0.73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74">
        <v>2</v>
      </c>
      <c r="B10" s="175" t="s">
        <v>128</v>
      </c>
      <c r="C10" s="182" t="s">
        <v>129</v>
      </c>
      <c r="D10" s="176" t="s">
        <v>130</v>
      </c>
      <c r="E10" s="177">
        <v>1.5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9">
        <v>4.761E-2</v>
      </c>
      <c r="O10" s="159">
        <f t="shared" si="4"/>
        <v>7.0000000000000007E-2</v>
      </c>
      <c r="P10" s="159">
        <v>0</v>
      </c>
      <c r="Q10" s="159">
        <f t="shared" si="5"/>
        <v>0</v>
      </c>
      <c r="R10" s="159"/>
      <c r="S10" s="159" t="s">
        <v>131</v>
      </c>
      <c r="T10" s="159" t="s">
        <v>131</v>
      </c>
      <c r="U10" s="159">
        <v>0.51744999999999997</v>
      </c>
      <c r="V10" s="159">
        <f t="shared" si="6"/>
        <v>0.78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74">
        <v>3</v>
      </c>
      <c r="B11" s="175" t="s">
        <v>132</v>
      </c>
      <c r="C11" s="182" t="s">
        <v>133</v>
      </c>
      <c r="D11" s="176" t="s">
        <v>130</v>
      </c>
      <c r="E11" s="177">
        <v>7.44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9">
        <v>5.3199999999999997E-2</v>
      </c>
      <c r="O11" s="159">
        <f t="shared" si="4"/>
        <v>0.4</v>
      </c>
      <c r="P11" s="159">
        <v>0</v>
      </c>
      <c r="Q11" s="159">
        <f t="shared" si="5"/>
        <v>0</v>
      </c>
      <c r="R11" s="159"/>
      <c r="S11" s="159" t="s">
        <v>131</v>
      </c>
      <c r="T11" s="159" t="s">
        <v>131</v>
      </c>
      <c r="U11" s="159">
        <v>0.51744999999999997</v>
      </c>
      <c r="V11" s="159">
        <f t="shared" si="6"/>
        <v>3.85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127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4">
        <v>4</v>
      </c>
      <c r="B12" s="175" t="s">
        <v>134</v>
      </c>
      <c r="C12" s="182" t="s">
        <v>135</v>
      </c>
      <c r="D12" s="176" t="s">
        <v>130</v>
      </c>
      <c r="E12" s="177">
        <v>4.68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9">
        <v>7.0599999999999996E-2</v>
      </c>
      <c r="O12" s="159">
        <f t="shared" si="4"/>
        <v>0.33</v>
      </c>
      <c r="P12" s="159">
        <v>0</v>
      </c>
      <c r="Q12" s="159">
        <f t="shared" si="5"/>
        <v>0</v>
      </c>
      <c r="R12" s="159"/>
      <c r="S12" s="159" t="s">
        <v>131</v>
      </c>
      <c r="T12" s="159" t="s">
        <v>131</v>
      </c>
      <c r="U12" s="159">
        <v>0.52915000000000001</v>
      </c>
      <c r="V12" s="159">
        <f t="shared" si="6"/>
        <v>2.48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4">
        <v>5</v>
      </c>
      <c r="B13" s="175" t="s">
        <v>136</v>
      </c>
      <c r="C13" s="182" t="s">
        <v>137</v>
      </c>
      <c r="D13" s="176" t="s">
        <v>138</v>
      </c>
      <c r="E13" s="177">
        <v>7.8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9">
        <v>1.0200000000000001E-3</v>
      </c>
      <c r="O13" s="159">
        <f t="shared" si="4"/>
        <v>0.01</v>
      </c>
      <c r="P13" s="159">
        <v>0</v>
      </c>
      <c r="Q13" s="159">
        <f t="shared" si="5"/>
        <v>0</v>
      </c>
      <c r="R13" s="159"/>
      <c r="S13" s="159" t="s">
        <v>131</v>
      </c>
      <c r="T13" s="159" t="s">
        <v>131</v>
      </c>
      <c r="U13" s="159">
        <v>0.23</v>
      </c>
      <c r="V13" s="159">
        <f t="shared" si="6"/>
        <v>1.79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4">
        <v>6</v>
      </c>
      <c r="B14" s="175" t="s">
        <v>139</v>
      </c>
      <c r="C14" s="182" t="s">
        <v>140</v>
      </c>
      <c r="D14" s="176" t="s">
        <v>130</v>
      </c>
      <c r="E14" s="177">
        <v>2.16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9">
        <v>4.6820000000000001E-2</v>
      </c>
      <c r="O14" s="159">
        <f t="shared" si="4"/>
        <v>0.1</v>
      </c>
      <c r="P14" s="159">
        <v>0</v>
      </c>
      <c r="Q14" s="159">
        <f t="shared" si="5"/>
        <v>0</v>
      </c>
      <c r="R14" s="159"/>
      <c r="S14" s="159" t="s">
        <v>131</v>
      </c>
      <c r="T14" s="159" t="s">
        <v>131</v>
      </c>
      <c r="U14" s="159">
        <v>0.75800000000000001</v>
      </c>
      <c r="V14" s="159">
        <f t="shared" si="6"/>
        <v>1.64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62" t="s">
        <v>121</v>
      </c>
      <c r="B15" s="163" t="s">
        <v>61</v>
      </c>
      <c r="C15" s="181" t="s">
        <v>62</v>
      </c>
      <c r="D15" s="164"/>
      <c r="E15" s="165"/>
      <c r="F15" s="166"/>
      <c r="G15" s="167">
        <f>SUMIF(AG16:AG22,"&lt;&gt;NOR",G16:G22)</f>
        <v>0</v>
      </c>
      <c r="H15" s="161"/>
      <c r="I15" s="161">
        <f>SUM(I16:I22)</f>
        <v>0</v>
      </c>
      <c r="J15" s="161"/>
      <c r="K15" s="161">
        <f>SUM(K16:K22)</f>
        <v>0</v>
      </c>
      <c r="L15" s="161"/>
      <c r="M15" s="161">
        <f>SUM(M16:M22)</f>
        <v>0</v>
      </c>
      <c r="N15" s="161"/>
      <c r="O15" s="161">
        <f>SUM(O16:O22)</f>
        <v>0.39</v>
      </c>
      <c r="P15" s="161"/>
      <c r="Q15" s="161">
        <f>SUM(Q16:Q22)</f>
        <v>0</v>
      </c>
      <c r="R15" s="161"/>
      <c r="S15" s="161"/>
      <c r="T15" s="161"/>
      <c r="U15" s="161"/>
      <c r="V15" s="161">
        <f>SUM(V16:V22)</f>
        <v>23.22</v>
      </c>
      <c r="W15" s="161"/>
      <c r="AG15" t="s">
        <v>122</v>
      </c>
    </row>
    <row r="16" spans="1:60" outlineLevel="1" x14ac:dyDescent="0.2">
      <c r="A16" s="174">
        <v>7</v>
      </c>
      <c r="B16" s="175" t="s">
        <v>141</v>
      </c>
      <c r="C16" s="182" t="s">
        <v>142</v>
      </c>
      <c r="D16" s="176" t="s">
        <v>130</v>
      </c>
      <c r="E16" s="177">
        <v>15</v>
      </c>
      <c r="F16" s="178"/>
      <c r="G16" s="179">
        <f t="shared" ref="G16:G22" si="7">ROUND(E16*F16,2)</f>
        <v>0</v>
      </c>
      <c r="H16" s="160"/>
      <c r="I16" s="159">
        <f t="shared" ref="I16:I22" si="8">ROUND(E16*H16,2)</f>
        <v>0</v>
      </c>
      <c r="J16" s="160"/>
      <c r="K16" s="159">
        <f t="shared" ref="K16:K22" si="9">ROUND(E16*J16,2)</f>
        <v>0</v>
      </c>
      <c r="L16" s="159">
        <v>15</v>
      </c>
      <c r="M16" s="159">
        <f t="shared" ref="M16:M22" si="10">G16*(1+L16/100)</f>
        <v>0</v>
      </c>
      <c r="N16" s="159">
        <v>1.2E-4</v>
      </c>
      <c r="O16" s="159">
        <f t="shared" ref="O16:O22" si="11">ROUND(E16*N16,2)</f>
        <v>0</v>
      </c>
      <c r="P16" s="159">
        <v>0</v>
      </c>
      <c r="Q16" s="159">
        <f t="shared" ref="Q16:Q22" si="12">ROUND(E16*P16,2)</f>
        <v>0</v>
      </c>
      <c r="R16" s="159"/>
      <c r="S16" s="159" t="s">
        <v>143</v>
      </c>
      <c r="T16" s="159" t="s">
        <v>144</v>
      </c>
      <c r="U16" s="159">
        <v>0</v>
      </c>
      <c r="V16" s="159">
        <f t="shared" ref="V16:V22" si="13">ROUND(E16*U16,2)</f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74">
        <v>8</v>
      </c>
      <c r="B17" s="175" t="s">
        <v>145</v>
      </c>
      <c r="C17" s="182" t="s">
        <v>146</v>
      </c>
      <c r="D17" s="176" t="s">
        <v>130</v>
      </c>
      <c r="E17" s="177">
        <v>3.1949999999999998</v>
      </c>
      <c r="F17" s="178"/>
      <c r="G17" s="179">
        <f t="shared" si="7"/>
        <v>0</v>
      </c>
      <c r="H17" s="160"/>
      <c r="I17" s="159">
        <f t="shared" si="8"/>
        <v>0</v>
      </c>
      <c r="J17" s="160"/>
      <c r="K17" s="159">
        <f t="shared" si="9"/>
        <v>0</v>
      </c>
      <c r="L17" s="159">
        <v>15</v>
      </c>
      <c r="M17" s="159">
        <f t="shared" si="10"/>
        <v>0</v>
      </c>
      <c r="N17" s="159">
        <v>1.8599999999999998E-2</v>
      </c>
      <c r="O17" s="159">
        <f t="shared" si="11"/>
        <v>0.06</v>
      </c>
      <c r="P17" s="159">
        <v>0</v>
      </c>
      <c r="Q17" s="159">
        <f t="shared" si="12"/>
        <v>0</v>
      </c>
      <c r="R17" s="159"/>
      <c r="S17" s="159" t="s">
        <v>131</v>
      </c>
      <c r="T17" s="159" t="s">
        <v>131</v>
      </c>
      <c r="U17" s="159">
        <v>1.0109999999999999</v>
      </c>
      <c r="V17" s="159">
        <f t="shared" si="13"/>
        <v>3.23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4">
        <v>9</v>
      </c>
      <c r="B18" s="175" t="s">
        <v>147</v>
      </c>
      <c r="C18" s="182" t="s">
        <v>148</v>
      </c>
      <c r="D18" s="176" t="s">
        <v>130</v>
      </c>
      <c r="E18" s="177">
        <v>3.1949999999999998</v>
      </c>
      <c r="F18" s="178"/>
      <c r="G18" s="179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15</v>
      </c>
      <c r="M18" s="159">
        <f t="shared" si="10"/>
        <v>0</v>
      </c>
      <c r="N18" s="159">
        <v>0</v>
      </c>
      <c r="O18" s="159">
        <f t="shared" si="11"/>
        <v>0</v>
      </c>
      <c r="P18" s="159">
        <v>0</v>
      </c>
      <c r="Q18" s="159">
        <f t="shared" si="12"/>
        <v>0</v>
      </c>
      <c r="R18" s="159"/>
      <c r="S18" s="159" t="s">
        <v>131</v>
      </c>
      <c r="T18" s="159" t="s">
        <v>131</v>
      </c>
      <c r="U18" s="159">
        <v>0.57999999999999996</v>
      </c>
      <c r="V18" s="159">
        <f t="shared" si="13"/>
        <v>1.85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74">
        <v>10</v>
      </c>
      <c r="B19" s="175" t="s">
        <v>149</v>
      </c>
      <c r="C19" s="182" t="s">
        <v>150</v>
      </c>
      <c r="D19" s="176" t="s">
        <v>130</v>
      </c>
      <c r="E19" s="177">
        <v>9.9450000000000003</v>
      </c>
      <c r="F19" s="178"/>
      <c r="G19" s="179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15</v>
      </c>
      <c r="M19" s="159">
        <f t="shared" si="10"/>
        <v>0</v>
      </c>
      <c r="N19" s="159">
        <v>4.8999999999999998E-3</v>
      </c>
      <c r="O19" s="159">
        <f t="shared" si="11"/>
        <v>0.05</v>
      </c>
      <c r="P19" s="159">
        <v>0</v>
      </c>
      <c r="Q19" s="159">
        <f t="shared" si="12"/>
        <v>0</v>
      </c>
      <c r="R19" s="159"/>
      <c r="S19" s="159" t="s">
        <v>131</v>
      </c>
      <c r="T19" s="159" t="s">
        <v>131</v>
      </c>
      <c r="U19" s="159">
        <v>0.27</v>
      </c>
      <c r="V19" s="159">
        <f t="shared" si="13"/>
        <v>2.69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4">
        <v>11</v>
      </c>
      <c r="B20" s="175" t="s">
        <v>151</v>
      </c>
      <c r="C20" s="182" t="s">
        <v>152</v>
      </c>
      <c r="D20" s="176" t="s">
        <v>130</v>
      </c>
      <c r="E20" s="177">
        <v>5.76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15</v>
      </c>
      <c r="M20" s="159">
        <f t="shared" si="10"/>
        <v>0</v>
      </c>
      <c r="N20" s="159">
        <v>2.8000000000000001E-2</v>
      </c>
      <c r="O20" s="159">
        <f t="shared" si="11"/>
        <v>0.16</v>
      </c>
      <c r="P20" s="159">
        <v>0</v>
      </c>
      <c r="Q20" s="159">
        <f t="shared" si="12"/>
        <v>0</v>
      </c>
      <c r="R20" s="159"/>
      <c r="S20" s="159" t="s">
        <v>131</v>
      </c>
      <c r="T20" s="159" t="s">
        <v>131</v>
      </c>
      <c r="U20" s="159">
        <v>0.48</v>
      </c>
      <c r="V20" s="159">
        <f t="shared" si="13"/>
        <v>2.76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4">
        <v>12</v>
      </c>
      <c r="B21" s="175" t="s">
        <v>153</v>
      </c>
      <c r="C21" s="182" t="s">
        <v>154</v>
      </c>
      <c r="D21" s="176" t="s">
        <v>130</v>
      </c>
      <c r="E21" s="177">
        <v>5.76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15</v>
      </c>
      <c r="M21" s="159">
        <f t="shared" si="10"/>
        <v>0</v>
      </c>
      <c r="N21" s="159">
        <v>1.6000000000000001E-4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131</v>
      </c>
      <c r="T21" s="159" t="s">
        <v>131</v>
      </c>
      <c r="U21" s="159">
        <v>7.0000000000000007E-2</v>
      </c>
      <c r="V21" s="159">
        <f t="shared" si="13"/>
        <v>0.4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127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4">
        <v>13</v>
      </c>
      <c r="B22" s="175" t="s">
        <v>155</v>
      </c>
      <c r="C22" s="182" t="s">
        <v>156</v>
      </c>
      <c r="D22" s="176" t="s">
        <v>130</v>
      </c>
      <c r="E22" s="177">
        <v>33.945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15</v>
      </c>
      <c r="M22" s="159">
        <f t="shared" si="10"/>
        <v>0</v>
      </c>
      <c r="N22" s="159">
        <v>3.6700000000000001E-3</v>
      </c>
      <c r="O22" s="159">
        <f t="shared" si="11"/>
        <v>0.12</v>
      </c>
      <c r="P22" s="159">
        <v>0</v>
      </c>
      <c r="Q22" s="159">
        <f t="shared" si="12"/>
        <v>0</v>
      </c>
      <c r="R22" s="159"/>
      <c r="S22" s="159" t="s">
        <v>131</v>
      </c>
      <c r="T22" s="159" t="s">
        <v>131</v>
      </c>
      <c r="U22" s="159">
        <v>0.36199999999999999</v>
      </c>
      <c r="V22" s="159">
        <f t="shared" si="13"/>
        <v>12.29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2" t="s">
        <v>121</v>
      </c>
      <c r="B23" s="163" t="s">
        <v>63</v>
      </c>
      <c r="C23" s="181" t="s">
        <v>64</v>
      </c>
      <c r="D23" s="164"/>
      <c r="E23" s="165"/>
      <c r="F23" s="166"/>
      <c r="G23" s="167">
        <f>SUMIF(AG24:AG25,"&lt;&gt;NOR",G24:G25)</f>
        <v>0</v>
      </c>
      <c r="H23" s="161"/>
      <c r="I23" s="161">
        <f>SUM(I24:I25)</f>
        <v>0</v>
      </c>
      <c r="J23" s="161"/>
      <c r="K23" s="161">
        <f>SUM(K24:K25)</f>
        <v>0</v>
      </c>
      <c r="L23" s="161"/>
      <c r="M23" s="161">
        <f>SUM(M24:M25)</f>
        <v>0</v>
      </c>
      <c r="N23" s="161"/>
      <c r="O23" s="161">
        <f>SUM(O24:O25)</f>
        <v>0.18</v>
      </c>
      <c r="P23" s="161"/>
      <c r="Q23" s="161">
        <f>SUM(Q24:Q25)</f>
        <v>0</v>
      </c>
      <c r="R23" s="161"/>
      <c r="S23" s="161"/>
      <c r="T23" s="161"/>
      <c r="U23" s="161"/>
      <c r="V23" s="161">
        <f>SUM(V24:V25)</f>
        <v>1.56</v>
      </c>
      <c r="W23" s="161"/>
      <c r="AG23" t="s">
        <v>122</v>
      </c>
    </row>
    <row r="24" spans="1:60" ht="22.5" outlineLevel="1" x14ac:dyDescent="0.2">
      <c r="A24" s="174">
        <v>14</v>
      </c>
      <c r="B24" s="175" t="s">
        <v>157</v>
      </c>
      <c r="C24" s="182" t="s">
        <v>158</v>
      </c>
      <c r="D24" s="176" t="s">
        <v>130</v>
      </c>
      <c r="E24" s="177">
        <v>3.1949999999999998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15</v>
      </c>
      <c r="M24" s="159">
        <f>G24*(1+L24/100)</f>
        <v>0</v>
      </c>
      <c r="N24" s="159">
        <v>5.7099999999999998E-2</v>
      </c>
      <c r="O24" s="159">
        <f>ROUND(E24*N24,2)</f>
        <v>0.18</v>
      </c>
      <c r="P24" s="159">
        <v>0</v>
      </c>
      <c r="Q24" s="159">
        <f>ROUND(E24*P24,2)</f>
        <v>0</v>
      </c>
      <c r="R24" s="159"/>
      <c r="S24" s="159" t="s">
        <v>131</v>
      </c>
      <c r="T24" s="159" t="s">
        <v>131</v>
      </c>
      <c r="U24" s="159">
        <v>0.42899999999999999</v>
      </c>
      <c r="V24" s="159">
        <f>ROUND(E24*U24,2)</f>
        <v>1.37</v>
      </c>
      <c r="W24" s="159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127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4">
        <v>15</v>
      </c>
      <c r="B25" s="175" t="s">
        <v>159</v>
      </c>
      <c r="C25" s="182" t="s">
        <v>160</v>
      </c>
      <c r="D25" s="176" t="s">
        <v>130</v>
      </c>
      <c r="E25" s="177">
        <v>3.1949999999999998</v>
      </c>
      <c r="F25" s="178"/>
      <c r="G25" s="179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15</v>
      </c>
      <c r="M25" s="159">
        <f>G25*(1+L25/100)</f>
        <v>0</v>
      </c>
      <c r="N25" s="159">
        <v>5.9000000000000003E-4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131</v>
      </c>
      <c r="T25" s="159" t="s">
        <v>131</v>
      </c>
      <c r="U25" s="159">
        <v>0.06</v>
      </c>
      <c r="V25" s="159">
        <f>ROUND(E25*U25,2)</f>
        <v>0.19</v>
      </c>
      <c r="W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127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62" t="s">
        <v>121</v>
      </c>
      <c r="B26" s="163" t="s">
        <v>65</v>
      </c>
      <c r="C26" s="181" t="s">
        <v>66</v>
      </c>
      <c r="D26" s="164"/>
      <c r="E26" s="165"/>
      <c r="F26" s="166"/>
      <c r="G26" s="167">
        <f>SUMIF(AG27:AG28,"&lt;&gt;NOR",G27:G28)</f>
        <v>0</v>
      </c>
      <c r="H26" s="161"/>
      <c r="I26" s="161">
        <f>SUM(I27:I28)</f>
        <v>0</v>
      </c>
      <c r="J26" s="161"/>
      <c r="K26" s="161">
        <f>SUM(K27:K28)</f>
        <v>0</v>
      </c>
      <c r="L26" s="161"/>
      <c r="M26" s="161">
        <f>SUM(M27:M28)</f>
        <v>0</v>
      </c>
      <c r="N26" s="161"/>
      <c r="O26" s="161">
        <f>SUM(O27:O28)</f>
        <v>0.06</v>
      </c>
      <c r="P26" s="161"/>
      <c r="Q26" s="161">
        <f>SUM(Q27:Q28)</f>
        <v>0</v>
      </c>
      <c r="R26" s="161"/>
      <c r="S26" s="161"/>
      <c r="T26" s="161"/>
      <c r="U26" s="161"/>
      <c r="V26" s="161">
        <f>SUM(V27:V28)</f>
        <v>3.72</v>
      </c>
      <c r="W26" s="161"/>
      <c r="AG26" t="s">
        <v>122</v>
      </c>
    </row>
    <row r="27" spans="1:60" outlineLevel="1" x14ac:dyDescent="0.2">
      <c r="A27" s="174">
        <v>16</v>
      </c>
      <c r="B27" s="175" t="s">
        <v>161</v>
      </c>
      <c r="C27" s="182" t="s">
        <v>162</v>
      </c>
      <c r="D27" s="176" t="s">
        <v>125</v>
      </c>
      <c r="E27" s="177">
        <v>2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15</v>
      </c>
      <c r="M27" s="159">
        <f>G27*(1+L27/100)</f>
        <v>0</v>
      </c>
      <c r="N27" s="159">
        <v>1.8970000000000001E-2</v>
      </c>
      <c r="O27" s="159">
        <f>ROUND(E27*N27,2)</f>
        <v>0.04</v>
      </c>
      <c r="P27" s="159">
        <v>0</v>
      </c>
      <c r="Q27" s="159">
        <f>ROUND(E27*P27,2)</f>
        <v>0</v>
      </c>
      <c r="R27" s="159"/>
      <c r="S27" s="159" t="s">
        <v>131</v>
      </c>
      <c r="T27" s="159" t="s">
        <v>131</v>
      </c>
      <c r="U27" s="159">
        <v>1.86</v>
      </c>
      <c r="V27" s="159">
        <f>ROUND(E27*U27,2)</f>
        <v>3.72</v>
      </c>
      <c r="W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74">
        <v>17</v>
      </c>
      <c r="B28" s="175" t="s">
        <v>164</v>
      </c>
      <c r="C28" s="182" t="s">
        <v>165</v>
      </c>
      <c r="D28" s="176" t="s">
        <v>125</v>
      </c>
      <c r="E28" s="177">
        <v>2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15</v>
      </c>
      <c r="M28" s="159">
        <f>G28*(1+L28/100)</f>
        <v>0</v>
      </c>
      <c r="N28" s="159">
        <v>1.0449999999999999E-2</v>
      </c>
      <c r="O28" s="159">
        <f>ROUND(E28*N28,2)</f>
        <v>0.02</v>
      </c>
      <c r="P28" s="159">
        <v>0</v>
      </c>
      <c r="Q28" s="159">
        <f>ROUND(E28*P28,2)</f>
        <v>0</v>
      </c>
      <c r="R28" s="159" t="s">
        <v>166</v>
      </c>
      <c r="S28" s="159" t="s">
        <v>131</v>
      </c>
      <c r="T28" s="159" t="s">
        <v>131</v>
      </c>
      <c r="U28" s="159">
        <v>0</v>
      </c>
      <c r="V28" s="159">
        <f>ROUND(E28*U28,2)</f>
        <v>0</v>
      </c>
      <c r="W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167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62" t="s">
        <v>121</v>
      </c>
      <c r="B29" s="163" t="s">
        <v>67</v>
      </c>
      <c r="C29" s="181" t="s">
        <v>68</v>
      </c>
      <c r="D29" s="164"/>
      <c r="E29" s="165"/>
      <c r="F29" s="166"/>
      <c r="G29" s="167">
        <f>SUMIF(AG30:AG30,"&lt;&gt;NOR",G30:G30)</f>
        <v>0</v>
      </c>
      <c r="H29" s="161"/>
      <c r="I29" s="161">
        <f>SUM(I30:I30)</f>
        <v>0</v>
      </c>
      <c r="J29" s="161"/>
      <c r="K29" s="161">
        <f>SUM(K30:K30)</f>
        <v>0</v>
      </c>
      <c r="L29" s="161"/>
      <c r="M29" s="161">
        <f>SUM(M30:M30)</f>
        <v>0</v>
      </c>
      <c r="N29" s="161"/>
      <c r="O29" s="161">
        <f>SUM(O30:O30)</f>
        <v>0.01</v>
      </c>
      <c r="P29" s="161"/>
      <c r="Q29" s="161">
        <f>SUM(Q30:Q30)</f>
        <v>0</v>
      </c>
      <c r="R29" s="161"/>
      <c r="S29" s="161"/>
      <c r="T29" s="161"/>
      <c r="U29" s="161"/>
      <c r="V29" s="161">
        <f>SUM(V30:V30)</f>
        <v>1.26</v>
      </c>
      <c r="W29" s="161"/>
      <c r="AG29" t="s">
        <v>122</v>
      </c>
    </row>
    <row r="30" spans="1:60" outlineLevel="1" x14ac:dyDescent="0.2">
      <c r="A30" s="174">
        <v>18</v>
      </c>
      <c r="B30" s="175" t="s">
        <v>168</v>
      </c>
      <c r="C30" s="182" t="s">
        <v>169</v>
      </c>
      <c r="D30" s="176" t="s">
        <v>130</v>
      </c>
      <c r="E30" s="177">
        <v>7.0949999999999998</v>
      </c>
      <c r="F30" s="178"/>
      <c r="G30" s="179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15</v>
      </c>
      <c r="M30" s="159">
        <f>G30*(1+L30/100)</f>
        <v>0</v>
      </c>
      <c r="N30" s="159">
        <v>1.2099999999999999E-3</v>
      </c>
      <c r="O30" s="159">
        <f>ROUND(E30*N30,2)</f>
        <v>0.01</v>
      </c>
      <c r="P30" s="159">
        <v>0</v>
      </c>
      <c r="Q30" s="159">
        <f>ROUND(E30*P30,2)</f>
        <v>0</v>
      </c>
      <c r="R30" s="159"/>
      <c r="S30" s="159" t="s">
        <v>131</v>
      </c>
      <c r="T30" s="159" t="s">
        <v>131</v>
      </c>
      <c r="U30" s="159">
        <v>0.17699999999999999</v>
      </c>
      <c r="V30" s="159">
        <f>ROUND(E30*U30,2)</f>
        <v>1.26</v>
      </c>
      <c r="W30" s="159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127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5.5" x14ac:dyDescent="0.2">
      <c r="A31" s="162" t="s">
        <v>121</v>
      </c>
      <c r="B31" s="163" t="s">
        <v>69</v>
      </c>
      <c r="C31" s="181" t="s">
        <v>70</v>
      </c>
      <c r="D31" s="164"/>
      <c r="E31" s="165"/>
      <c r="F31" s="166"/>
      <c r="G31" s="167">
        <f>SUMIF(AG32:AG34,"&lt;&gt;NOR",G32:G34)</f>
        <v>0</v>
      </c>
      <c r="H31" s="161"/>
      <c r="I31" s="161">
        <f>SUM(I32:I34)</f>
        <v>0</v>
      </c>
      <c r="J31" s="161"/>
      <c r="K31" s="161">
        <f>SUM(K32:K34)</f>
        <v>0</v>
      </c>
      <c r="L31" s="161"/>
      <c r="M31" s="161">
        <f>SUM(M32:M34)</f>
        <v>0</v>
      </c>
      <c r="N31" s="161"/>
      <c r="O31" s="161">
        <f>SUM(O32:O34)</f>
        <v>0</v>
      </c>
      <c r="P31" s="161"/>
      <c r="Q31" s="161">
        <f>SUM(Q32:Q34)</f>
        <v>0</v>
      </c>
      <c r="R31" s="161"/>
      <c r="S31" s="161"/>
      <c r="T31" s="161"/>
      <c r="U31" s="161"/>
      <c r="V31" s="161">
        <f>SUM(V32:V34)</f>
        <v>30.6</v>
      </c>
      <c r="W31" s="161"/>
      <c r="AG31" t="s">
        <v>122</v>
      </c>
    </row>
    <row r="32" spans="1:60" outlineLevel="1" x14ac:dyDescent="0.2">
      <c r="A32" s="174">
        <v>19</v>
      </c>
      <c r="B32" s="175" t="s">
        <v>170</v>
      </c>
      <c r="C32" s="182" t="s">
        <v>171</v>
      </c>
      <c r="D32" s="176" t="s">
        <v>130</v>
      </c>
      <c r="E32" s="177">
        <v>18.195</v>
      </c>
      <c r="F32" s="178"/>
      <c r="G32" s="179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15</v>
      </c>
      <c r="M32" s="159">
        <f>G32*(1+L32/100)</f>
        <v>0</v>
      </c>
      <c r="N32" s="159">
        <v>4.0000000000000003E-5</v>
      </c>
      <c r="O32" s="159">
        <f>ROUND(E32*N32,2)</f>
        <v>0</v>
      </c>
      <c r="P32" s="159">
        <v>0</v>
      </c>
      <c r="Q32" s="159">
        <f>ROUND(E32*P32,2)</f>
        <v>0</v>
      </c>
      <c r="R32" s="159"/>
      <c r="S32" s="159" t="s">
        <v>131</v>
      </c>
      <c r="T32" s="159" t="s">
        <v>131</v>
      </c>
      <c r="U32" s="159">
        <v>0.308</v>
      </c>
      <c r="V32" s="159">
        <f>ROUND(E32*U32,2)</f>
        <v>5.6</v>
      </c>
      <c r="W32" s="159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127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4">
        <v>20</v>
      </c>
      <c r="B33" s="175" t="s">
        <v>172</v>
      </c>
      <c r="C33" s="182" t="s">
        <v>173</v>
      </c>
      <c r="D33" s="176" t="s">
        <v>130</v>
      </c>
      <c r="E33" s="177">
        <v>1000</v>
      </c>
      <c r="F33" s="178"/>
      <c r="G33" s="179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15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131</v>
      </c>
      <c r="T33" s="159" t="s">
        <v>131</v>
      </c>
      <c r="U33" s="159">
        <v>1.4999999999999999E-2</v>
      </c>
      <c r="V33" s="159">
        <f>ROUND(E33*U33,2)</f>
        <v>15</v>
      </c>
      <c r="W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4">
        <v>21</v>
      </c>
      <c r="B34" s="175" t="s">
        <v>174</v>
      </c>
      <c r="C34" s="182" t="s">
        <v>175</v>
      </c>
      <c r="D34" s="176" t="s">
        <v>176</v>
      </c>
      <c r="E34" s="177">
        <v>10</v>
      </c>
      <c r="F34" s="178"/>
      <c r="G34" s="179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15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 t="s">
        <v>177</v>
      </c>
      <c r="S34" s="159" t="s">
        <v>131</v>
      </c>
      <c r="T34" s="159" t="s">
        <v>131</v>
      </c>
      <c r="U34" s="159">
        <v>1</v>
      </c>
      <c r="V34" s="159">
        <f>ROUND(E34*U34,2)</f>
        <v>10</v>
      </c>
      <c r="W34" s="159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178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2" t="s">
        <v>121</v>
      </c>
      <c r="B35" s="163" t="s">
        <v>71</v>
      </c>
      <c r="C35" s="181" t="s">
        <v>72</v>
      </c>
      <c r="D35" s="164"/>
      <c r="E35" s="165"/>
      <c r="F35" s="166"/>
      <c r="G35" s="167">
        <f>SUMIF(AG36:AG62,"&lt;&gt;NOR",G36:G62)</f>
        <v>0</v>
      </c>
      <c r="H35" s="161"/>
      <c r="I35" s="161">
        <f>SUM(I36:I62)</f>
        <v>0</v>
      </c>
      <c r="J35" s="161"/>
      <c r="K35" s="161">
        <f>SUM(K36:K62)</f>
        <v>0</v>
      </c>
      <c r="L35" s="161"/>
      <c r="M35" s="161">
        <f>SUM(M36:M62)</f>
        <v>0</v>
      </c>
      <c r="N35" s="161"/>
      <c r="O35" s="161">
        <f>SUM(O36:O62)</f>
        <v>0</v>
      </c>
      <c r="P35" s="161"/>
      <c r="Q35" s="161">
        <f>SUM(Q36:Q62)</f>
        <v>2.7600000000000002</v>
      </c>
      <c r="R35" s="161"/>
      <c r="S35" s="161"/>
      <c r="T35" s="161"/>
      <c r="U35" s="161"/>
      <c r="V35" s="161">
        <f>SUM(V36:V62)</f>
        <v>75.450000000000017</v>
      </c>
      <c r="W35" s="161"/>
      <c r="AG35" t="s">
        <v>122</v>
      </c>
    </row>
    <row r="36" spans="1:60" outlineLevel="1" x14ac:dyDescent="0.2">
      <c r="A36" s="174">
        <v>22</v>
      </c>
      <c r="B36" s="175" t="s">
        <v>179</v>
      </c>
      <c r="C36" s="182" t="s">
        <v>180</v>
      </c>
      <c r="D36" s="176" t="s">
        <v>125</v>
      </c>
      <c r="E36" s="177">
        <v>2</v>
      </c>
      <c r="F36" s="178"/>
      <c r="G36" s="179">
        <f t="shared" ref="G36:G62" si="14">ROUND(E36*F36,2)</f>
        <v>0</v>
      </c>
      <c r="H36" s="160"/>
      <c r="I36" s="159">
        <f t="shared" ref="I36:I62" si="15">ROUND(E36*H36,2)</f>
        <v>0</v>
      </c>
      <c r="J36" s="160"/>
      <c r="K36" s="159">
        <f t="shared" ref="K36:K62" si="16">ROUND(E36*J36,2)</f>
        <v>0</v>
      </c>
      <c r="L36" s="159">
        <v>15</v>
      </c>
      <c r="M36" s="159">
        <f t="shared" ref="M36:M62" si="17">G36*(1+L36/100)</f>
        <v>0</v>
      </c>
      <c r="N36" s="159">
        <v>0</v>
      </c>
      <c r="O36" s="159">
        <f t="shared" ref="O36:O62" si="18">ROUND(E36*N36,2)</f>
        <v>0</v>
      </c>
      <c r="P36" s="159">
        <v>0</v>
      </c>
      <c r="Q36" s="159">
        <f t="shared" ref="Q36:Q62" si="19">ROUND(E36*P36,2)</f>
        <v>0</v>
      </c>
      <c r="R36" s="159"/>
      <c r="S36" s="159" t="s">
        <v>131</v>
      </c>
      <c r="T36" s="159" t="s">
        <v>131</v>
      </c>
      <c r="U36" s="159">
        <v>0.05</v>
      </c>
      <c r="V36" s="159">
        <f t="shared" ref="V36:V62" si="20">ROUND(E36*U36,2)</f>
        <v>0.1</v>
      </c>
      <c r="W36" s="159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127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4">
        <v>23</v>
      </c>
      <c r="B37" s="175" t="s">
        <v>181</v>
      </c>
      <c r="C37" s="182" t="s">
        <v>182</v>
      </c>
      <c r="D37" s="176" t="s">
        <v>130</v>
      </c>
      <c r="E37" s="177">
        <v>2.4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15</v>
      </c>
      <c r="M37" s="159">
        <f t="shared" si="17"/>
        <v>0</v>
      </c>
      <c r="N37" s="159">
        <v>1.17E-3</v>
      </c>
      <c r="O37" s="159">
        <f t="shared" si="18"/>
        <v>0</v>
      </c>
      <c r="P37" s="159">
        <v>7.5999999999999998E-2</v>
      </c>
      <c r="Q37" s="159">
        <f t="shared" si="19"/>
        <v>0.18</v>
      </c>
      <c r="R37" s="159"/>
      <c r="S37" s="159" t="s">
        <v>131</v>
      </c>
      <c r="T37" s="159" t="s">
        <v>131</v>
      </c>
      <c r="U37" s="159">
        <v>0.93899999999999995</v>
      </c>
      <c r="V37" s="159">
        <f t="shared" si="20"/>
        <v>2.25</v>
      </c>
      <c r="W37" s="159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163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 x14ac:dyDescent="0.2">
      <c r="A38" s="174">
        <v>24</v>
      </c>
      <c r="B38" s="175" t="s">
        <v>183</v>
      </c>
      <c r="C38" s="182" t="s">
        <v>184</v>
      </c>
      <c r="D38" s="176" t="s">
        <v>138</v>
      </c>
      <c r="E38" s="177">
        <v>8.5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15</v>
      </c>
      <c r="M38" s="159">
        <f t="shared" si="17"/>
        <v>0</v>
      </c>
      <c r="N38" s="159">
        <v>3.8000000000000002E-4</v>
      </c>
      <c r="O38" s="159">
        <f t="shared" si="18"/>
        <v>0</v>
      </c>
      <c r="P38" s="159">
        <v>1.2999999999999999E-2</v>
      </c>
      <c r="Q38" s="159">
        <f t="shared" si="19"/>
        <v>0.11</v>
      </c>
      <c r="R38" s="159"/>
      <c r="S38" s="159" t="s">
        <v>131</v>
      </c>
      <c r="T38" s="159" t="s">
        <v>131</v>
      </c>
      <c r="U38" s="159">
        <v>0.107</v>
      </c>
      <c r="V38" s="159">
        <f t="shared" si="20"/>
        <v>0.91</v>
      </c>
      <c r="W38" s="159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127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4">
        <v>25</v>
      </c>
      <c r="B39" s="175" t="s">
        <v>185</v>
      </c>
      <c r="C39" s="182" t="s">
        <v>186</v>
      </c>
      <c r="D39" s="176" t="s">
        <v>138</v>
      </c>
      <c r="E39" s="177">
        <v>4.5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15</v>
      </c>
      <c r="M39" s="159">
        <f t="shared" si="17"/>
        <v>0</v>
      </c>
      <c r="N39" s="159">
        <v>5.9000000000000003E-4</v>
      </c>
      <c r="O39" s="159">
        <f t="shared" si="18"/>
        <v>0</v>
      </c>
      <c r="P39" s="159">
        <v>3.6999999999999998E-2</v>
      </c>
      <c r="Q39" s="159">
        <f t="shared" si="19"/>
        <v>0.17</v>
      </c>
      <c r="R39" s="159"/>
      <c r="S39" s="159" t="s">
        <v>131</v>
      </c>
      <c r="T39" s="159" t="s">
        <v>131</v>
      </c>
      <c r="U39" s="159">
        <v>0.443</v>
      </c>
      <c r="V39" s="159">
        <f t="shared" si="20"/>
        <v>1.99</v>
      </c>
      <c r="W39" s="159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127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4">
        <v>26</v>
      </c>
      <c r="B40" s="175" t="s">
        <v>187</v>
      </c>
      <c r="C40" s="182" t="s">
        <v>188</v>
      </c>
      <c r="D40" s="176" t="s">
        <v>189</v>
      </c>
      <c r="E40" s="177">
        <v>2.5849099999999998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15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131</v>
      </c>
      <c r="T40" s="159" t="s">
        <v>131</v>
      </c>
      <c r="U40" s="159">
        <v>0.63800000000000001</v>
      </c>
      <c r="V40" s="159">
        <f t="shared" si="20"/>
        <v>1.65</v>
      </c>
      <c r="W40" s="159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163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74">
        <v>27</v>
      </c>
      <c r="B41" s="175" t="s">
        <v>190</v>
      </c>
      <c r="C41" s="182" t="s">
        <v>191</v>
      </c>
      <c r="D41" s="176" t="s">
        <v>192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15</v>
      </c>
      <c r="M41" s="159">
        <f t="shared" si="17"/>
        <v>0</v>
      </c>
      <c r="N41" s="159">
        <v>0</v>
      </c>
      <c r="O41" s="159">
        <f t="shared" si="18"/>
        <v>0</v>
      </c>
      <c r="P41" s="159">
        <v>1.933E-2</v>
      </c>
      <c r="Q41" s="159">
        <f t="shared" si="19"/>
        <v>0.02</v>
      </c>
      <c r="R41" s="159"/>
      <c r="S41" s="159" t="s">
        <v>131</v>
      </c>
      <c r="T41" s="159" t="s">
        <v>131</v>
      </c>
      <c r="U41" s="159">
        <v>0.59</v>
      </c>
      <c r="V41" s="159">
        <f t="shared" si="20"/>
        <v>0.59</v>
      </c>
      <c r="W41" s="159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193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4">
        <v>28</v>
      </c>
      <c r="B42" s="175" t="s">
        <v>194</v>
      </c>
      <c r="C42" s="182" t="s">
        <v>195</v>
      </c>
      <c r="D42" s="176" t="s">
        <v>192</v>
      </c>
      <c r="E42" s="177">
        <v>1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15</v>
      </c>
      <c r="M42" s="159">
        <f t="shared" si="17"/>
        <v>0</v>
      </c>
      <c r="N42" s="159">
        <v>0</v>
      </c>
      <c r="O42" s="159">
        <f t="shared" si="18"/>
        <v>0</v>
      </c>
      <c r="P42" s="159">
        <v>1.9460000000000002E-2</v>
      </c>
      <c r="Q42" s="159">
        <f t="shared" si="19"/>
        <v>0.02</v>
      </c>
      <c r="R42" s="159"/>
      <c r="S42" s="159" t="s">
        <v>131</v>
      </c>
      <c r="T42" s="159" t="s">
        <v>131</v>
      </c>
      <c r="U42" s="159">
        <v>0.38200000000000001</v>
      </c>
      <c r="V42" s="159">
        <f t="shared" si="20"/>
        <v>0.38</v>
      </c>
      <c r="W42" s="159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193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4">
        <v>29</v>
      </c>
      <c r="B43" s="175" t="s">
        <v>196</v>
      </c>
      <c r="C43" s="182" t="s">
        <v>197</v>
      </c>
      <c r="D43" s="176" t="s">
        <v>192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15</v>
      </c>
      <c r="M43" s="159">
        <f t="shared" si="17"/>
        <v>0</v>
      </c>
      <c r="N43" s="159">
        <v>0</v>
      </c>
      <c r="O43" s="159">
        <f t="shared" si="18"/>
        <v>0</v>
      </c>
      <c r="P43" s="159">
        <v>3.2899999999999999E-2</v>
      </c>
      <c r="Q43" s="159">
        <f t="shared" si="19"/>
        <v>0.03</v>
      </c>
      <c r="R43" s="159"/>
      <c r="S43" s="159" t="s">
        <v>131</v>
      </c>
      <c r="T43" s="159" t="s">
        <v>131</v>
      </c>
      <c r="U43" s="159">
        <v>0.432</v>
      </c>
      <c r="V43" s="159">
        <f t="shared" si="20"/>
        <v>0.43</v>
      </c>
      <c r="W43" s="159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193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4">
        <v>30</v>
      </c>
      <c r="B44" s="175" t="s">
        <v>198</v>
      </c>
      <c r="C44" s="182" t="s">
        <v>199</v>
      </c>
      <c r="D44" s="176" t="s">
        <v>125</v>
      </c>
      <c r="E44" s="177">
        <v>4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15</v>
      </c>
      <c r="M44" s="159">
        <f t="shared" si="17"/>
        <v>0</v>
      </c>
      <c r="N44" s="159">
        <v>0</v>
      </c>
      <c r="O44" s="159">
        <f t="shared" si="18"/>
        <v>0</v>
      </c>
      <c r="P44" s="159">
        <v>4.8999999999999998E-4</v>
      </c>
      <c r="Q44" s="159">
        <f t="shared" si="19"/>
        <v>0</v>
      </c>
      <c r="R44" s="159"/>
      <c r="S44" s="159" t="s">
        <v>131</v>
      </c>
      <c r="T44" s="159" t="s">
        <v>131</v>
      </c>
      <c r="U44" s="159">
        <v>0.114</v>
      </c>
      <c r="V44" s="159">
        <f t="shared" si="20"/>
        <v>0.46</v>
      </c>
      <c r="W44" s="159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193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4">
        <v>31</v>
      </c>
      <c r="B45" s="175" t="s">
        <v>200</v>
      </c>
      <c r="C45" s="182" t="s">
        <v>201</v>
      </c>
      <c r="D45" s="176" t="s">
        <v>192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15</v>
      </c>
      <c r="M45" s="159">
        <f t="shared" si="17"/>
        <v>0</v>
      </c>
      <c r="N45" s="159">
        <v>0</v>
      </c>
      <c r="O45" s="159">
        <f t="shared" si="18"/>
        <v>0</v>
      </c>
      <c r="P45" s="159">
        <v>1.56E-3</v>
      </c>
      <c r="Q45" s="159">
        <f t="shared" si="19"/>
        <v>0</v>
      </c>
      <c r="R45" s="159"/>
      <c r="S45" s="159" t="s">
        <v>131</v>
      </c>
      <c r="T45" s="159" t="s">
        <v>131</v>
      </c>
      <c r="U45" s="159">
        <v>0.217</v>
      </c>
      <c r="V45" s="159">
        <f t="shared" si="20"/>
        <v>0.22</v>
      </c>
      <c r="W45" s="159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193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4">
        <v>32</v>
      </c>
      <c r="B46" s="175" t="s">
        <v>202</v>
      </c>
      <c r="C46" s="182" t="s">
        <v>203</v>
      </c>
      <c r="D46" s="176" t="s">
        <v>192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15</v>
      </c>
      <c r="M46" s="159">
        <f t="shared" si="17"/>
        <v>0</v>
      </c>
      <c r="N46" s="159">
        <v>0</v>
      </c>
      <c r="O46" s="159">
        <f t="shared" si="18"/>
        <v>0</v>
      </c>
      <c r="P46" s="159">
        <v>8.5999999999999998E-4</v>
      </c>
      <c r="Q46" s="159">
        <f t="shared" si="19"/>
        <v>0</v>
      </c>
      <c r="R46" s="159"/>
      <c r="S46" s="159" t="s">
        <v>131</v>
      </c>
      <c r="T46" s="159" t="s">
        <v>131</v>
      </c>
      <c r="U46" s="159">
        <v>0.222</v>
      </c>
      <c r="V46" s="159">
        <f t="shared" si="20"/>
        <v>0.22</v>
      </c>
      <c r="W46" s="159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193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4">
        <v>33</v>
      </c>
      <c r="B47" s="175" t="s">
        <v>204</v>
      </c>
      <c r="C47" s="182" t="s">
        <v>205</v>
      </c>
      <c r="D47" s="176" t="s">
        <v>130</v>
      </c>
      <c r="E47" s="177">
        <v>34.155999999999999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15</v>
      </c>
      <c r="M47" s="159">
        <f t="shared" si="17"/>
        <v>0</v>
      </c>
      <c r="N47" s="159">
        <v>0</v>
      </c>
      <c r="O47" s="159">
        <f t="shared" si="18"/>
        <v>0</v>
      </c>
      <c r="P47" s="159">
        <v>2.4649999999999998E-2</v>
      </c>
      <c r="Q47" s="159">
        <f t="shared" si="19"/>
        <v>0.84</v>
      </c>
      <c r="R47" s="159"/>
      <c r="S47" s="159" t="s">
        <v>131</v>
      </c>
      <c r="T47" s="159" t="s">
        <v>131</v>
      </c>
      <c r="U47" s="159">
        <v>0.25</v>
      </c>
      <c r="V47" s="159">
        <f t="shared" si="20"/>
        <v>8.5399999999999991</v>
      </c>
      <c r="W47" s="159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193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4">
        <v>34</v>
      </c>
      <c r="B48" s="175" t="s">
        <v>206</v>
      </c>
      <c r="C48" s="182" t="s">
        <v>207</v>
      </c>
      <c r="D48" s="176" t="s">
        <v>130</v>
      </c>
      <c r="E48" s="177">
        <v>3.24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15</v>
      </c>
      <c r="M48" s="159">
        <f t="shared" si="17"/>
        <v>0</v>
      </c>
      <c r="N48" s="159">
        <v>0</v>
      </c>
      <c r="O48" s="159">
        <f t="shared" si="18"/>
        <v>0</v>
      </c>
      <c r="P48" s="159">
        <v>2.4649999999999998E-2</v>
      </c>
      <c r="Q48" s="159">
        <f t="shared" si="19"/>
        <v>0.08</v>
      </c>
      <c r="R48" s="159"/>
      <c r="S48" s="159" t="s">
        <v>131</v>
      </c>
      <c r="T48" s="159" t="s">
        <v>131</v>
      </c>
      <c r="U48" s="159">
        <v>0.3</v>
      </c>
      <c r="V48" s="159">
        <f t="shared" si="20"/>
        <v>0.97</v>
      </c>
      <c r="W48" s="159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193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74">
        <v>35</v>
      </c>
      <c r="B49" s="175" t="s">
        <v>208</v>
      </c>
      <c r="C49" s="182" t="s">
        <v>209</v>
      </c>
      <c r="D49" s="176" t="s">
        <v>130</v>
      </c>
      <c r="E49" s="177">
        <v>3.24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15</v>
      </c>
      <c r="M49" s="159">
        <f t="shared" si="17"/>
        <v>0</v>
      </c>
      <c r="N49" s="159">
        <v>0</v>
      </c>
      <c r="O49" s="159">
        <f t="shared" si="18"/>
        <v>0</v>
      </c>
      <c r="P49" s="159">
        <v>2E-3</v>
      </c>
      <c r="Q49" s="159">
        <f t="shared" si="19"/>
        <v>0.01</v>
      </c>
      <c r="R49" s="159"/>
      <c r="S49" s="159" t="s">
        <v>131</v>
      </c>
      <c r="T49" s="159" t="s">
        <v>131</v>
      </c>
      <c r="U49" s="159">
        <v>0.1</v>
      </c>
      <c r="V49" s="159">
        <f t="shared" si="20"/>
        <v>0.32</v>
      </c>
      <c r="W49" s="159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193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4">
        <v>36</v>
      </c>
      <c r="B50" s="175" t="s">
        <v>210</v>
      </c>
      <c r="C50" s="182" t="s">
        <v>211</v>
      </c>
      <c r="D50" s="176" t="s">
        <v>130</v>
      </c>
      <c r="E50" s="177">
        <v>3.24</v>
      </c>
      <c r="F50" s="178"/>
      <c r="G50" s="179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15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0.02</v>
      </c>
      <c r="Q50" s="159">
        <f t="shared" si="19"/>
        <v>0.06</v>
      </c>
      <c r="R50" s="159"/>
      <c r="S50" s="159" t="s">
        <v>131</v>
      </c>
      <c r="T50" s="159" t="s">
        <v>131</v>
      </c>
      <c r="U50" s="159">
        <v>0.92500000000000004</v>
      </c>
      <c r="V50" s="159">
        <f t="shared" si="20"/>
        <v>3</v>
      </c>
      <c r="W50" s="159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193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4">
        <v>37</v>
      </c>
      <c r="B51" s="175" t="s">
        <v>212</v>
      </c>
      <c r="C51" s="182" t="s">
        <v>213</v>
      </c>
      <c r="D51" s="176" t="s">
        <v>130</v>
      </c>
      <c r="E51" s="177">
        <v>3.24</v>
      </c>
      <c r="F51" s="178"/>
      <c r="G51" s="179">
        <f t="shared" si="14"/>
        <v>0</v>
      </c>
      <c r="H51" s="160"/>
      <c r="I51" s="159">
        <f t="shared" si="15"/>
        <v>0</v>
      </c>
      <c r="J51" s="160"/>
      <c r="K51" s="159">
        <f t="shared" si="16"/>
        <v>0</v>
      </c>
      <c r="L51" s="159">
        <v>15</v>
      </c>
      <c r="M51" s="159">
        <f t="shared" si="17"/>
        <v>0</v>
      </c>
      <c r="N51" s="159">
        <v>0</v>
      </c>
      <c r="O51" s="159">
        <f t="shared" si="18"/>
        <v>0</v>
      </c>
      <c r="P51" s="159">
        <v>0.01</v>
      </c>
      <c r="Q51" s="159">
        <f t="shared" si="19"/>
        <v>0.03</v>
      </c>
      <c r="R51" s="159"/>
      <c r="S51" s="159" t="s">
        <v>131</v>
      </c>
      <c r="T51" s="159" t="s">
        <v>131</v>
      </c>
      <c r="U51" s="159">
        <v>0.12</v>
      </c>
      <c r="V51" s="159">
        <f t="shared" si="20"/>
        <v>0.39</v>
      </c>
      <c r="W51" s="159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193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4">
        <v>38</v>
      </c>
      <c r="B52" s="175" t="s">
        <v>214</v>
      </c>
      <c r="C52" s="182" t="s">
        <v>215</v>
      </c>
      <c r="D52" s="176" t="s">
        <v>130</v>
      </c>
      <c r="E52" s="177">
        <v>45</v>
      </c>
      <c r="F52" s="178"/>
      <c r="G52" s="179">
        <f t="shared" si="14"/>
        <v>0</v>
      </c>
      <c r="H52" s="160"/>
      <c r="I52" s="159">
        <f t="shared" si="15"/>
        <v>0</v>
      </c>
      <c r="J52" s="160"/>
      <c r="K52" s="159">
        <f t="shared" si="16"/>
        <v>0</v>
      </c>
      <c r="L52" s="159">
        <v>15</v>
      </c>
      <c r="M52" s="159">
        <f t="shared" si="17"/>
        <v>0</v>
      </c>
      <c r="N52" s="159">
        <v>0</v>
      </c>
      <c r="O52" s="159">
        <f t="shared" si="18"/>
        <v>0</v>
      </c>
      <c r="P52" s="159">
        <v>0</v>
      </c>
      <c r="Q52" s="159">
        <f t="shared" si="19"/>
        <v>0</v>
      </c>
      <c r="R52" s="159"/>
      <c r="S52" s="159" t="s">
        <v>131</v>
      </c>
      <c r="T52" s="159" t="s">
        <v>131</v>
      </c>
      <c r="U52" s="159">
        <v>6.9709999999999994E-2</v>
      </c>
      <c r="V52" s="159">
        <f t="shared" si="20"/>
        <v>3.14</v>
      </c>
      <c r="W52" s="159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193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4">
        <v>39</v>
      </c>
      <c r="B53" s="175" t="s">
        <v>216</v>
      </c>
      <c r="C53" s="182" t="s">
        <v>217</v>
      </c>
      <c r="D53" s="176" t="s">
        <v>130</v>
      </c>
      <c r="E53" s="177">
        <v>36.555999999999997</v>
      </c>
      <c r="F53" s="178"/>
      <c r="G53" s="179">
        <f t="shared" si="14"/>
        <v>0</v>
      </c>
      <c r="H53" s="160"/>
      <c r="I53" s="159">
        <f t="shared" si="15"/>
        <v>0</v>
      </c>
      <c r="J53" s="160"/>
      <c r="K53" s="159">
        <f t="shared" si="16"/>
        <v>0</v>
      </c>
      <c r="L53" s="159">
        <v>15</v>
      </c>
      <c r="M53" s="159">
        <f t="shared" si="17"/>
        <v>0</v>
      </c>
      <c r="N53" s="159">
        <v>0</v>
      </c>
      <c r="O53" s="159">
        <f t="shared" si="18"/>
        <v>0</v>
      </c>
      <c r="P53" s="159">
        <v>3.3000000000000002E-2</v>
      </c>
      <c r="Q53" s="159">
        <f t="shared" si="19"/>
        <v>1.21</v>
      </c>
      <c r="R53" s="159"/>
      <c r="S53" s="159" t="s">
        <v>143</v>
      </c>
      <c r="T53" s="159" t="s">
        <v>218</v>
      </c>
      <c r="U53" s="159">
        <v>0.88800000000000001</v>
      </c>
      <c r="V53" s="159">
        <f t="shared" si="20"/>
        <v>32.46</v>
      </c>
      <c r="W53" s="159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193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74">
        <v>40</v>
      </c>
      <c r="B54" s="175" t="s">
        <v>219</v>
      </c>
      <c r="C54" s="182" t="s">
        <v>220</v>
      </c>
      <c r="D54" s="176" t="s">
        <v>176</v>
      </c>
      <c r="E54" s="177">
        <v>10</v>
      </c>
      <c r="F54" s="178"/>
      <c r="G54" s="179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15</v>
      </c>
      <c r="M54" s="159">
        <f t="shared" si="17"/>
        <v>0</v>
      </c>
      <c r="N54" s="159">
        <v>0</v>
      </c>
      <c r="O54" s="159">
        <f t="shared" si="18"/>
        <v>0</v>
      </c>
      <c r="P54" s="159">
        <v>0</v>
      </c>
      <c r="Q54" s="159">
        <f t="shared" si="19"/>
        <v>0</v>
      </c>
      <c r="R54" s="159" t="s">
        <v>177</v>
      </c>
      <c r="S54" s="159" t="s">
        <v>131</v>
      </c>
      <c r="T54" s="159" t="s">
        <v>131</v>
      </c>
      <c r="U54" s="159">
        <v>1</v>
      </c>
      <c r="V54" s="159">
        <f t="shared" si="20"/>
        <v>10</v>
      </c>
      <c r="W54" s="159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4">
        <v>41</v>
      </c>
      <c r="B55" s="175" t="s">
        <v>221</v>
      </c>
      <c r="C55" s="182" t="s">
        <v>222</v>
      </c>
      <c r="D55" s="176" t="s">
        <v>189</v>
      </c>
      <c r="E55" s="177">
        <v>2.7673100000000002</v>
      </c>
      <c r="F55" s="178"/>
      <c r="G55" s="179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15</v>
      </c>
      <c r="M55" s="159">
        <f t="shared" si="17"/>
        <v>0</v>
      </c>
      <c r="N55" s="159">
        <v>0</v>
      </c>
      <c r="O55" s="159">
        <f t="shared" si="18"/>
        <v>0</v>
      </c>
      <c r="P55" s="159">
        <v>0</v>
      </c>
      <c r="Q55" s="159">
        <f t="shared" si="19"/>
        <v>0</v>
      </c>
      <c r="R55" s="159"/>
      <c r="S55" s="159" t="s">
        <v>131</v>
      </c>
      <c r="T55" s="159" t="s">
        <v>131</v>
      </c>
      <c r="U55" s="159">
        <v>0.93300000000000005</v>
      </c>
      <c r="V55" s="159">
        <f t="shared" si="20"/>
        <v>2.58</v>
      </c>
      <c r="W55" s="159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223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4">
        <v>42</v>
      </c>
      <c r="B56" s="175" t="s">
        <v>224</v>
      </c>
      <c r="C56" s="182" t="s">
        <v>225</v>
      </c>
      <c r="D56" s="176" t="s">
        <v>189</v>
      </c>
      <c r="E56" s="177">
        <v>2.7673100000000002</v>
      </c>
      <c r="F56" s="178"/>
      <c r="G56" s="179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15</v>
      </c>
      <c r="M56" s="159">
        <f t="shared" si="17"/>
        <v>0</v>
      </c>
      <c r="N56" s="159">
        <v>0</v>
      </c>
      <c r="O56" s="159">
        <f t="shared" si="18"/>
        <v>0</v>
      </c>
      <c r="P56" s="159">
        <v>0</v>
      </c>
      <c r="Q56" s="159">
        <f t="shared" si="19"/>
        <v>0</v>
      </c>
      <c r="R56" s="159"/>
      <c r="S56" s="159" t="s">
        <v>131</v>
      </c>
      <c r="T56" s="159" t="s">
        <v>131</v>
      </c>
      <c r="U56" s="159">
        <v>0.65300000000000002</v>
      </c>
      <c r="V56" s="159">
        <f t="shared" si="20"/>
        <v>1.81</v>
      </c>
      <c r="W56" s="159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223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74">
        <v>43</v>
      </c>
      <c r="B57" s="175" t="s">
        <v>226</v>
      </c>
      <c r="C57" s="182" t="s">
        <v>227</v>
      </c>
      <c r="D57" s="176" t="s">
        <v>189</v>
      </c>
      <c r="E57" s="177">
        <v>2.7673100000000002</v>
      </c>
      <c r="F57" s="178"/>
      <c r="G57" s="179">
        <f t="shared" si="14"/>
        <v>0</v>
      </c>
      <c r="H57" s="160"/>
      <c r="I57" s="159">
        <f t="shared" si="15"/>
        <v>0</v>
      </c>
      <c r="J57" s="160"/>
      <c r="K57" s="159">
        <f t="shared" si="16"/>
        <v>0</v>
      </c>
      <c r="L57" s="159">
        <v>15</v>
      </c>
      <c r="M57" s="159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59"/>
      <c r="S57" s="159" t="s">
        <v>131</v>
      </c>
      <c r="T57" s="159" t="s">
        <v>131</v>
      </c>
      <c r="U57" s="159">
        <v>0.94199999999999995</v>
      </c>
      <c r="V57" s="159">
        <f t="shared" si="20"/>
        <v>2.61</v>
      </c>
      <c r="W57" s="159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223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4">
        <v>44</v>
      </c>
      <c r="B58" s="175" t="s">
        <v>228</v>
      </c>
      <c r="C58" s="182" t="s">
        <v>229</v>
      </c>
      <c r="D58" s="176" t="s">
        <v>189</v>
      </c>
      <c r="E58" s="177">
        <v>2.7673100000000002</v>
      </c>
      <c r="F58" s="178"/>
      <c r="G58" s="179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15</v>
      </c>
      <c r="M58" s="159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59"/>
      <c r="S58" s="159" t="s">
        <v>131</v>
      </c>
      <c r="T58" s="159" t="s">
        <v>131</v>
      </c>
      <c r="U58" s="159">
        <v>0.105</v>
      </c>
      <c r="V58" s="159">
        <f t="shared" si="20"/>
        <v>0.28999999999999998</v>
      </c>
      <c r="W58" s="159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223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4">
        <v>45</v>
      </c>
      <c r="B59" s="175" t="s">
        <v>230</v>
      </c>
      <c r="C59" s="182" t="s">
        <v>231</v>
      </c>
      <c r="D59" s="176" t="s">
        <v>189</v>
      </c>
      <c r="E59" s="177">
        <v>2.7673100000000002</v>
      </c>
      <c r="F59" s="178"/>
      <c r="G59" s="179">
        <f t="shared" si="14"/>
        <v>0</v>
      </c>
      <c r="H59" s="160"/>
      <c r="I59" s="159">
        <f t="shared" si="15"/>
        <v>0</v>
      </c>
      <c r="J59" s="160"/>
      <c r="K59" s="159">
        <f t="shared" si="16"/>
        <v>0</v>
      </c>
      <c r="L59" s="159">
        <v>15</v>
      </c>
      <c r="M59" s="159">
        <f t="shared" si="17"/>
        <v>0</v>
      </c>
      <c r="N59" s="159">
        <v>0</v>
      </c>
      <c r="O59" s="159">
        <f t="shared" si="18"/>
        <v>0</v>
      </c>
      <c r="P59" s="159">
        <v>0</v>
      </c>
      <c r="Q59" s="159">
        <f t="shared" si="19"/>
        <v>0</v>
      </c>
      <c r="R59" s="159"/>
      <c r="S59" s="159" t="s">
        <v>131</v>
      </c>
      <c r="T59" s="159" t="s">
        <v>131</v>
      </c>
      <c r="U59" s="159">
        <v>4.2000000000000003E-2</v>
      </c>
      <c r="V59" s="159">
        <f t="shared" si="20"/>
        <v>0.12</v>
      </c>
      <c r="W59" s="159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223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4">
        <v>46</v>
      </c>
      <c r="B60" s="175" t="s">
        <v>232</v>
      </c>
      <c r="C60" s="182" t="s">
        <v>233</v>
      </c>
      <c r="D60" s="176" t="s">
        <v>189</v>
      </c>
      <c r="E60" s="177">
        <v>2.7673100000000002</v>
      </c>
      <c r="F60" s="178"/>
      <c r="G60" s="179">
        <f t="shared" si="14"/>
        <v>0</v>
      </c>
      <c r="H60" s="160"/>
      <c r="I60" s="159">
        <f t="shared" si="15"/>
        <v>0</v>
      </c>
      <c r="J60" s="160"/>
      <c r="K60" s="159">
        <f t="shared" si="16"/>
        <v>0</v>
      </c>
      <c r="L60" s="159">
        <v>15</v>
      </c>
      <c r="M60" s="159">
        <f t="shared" si="17"/>
        <v>0</v>
      </c>
      <c r="N60" s="159">
        <v>0</v>
      </c>
      <c r="O60" s="159">
        <f t="shared" si="18"/>
        <v>0</v>
      </c>
      <c r="P60" s="159">
        <v>0</v>
      </c>
      <c r="Q60" s="159">
        <f t="shared" si="19"/>
        <v>0</v>
      </c>
      <c r="R60" s="159"/>
      <c r="S60" s="159" t="s">
        <v>131</v>
      </c>
      <c r="T60" s="159" t="s">
        <v>131</v>
      </c>
      <c r="U60" s="159">
        <v>0</v>
      </c>
      <c r="V60" s="159">
        <f t="shared" si="20"/>
        <v>0</v>
      </c>
      <c r="W60" s="159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223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74">
        <v>47</v>
      </c>
      <c r="B61" s="175" t="s">
        <v>234</v>
      </c>
      <c r="C61" s="182" t="s">
        <v>235</v>
      </c>
      <c r="D61" s="176" t="s">
        <v>189</v>
      </c>
      <c r="E61" s="177">
        <v>2.7673100000000002</v>
      </c>
      <c r="F61" s="178"/>
      <c r="G61" s="179">
        <f t="shared" si="14"/>
        <v>0</v>
      </c>
      <c r="H61" s="160"/>
      <c r="I61" s="159">
        <f t="shared" si="15"/>
        <v>0</v>
      </c>
      <c r="J61" s="160"/>
      <c r="K61" s="159">
        <f t="shared" si="16"/>
        <v>0</v>
      </c>
      <c r="L61" s="159">
        <v>15</v>
      </c>
      <c r="M61" s="159">
        <f t="shared" si="17"/>
        <v>0</v>
      </c>
      <c r="N61" s="159">
        <v>0</v>
      </c>
      <c r="O61" s="159">
        <f t="shared" si="18"/>
        <v>0</v>
      </c>
      <c r="P61" s="159">
        <v>0</v>
      </c>
      <c r="Q61" s="159">
        <f t="shared" si="19"/>
        <v>0</v>
      </c>
      <c r="R61" s="159"/>
      <c r="S61" s="159" t="s">
        <v>131</v>
      </c>
      <c r="T61" s="159" t="s">
        <v>131</v>
      </c>
      <c r="U61" s="159">
        <v>0</v>
      </c>
      <c r="V61" s="159">
        <f t="shared" si="20"/>
        <v>0</v>
      </c>
      <c r="W61" s="159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223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4">
        <v>48</v>
      </c>
      <c r="B62" s="175" t="s">
        <v>236</v>
      </c>
      <c r="C62" s="182" t="s">
        <v>237</v>
      </c>
      <c r="D62" s="176" t="s">
        <v>189</v>
      </c>
      <c r="E62" s="177">
        <v>2.7673100000000002</v>
      </c>
      <c r="F62" s="178"/>
      <c r="G62" s="179">
        <f t="shared" si="14"/>
        <v>0</v>
      </c>
      <c r="H62" s="160"/>
      <c r="I62" s="159">
        <f t="shared" si="15"/>
        <v>0</v>
      </c>
      <c r="J62" s="160"/>
      <c r="K62" s="159">
        <f t="shared" si="16"/>
        <v>0</v>
      </c>
      <c r="L62" s="159">
        <v>15</v>
      </c>
      <c r="M62" s="159">
        <f t="shared" si="17"/>
        <v>0</v>
      </c>
      <c r="N62" s="159">
        <v>0</v>
      </c>
      <c r="O62" s="159">
        <f t="shared" si="18"/>
        <v>0</v>
      </c>
      <c r="P62" s="159">
        <v>0</v>
      </c>
      <c r="Q62" s="159">
        <f t="shared" si="19"/>
        <v>0</v>
      </c>
      <c r="R62" s="159"/>
      <c r="S62" s="159" t="s">
        <v>131</v>
      </c>
      <c r="T62" s="159" t="s">
        <v>131</v>
      </c>
      <c r="U62" s="159">
        <v>6.0000000000000001E-3</v>
      </c>
      <c r="V62" s="159">
        <f t="shared" si="20"/>
        <v>0.02</v>
      </c>
      <c r="W62" s="159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223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162" t="s">
        <v>121</v>
      </c>
      <c r="B63" s="163" t="s">
        <v>73</v>
      </c>
      <c r="C63" s="181" t="s">
        <v>74</v>
      </c>
      <c r="D63" s="164"/>
      <c r="E63" s="165"/>
      <c r="F63" s="166"/>
      <c r="G63" s="167">
        <f>SUMIF(AG64:AG64,"&lt;&gt;NOR",G64:G64)</f>
        <v>0</v>
      </c>
      <c r="H63" s="161"/>
      <c r="I63" s="161">
        <f>SUM(I64:I64)</f>
        <v>0</v>
      </c>
      <c r="J63" s="161"/>
      <c r="K63" s="161">
        <f>SUM(K64:K64)</f>
        <v>0</v>
      </c>
      <c r="L63" s="161"/>
      <c r="M63" s="161">
        <f>SUM(M64:M64)</f>
        <v>0</v>
      </c>
      <c r="N63" s="161"/>
      <c r="O63" s="161">
        <f>SUM(O64:O64)</f>
        <v>0</v>
      </c>
      <c r="P63" s="161"/>
      <c r="Q63" s="161">
        <f>SUM(Q64:Q64)</f>
        <v>0</v>
      </c>
      <c r="R63" s="161"/>
      <c r="S63" s="161"/>
      <c r="T63" s="161"/>
      <c r="U63" s="161"/>
      <c r="V63" s="161">
        <f>SUM(V64:V64)</f>
        <v>3.07</v>
      </c>
      <c r="W63" s="161"/>
      <c r="AG63" t="s">
        <v>122</v>
      </c>
    </row>
    <row r="64" spans="1:60" outlineLevel="1" x14ac:dyDescent="0.2">
      <c r="A64" s="174">
        <v>49</v>
      </c>
      <c r="B64" s="175" t="s">
        <v>238</v>
      </c>
      <c r="C64" s="182" t="s">
        <v>239</v>
      </c>
      <c r="D64" s="176" t="s">
        <v>189</v>
      </c>
      <c r="E64" s="177">
        <v>1.6252200000000001</v>
      </c>
      <c r="F64" s="178"/>
      <c r="G64" s="179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15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/>
      <c r="S64" s="159" t="s">
        <v>131</v>
      </c>
      <c r="T64" s="159" t="s">
        <v>131</v>
      </c>
      <c r="U64" s="159">
        <v>1.8919999999999999</v>
      </c>
      <c r="V64" s="159">
        <f>ROUND(E64*U64,2)</f>
        <v>3.07</v>
      </c>
      <c r="W64" s="159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240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x14ac:dyDescent="0.2">
      <c r="A65" s="162" t="s">
        <v>121</v>
      </c>
      <c r="B65" s="163" t="s">
        <v>75</v>
      </c>
      <c r="C65" s="181" t="s">
        <v>76</v>
      </c>
      <c r="D65" s="164"/>
      <c r="E65" s="165"/>
      <c r="F65" s="166"/>
      <c r="G65" s="167">
        <f>SUMIF(AG66:AG69,"&lt;&gt;NOR",G66:G69)</f>
        <v>0</v>
      </c>
      <c r="H65" s="161"/>
      <c r="I65" s="161">
        <f>SUM(I66:I69)</f>
        <v>0</v>
      </c>
      <c r="J65" s="161"/>
      <c r="K65" s="161">
        <f>SUM(K66:K69)</f>
        <v>0</v>
      </c>
      <c r="L65" s="161"/>
      <c r="M65" s="161">
        <f>SUM(M66:M69)</f>
        <v>0</v>
      </c>
      <c r="N65" s="161"/>
      <c r="O65" s="161">
        <f>SUM(O66:O69)</f>
        <v>0.04</v>
      </c>
      <c r="P65" s="161"/>
      <c r="Q65" s="161">
        <f>SUM(Q66:Q69)</f>
        <v>0</v>
      </c>
      <c r="R65" s="161"/>
      <c r="S65" s="161"/>
      <c r="T65" s="161"/>
      <c r="U65" s="161"/>
      <c r="V65" s="161">
        <f>SUM(V66:V69)</f>
        <v>6.81</v>
      </c>
      <c r="W65" s="161"/>
      <c r="AG65" t="s">
        <v>122</v>
      </c>
    </row>
    <row r="66" spans="1:60" ht="22.5" outlineLevel="1" x14ac:dyDescent="0.2">
      <c r="A66" s="174">
        <v>50</v>
      </c>
      <c r="B66" s="175" t="s">
        <v>241</v>
      </c>
      <c r="C66" s="182" t="s">
        <v>242</v>
      </c>
      <c r="D66" s="176" t="s">
        <v>130</v>
      </c>
      <c r="E66" s="177">
        <v>9.6349999999999998</v>
      </c>
      <c r="F66" s="178"/>
      <c r="G66" s="179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15</v>
      </c>
      <c r="M66" s="159">
        <f>G66*(1+L66/100)</f>
        <v>0</v>
      </c>
      <c r="N66" s="159">
        <v>2.1000000000000001E-4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131</v>
      </c>
      <c r="T66" s="159" t="s">
        <v>131</v>
      </c>
      <c r="U66" s="159">
        <v>9.5000000000000001E-2</v>
      </c>
      <c r="V66" s="159">
        <f>ROUND(E66*U66,2)</f>
        <v>0.92</v>
      </c>
      <c r="W66" s="159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193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74">
        <v>51</v>
      </c>
      <c r="B67" s="175" t="s">
        <v>243</v>
      </c>
      <c r="C67" s="182" t="s">
        <v>244</v>
      </c>
      <c r="D67" s="176" t="s">
        <v>130</v>
      </c>
      <c r="E67" s="177">
        <v>10.515000000000001</v>
      </c>
      <c r="F67" s="178"/>
      <c r="G67" s="179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15</v>
      </c>
      <c r="M67" s="159">
        <f>G67*(1+L67/100)</f>
        <v>0</v>
      </c>
      <c r="N67" s="159">
        <v>3.3999999999999998E-3</v>
      </c>
      <c r="O67" s="159">
        <f>ROUND(E67*N67,2)</f>
        <v>0.04</v>
      </c>
      <c r="P67" s="159">
        <v>0</v>
      </c>
      <c r="Q67" s="159">
        <f>ROUND(E67*P67,2)</f>
        <v>0</v>
      </c>
      <c r="R67" s="159"/>
      <c r="S67" s="159" t="s">
        <v>131</v>
      </c>
      <c r="T67" s="159" t="s">
        <v>131</v>
      </c>
      <c r="U67" s="159">
        <v>0.46100000000000002</v>
      </c>
      <c r="V67" s="159">
        <f>ROUND(E67*U67,2)</f>
        <v>4.8499999999999996</v>
      </c>
      <c r="W67" s="159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193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74">
        <v>52</v>
      </c>
      <c r="B68" s="175" t="s">
        <v>245</v>
      </c>
      <c r="C68" s="182" t="s">
        <v>246</v>
      </c>
      <c r="D68" s="176" t="s">
        <v>138</v>
      </c>
      <c r="E68" s="177">
        <v>8.8000000000000007</v>
      </c>
      <c r="F68" s="178"/>
      <c r="G68" s="179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15</v>
      </c>
      <c r="M68" s="159">
        <f>G68*(1+L68/100)</f>
        <v>0</v>
      </c>
      <c r="N68" s="159">
        <v>2.9E-4</v>
      </c>
      <c r="O68" s="159">
        <f>ROUND(E68*N68,2)</f>
        <v>0</v>
      </c>
      <c r="P68" s="159">
        <v>0</v>
      </c>
      <c r="Q68" s="159">
        <f>ROUND(E68*P68,2)</f>
        <v>0</v>
      </c>
      <c r="R68" s="159"/>
      <c r="S68" s="159" t="s">
        <v>131</v>
      </c>
      <c r="T68" s="159" t="s">
        <v>131</v>
      </c>
      <c r="U68" s="159">
        <v>0.11</v>
      </c>
      <c r="V68" s="159">
        <f>ROUND(E68*U68,2)</f>
        <v>0.97</v>
      </c>
      <c r="W68" s="159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193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4">
        <v>53</v>
      </c>
      <c r="B69" s="175" t="s">
        <v>247</v>
      </c>
      <c r="C69" s="182" t="s">
        <v>248</v>
      </c>
      <c r="D69" s="176" t="s">
        <v>189</v>
      </c>
      <c r="E69" s="177">
        <v>4.0329999999999998E-2</v>
      </c>
      <c r="F69" s="178"/>
      <c r="G69" s="179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15</v>
      </c>
      <c r="M69" s="159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 t="s">
        <v>131</v>
      </c>
      <c r="T69" s="159" t="s">
        <v>131</v>
      </c>
      <c r="U69" s="159">
        <v>1.637</v>
      </c>
      <c r="V69" s="159">
        <f>ROUND(E69*U69,2)</f>
        <v>7.0000000000000007E-2</v>
      </c>
      <c r="W69" s="159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240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x14ac:dyDescent="0.2">
      <c r="A70" s="162" t="s">
        <v>121</v>
      </c>
      <c r="B70" s="163" t="s">
        <v>77</v>
      </c>
      <c r="C70" s="181" t="s">
        <v>78</v>
      </c>
      <c r="D70" s="164"/>
      <c r="E70" s="165"/>
      <c r="F70" s="166"/>
      <c r="G70" s="167">
        <f>SUMIF(AG71:AG76,"&lt;&gt;NOR",G71:G76)</f>
        <v>0</v>
      </c>
      <c r="H70" s="161"/>
      <c r="I70" s="161">
        <f>SUM(I71:I76)</f>
        <v>0</v>
      </c>
      <c r="J70" s="161"/>
      <c r="K70" s="161">
        <f>SUM(K71:K76)</f>
        <v>0</v>
      </c>
      <c r="L70" s="161"/>
      <c r="M70" s="161">
        <f>SUM(M71:M76)</f>
        <v>0</v>
      </c>
      <c r="N70" s="161"/>
      <c r="O70" s="161">
        <f>SUM(O71:O76)</f>
        <v>0</v>
      </c>
      <c r="P70" s="161"/>
      <c r="Q70" s="161">
        <f>SUM(Q71:Q76)</f>
        <v>0</v>
      </c>
      <c r="R70" s="161"/>
      <c r="S70" s="161"/>
      <c r="T70" s="161"/>
      <c r="U70" s="161"/>
      <c r="V70" s="161">
        <f>SUM(V71:V76)</f>
        <v>0.98</v>
      </c>
      <c r="W70" s="161"/>
      <c r="AG70" t="s">
        <v>122</v>
      </c>
    </row>
    <row r="71" spans="1:60" outlineLevel="1" x14ac:dyDescent="0.2">
      <c r="A71" s="174">
        <v>54</v>
      </c>
      <c r="B71" s="175" t="s">
        <v>249</v>
      </c>
      <c r="C71" s="182" t="s">
        <v>250</v>
      </c>
      <c r="D71" s="176" t="s">
        <v>130</v>
      </c>
      <c r="E71" s="177">
        <v>3.1949999999999998</v>
      </c>
      <c r="F71" s="178"/>
      <c r="G71" s="179">
        <f t="shared" ref="G71:G76" si="21">ROUND(E71*F71,2)</f>
        <v>0</v>
      </c>
      <c r="H71" s="160"/>
      <c r="I71" s="159">
        <f t="shared" ref="I71:I76" si="22">ROUND(E71*H71,2)</f>
        <v>0</v>
      </c>
      <c r="J71" s="160"/>
      <c r="K71" s="159">
        <f t="shared" ref="K71:K76" si="23">ROUND(E71*J71,2)</f>
        <v>0</v>
      </c>
      <c r="L71" s="159">
        <v>15</v>
      </c>
      <c r="M71" s="159">
        <f t="shared" ref="M71:M76" si="24">G71*(1+L71/100)</f>
        <v>0</v>
      </c>
      <c r="N71" s="159">
        <v>0</v>
      </c>
      <c r="O71" s="159">
        <f t="shared" ref="O71:O76" si="25">ROUND(E71*N71,2)</f>
        <v>0</v>
      </c>
      <c r="P71" s="159">
        <v>0</v>
      </c>
      <c r="Q71" s="159">
        <f t="shared" ref="Q71:Q76" si="26">ROUND(E71*P71,2)</f>
        <v>0</v>
      </c>
      <c r="R71" s="159"/>
      <c r="S71" s="159" t="s">
        <v>131</v>
      </c>
      <c r="T71" s="159" t="s">
        <v>131</v>
      </c>
      <c r="U71" s="159">
        <v>0.08</v>
      </c>
      <c r="V71" s="159">
        <f t="shared" ref="V71:V76" si="27">ROUND(E71*U71,2)</f>
        <v>0.26</v>
      </c>
      <c r="W71" s="159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193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4">
        <v>55</v>
      </c>
      <c r="B72" s="175" t="s">
        <v>251</v>
      </c>
      <c r="C72" s="182" t="s">
        <v>252</v>
      </c>
      <c r="D72" s="176" t="s">
        <v>138</v>
      </c>
      <c r="E72" s="177">
        <v>10</v>
      </c>
      <c r="F72" s="178"/>
      <c r="G72" s="179">
        <f t="shared" si="21"/>
        <v>0</v>
      </c>
      <c r="H72" s="160"/>
      <c r="I72" s="159">
        <f t="shared" si="22"/>
        <v>0</v>
      </c>
      <c r="J72" s="160"/>
      <c r="K72" s="159">
        <f t="shared" si="23"/>
        <v>0</v>
      </c>
      <c r="L72" s="159">
        <v>15</v>
      </c>
      <c r="M72" s="159">
        <f t="shared" si="24"/>
        <v>0</v>
      </c>
      <c r="N72" s="159">
        <v>0</v>
      </c>
      <c r="O72" s="159">
        <f t="shared" si="25"/>
        <v>0</v>
      </c>
      <c r="P72" s="159">
        <v>0</v>
      </c>
      <c r="Q72" s="159">
        <f t="shared" si="26"/>
        <v>0</v>
      </c>
      <c r="R72" s="159"/>
      <c r="S72" s="159" t="s">
        <v>131</v>
      </c>
      <c r="T72" s="159" t="s">
        <v>131</v>
      </c>
      <c r="U72" s="159">
        <v>0.05</v>
      </c>
      <c r="V72" s="159">
        <f t="shared" si="27"/>
        <v>0.5</v>
      </c>
      <c r="W72" s="159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193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4">
        <v>56</v>
      </c>
      <c r="B73" s="175" t="s">
        <v>253</v>
      </c>
      <c r="C73" s="182" t="s">
        <v>254</v>
      </c>
      <c r="D73" s="176" t="s">
        <v>130</v>
      </c>
      <c r="E73" s="177">
        <v>3.1949999999999998</v>
      </c>
      <c r="F73" s="178"/>
      <c r="G73" s="179">
        <f t="shared" si="21"/>
        <v>0</v>
      </c>
      <c r="H73" s="160"/>
      <c r="I73" s="159">
        <f t="shared" si="22"/>
        <v>0</v>
      </c>
      <c r="J73" s="160"/>
      <c r="K73" s="159">
        <f t="shared" si="23"/>
        <v>0</v>
      </c>
      <c r="L73" s="159">
        <v>15</v>
      </c>
      <c r="M73" s="159">
        <f t="shared" si="24"/>
        <v>0</v>
      </c>
      <c r="N73" s="159">
        <v>1.0000000000000001E-5</v>
      </c>
      <c r="O73" s="159">
        <f t="shared" si="25"/>
        <v>0</v>
      </c>
      <c r="P73" s="159">
        <v>0</v>
      </c>
      <c r="Q73" s="159">
        <f t="shared" si="26"/>
        <v>0</v>
      </c>
      <c r="R73" s="159"/>
      <c r="S73" s="159" t="s">
        <v>131</v>
      </c>
      <c r="T73" s="159" t="s">
        <v>131</v>
      </c>
      <c r="U73" s="159">
        <v>7.0000000000000007E-2</v>
      </c>
      <c r="V73" s="159">
        <f t="shared" si="27"/>
        <v>0.22</v>
      </c>
      <c r="W73" s="159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193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4">
        <v>57</v>
      </c>
      <c r="B74" s="175" t="s">
        <v>255</v>
      </c>
      <c r="C74" s="182" t="s">
        <v>256</v>
      </c>
      <c r="D74" s="176" t="s">
        <v>130</v>
      </c>
      <c r="E74" s="177">
        <v>10.5</v>
      </c>
      <c r="F74" s="178"/>
      <c r="G74" s="179">
        <f t="shared" si="21"/>
        <v>0</v>
      </c>
      <c r="H74" s="160"/>
      <c r="I74" s="159">
        <f t="shared" si="22"/>
        <v>0</v>
      </c>
      <c r="J74" s="160"/>
      <c r="K74" s="159">
        <f t="shared" si="23"/>
        <v>0</v>
      </c>
      <c r="L74" s="159">
        <v>15</v>
      </c>
      <c r="M74" s="159">
        <f t="shared" si="24"/>
        <v>0</v>
      </c>
      <c r="N74" s="159">
        <v>1.7000000000000001E-4</v>
      </c>
      <c r="O74" s="159">
        <f t="shared" si="25"/>
        <v>0</v>
      </c>
      <c r="P74" s="159">
        <v>0</v>
      </c>
      <c r="Q74" s="159">
        <f t="shared" si="26"/>
        <v>0</v>
      </c>
      <c r="R74" s="159" t="s">
        <v>166</v>
      </c>
      <c r="S74" s="159" t="s">
        <v>131</v>
      </c>
      <c r="T74" s="159" t="s">
        <v>131</v>
      </c>
      <c r="U74" s="159">
        <v>0</v>
      </c>
      <c r="V74" s="159">
        <f t="shared" si="27"/>
        <v>0</v>
      </c>
      <c r="W74" s="159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257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4">
        <v>58</v>
      </c>
      <c r="B75" s="175" t="s">
        <v>258</v>
      </c>
      <c r="C75" s="182" t="s">
        <v>259</v>
      </c>
      <c r="D75" s="176" t="s">
        <v>130</v>
      </c>
      <c r="E75" s="177">
        <v>3.3548</v>
      </c>
      <c r="F75" s="178"/>
      <c r="G75" s="179">
        <f t="shared" si="21"/>
        <v>0</v>
      </c>
      <c r="H75" s="160"/>
      <c r="I75" s="159">
        <f t="shared" si="22"/>
        <v>0</v>
      </c>
      <c r="J75" s="160"/>
      <c r="K75" s="159">
        <f t="shared" si="23"/>
        <v>0</v>
      </c>
      <c r="L75" s="159">
        <v>15</v>
      </c>
      <c r="M75" s="159">
        <f t="shared" si="24"/>
        <v>0</v>
      </c>
      <c r="N75" s="159">
        <v>3.0000000000000001E-5</v>
      </c>
      <c r="O75" s="159">
        <f t="shared" si="25"/>
        <v>0</v>
      </c>
      <c r="P75" s="159">
        <v>0</v>
      </c>
      <c r="Q75" s="159">
        <f t="shared" si="26"/>
        <v>0</v>
      </c>
      <c r="R75" s="159" t="s">
        <v>166</v>
      </c>
      <c r="S75" s="159" t="s">
        <v>131</v>
      </c>
      <c r="T75" s="159" t="s">
        <v>131</v>
      </c>
      <c r="U75" s="159">
        <v>0</v>
      </c>
      <c r="V75" s="159">
        <f t="shared" si="27"/>
        <v>0</v>
      </c>
      <c r="W75" s="159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257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4">
        <v>59</v>
      </c>
      <c r="B76" s="175" t="s">
        <v>260</v>
      </c>
      <c r="C76" s="182" t="s">
        <v>261</v>
      </c>
      <c r="D76" s="176" t="s">
        <v>189</v>
      </c>
      <c r="E76" s="177">
        <v>1.92E-3</v>
      </c>
      <c r="F76" s="178"/>
      <c r="G76" s="179">
        <f t="shared" si="21"/>
        <v>0</v>
      </c>
      <c r="H76" s="160"/>
      <c r="I76" s="159">
        <f t="shared" si="22"/>
        <v>0</v>
      </c>
      <c r="J76" s="160"/>
      <c r="K76" s="159">
        <f t="shared" si="23"/>
        <v>0</v>
      </c>
      <c r="L76" s="159">
        <v>15</v>
      </c>
      <c r="M76" s="159">
        <f t="shared" si="24"/>
        <v>0</v>
      </c>
      <c r="N76" s="159">
        <v>0</v>
      </c>
      <c r="O76" s="159">
        <f t="shared" si="25"/>
        <v>0</v>
      </c>
      <c r="P76" s="159">
        <v>0</v>
      </c>
      <c r="Q76" s="159">
        <f t="shared" si="26"/>
        <v>0</v>
      </c>
      <c r="R76" s="159"/>
      <c r="S76" s="159" t="s">
        <v>131</v>
      </c>
      <c r="T76" s="159" t="s">
        <v>131</v>
      </c>
      <c r="U76" s="159">
        <v>1.966</v>
      </c>
      <c r="V76" s="159">
        <f t="shared" si="27"/>
        <v>0</v>
      </c>
      <c r="W76" s="159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240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">
      <c r="A77" s="162" t="s">
        <v>121</v>
      </c>
      <c r="B77" s="163" t="s">
        <v>79</v>
      </c>
      <c r="C77" s="181" t="s">
        <v>80</v>
      </c>
      <c r="D77" s="164"/>
      <c r="E77" s="165"/>
      <c r="F77" s="166"/>
      <c r="G77" s="167">
        <f>SUMIF(AG78:AG85,"&lt;&gt;NOR",G78:G85)</f>
        <v>0</v>
      </c>
      <c r="H77" s="161"/>
      <c r="I77" s="161">
        <f>SUM(I78:I85)</f>
        <v>0</v>
      </c>
      <c r="J77" s="161"/>
      <c r="K77" s="161">
        <f>SUM(K78:K85)</f>
        <v>0</v>
      </c>
      <c r="L77" s="161"/>
      <c r="M77" s="161">
        <f>SUM(M78:M85)</f>
        <v>0</v>
      </c>
      <c r="N77" s="161"/>
      <c r="O77" s="161">
        <f>SUM(O78:O85)</f>
        <v>0.01</v>
      </c>
      <c r="P77" s="161"/>
      <c r="Q77" s="161">
        <f>SUM(Q78:Q85)</f>
        <v>0</v>
      </c>
      <c r="R77" s="161"/>
      <c r="S77" s="161"/>
      <c r="T77" s="161"/>
      <c r="U77" s="161"/>
      <c r="V77" s="161">
        <f>SUM(V78:V85)</f>
        <v>4.1199999999999992</v>
      </c>
      <c r="W77" s="161"/>
      <c r="AG77" t="s">
        <v>122</v>
      </c>
    </row>
    <row r="78" spans="1:60" outlineLevel="1" x14ac:dyDescent="0.2">
      <c r="A78" s="174">
        <v>60</v>
      </c>
      <c r="B78" s="175" t="s">
        <v>262</v>
      </c>
      <c r="C78" s="182" t="s">
        <v>263</v>
      </c>
      <c r="D78" s="176" t="s">
        <v>125</v>
      </c>
      <c r="E78" s="177">
        <v>1</v>
      </c>
      <c r="F78" s="178"/>
      <c r="G78" s="179">
        <f t="shared" ref="G78:G85" si="28">ROUND(E78*F78,2)</f>
        <v>0</v>
      </c>
      <c r="H78" s="160"/>
      <c r="I78" s="159">
        <f t="shared" ref="I78:I85" si="29">ROUND(E78*H78,2)</f>
        <v>0</v>
      </c>
      <c r="J78" s="160"/>
      <c r="K78" s="159">
        <f t="shared" ref="K78:K85" si="30">ROUND(E78*J78,2)</f>
        <v>0</v>
      </c>
      <c r="L78" s="159">
        <v>15</v>
      </c>
      <c r="M78" s="159">
        <f t="shared" ref="M78:M85" si="31">G78*(1+L78/100)</f>
        <v>0</v>
      </c>
      <c r="N78" s="159">
        <v>6.7499999999999999E-3</v>
      </c>
      <c r="O78" s="159">
        <f t="shared" ref="O78:O85" si="32">ROUND(E78*N78,2)</f>
        <v>0.01</v>
      </c>
      <c r="P78" s="159">
        <v>0</v>
      </c>
      <c r="Q78" s="159">
        <f t="shared" ref="Q78:Q85" si="33">ROUND(E78*P78,2)</f>
        <v>0</v>
      </c>
      <c r="R78" s="159"/>
      <c r="S78" s="159" t="s">
        <v>131</v>
      </c>
      <c r="T78" s="159" t="s">
        <v>131</v>
      </c>
      <c r="U78" s="159">
        <v>0.70899999999999996</v>
      </c>
      <c r="V78" s="159">
        <f t="shared" ref="V78:V85" si="34">ROUND(E78*U78,2)</f>
        <v>0.71</v>
      </c>
      <c r="W78" s="159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163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4">
        <v>61</v>
      </c>
      <c r="B79" s="175" t="s">
        <v>264</v>
      </c>
      <c r="C79" s="182" t="s">
        <v>265</v>
      </c>
      <c r="D79" s="176" t="s">
        <v>138</v>
      </c>
      <c r="E79" s="177">
        <v>3.5</v>
      </c>
      <c r="F79" s="178"/>
      <c r="G79" s="179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15</v>
      </c>
      <c r="M79" s="159">
        <f t="shared" si="31"/>
        <v>0</v>
      </c>
      <c r="N79" s="159">
        <v>4.6999999999999999E-4</v>
      </c>
      <c r="O79" s="159">
        <f t="shared" si="32"/>
        <v>0</v>
      </c>
      <c r="P79" s="159">
        <v>0</v>
      </c>
      <c r="Q79" s="159">
        <f t="shared" si="33"/>
        <v>0</v>
      </c>
      <c r="R79" s="159"/>
      <c r="S79" s="159" t="s">
        <v>131</v>
      </c>
      <c r="T79" s="159" t="s">
        <v>131</v>
      </c>
      <c r="U79" s="159">
        <v>0.35899999999999999</v>
      </c>
      <c r="V79" s="159">
        <f t="shared" si="34"/>
        <v>1.26</v>
      </c>
      <c r="W79" s="159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193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74">
        <v>62</v>
      </c>
      <c r="B80" s="175" t="s">
        <v>266</v>
      </c>
      <c r="C80" s="182" t="s">
        <v>267</v>
      </c>
      <c r="D80" s="176" t="s">
        <v>138</v>
      </c>
      <c r="E80" s="177">
        <v>1</v>
      </c>
      <c r="F80" s="178"/>
      <c r="G80" s="179">
        <f t="shared" si="28"/>
        <v>0</v>
      </c>
      <c r="H80" s="160"/>
      <c r="I80" s="159">
        <f t="shared" si="29"/>
        <v>0</v>
      </c>
      <c r="J80" s="160"/>
      <c r="K80" s="159">
        <f t="shared" si="30"/>
        <v>0</v>
      </c>
      <c r="L80" s="159">
        <v>15</v>
      </c>
      <c r="M80" s="159">
        <f t="shared" si="31"/>
        <v>0</v>
      </c>
      <c r="N80" s="159">
        <v>1.5200000000000001E-3</v>
      </c>
      <c r="O80" s="159">
        <f t="shared" si="32"/>
        <v>0</v>
      </c>
      <c r="P80" s="159">
        <v>0</v>
      </c>
      <c r="Q80" s="159">
        <f t="shared" si="33"/>
        <v>0</v>
      </c>
      <c r="R80" s="159"/>
      <c r="S80" s="159" t="s">
        <v>131</v>
      </c>
      <c r="T80" s="159" t="s">
        <v>131</v>
      </c>
      <c r="U80" s="159">
        <v>1.173</v>
      </c>
      <c r="V80" s="159">
        <f t="shared" si="34"/>
        <v>1.17</v>
      </c>
      <c r="W80" s="159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193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4">
        <v>63</v>
      </c>
      <c r="B81" s="175" t="s">
        <v>268</v>
      </c>
      <c r="C81" s="182" t="s">
        <v>269</v>
      </c>
      <c r="D81" s="176" t="s">
        <v>125</v>
      </c>
      <c r="E81" s="177">
        <v>2</v>
      </c>
      <c r="F81" s="178"/>
      <c r="G81" s="179">
        <f t="shared" si="28"/>
        <v>0</v>
      </c>
      <c r="H81" s="160"/>
      <c r="I81" s="159">
        <f t="shared" si="29"/>
        <v>0</v>
      </c>
      <c r="J81" s="160"/>
      <c r="K81" s="159">
        <f t="shared" si="30"/>
        <v>0</v>
      </c>
      <c r="L81" s="159">
        <v>15</v>
      </c>
      <c r="M81" s="159">
        <f t="shared" si="31"/>
        <v>0</v>
      </c>
      <c r="N81" s="159">
        <v>0</v>
      </c>
      <c r="O81" s="159">
        <f t="shared" si="32"/>
        <v>0</v>
      </c>
      <c r="P81" s="159">
        <v>0</v>
      </c>
      <c r="Q81" s="159">
        <f t="shared" si="33"/>
        <v>0</v>
      </c>
      <c r="R81" s="159"/>
      <c r="S81" s="159" t="s">
        <v>131</v>
      </c>
      <c r="T81" s="159" t="s">
        <v>131</v>
      </c>
      <c r="U81" s="159">
        <v>0.157</v>
      </c>
      <c r="V81" s="159">
        <f t="shared" si="34"/>
        <v>0.31</v>
      </c>
      <c r="W81" s="159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193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4">
        <v>64</v>
      </c>
      <c r="B82" s="175" t="s">
        <v>270</v>
      </c>
      <c r="C82" s="182" t="s">
        <v>271</v>
      </c>
      <c r="D82" s="176" t="s">
        <v>125</v>
      </c>
      <c r="E82" s="177">
        <v>1</v>
      </c>
      <c r="F82" s="178"/>
      <c r="G82" s="179">
        <f t="shared" si="28"/>
        <v>0</v>
      </c>
      <c r="H82" s="160"/>
      <c r="I82" s="159">
        <f t="shared" si="29"/>
        <v>0</v>
      </c>
      <c r="J82" s="160"/>
      <c r="K82" s="159">
        <f t="shared" si="30"/>
        <v>0</v>
      </c>
      <c r="L82" s="159">
        <v>15</v>
      </c>
      <c r="M82" s="159">
        <f t="shared" si="31"/>
        <v>0</v>
      </c>
      <c r="N82" s="159">
        <v>0</v>
      </c>
      <c r="O82" s="159">
        <f t="shared" si="32"/>
        <v>0</v>
      </c>
      <c r="P82" s="159">
        <v>0</v>
      </c>
      <c r="Q82" s="159">
        <f t="shared" si="33"/>
        <v>0</v>
      </c>
      <c r="R82" s="159"/>
      <c r="S82" s="159" t="s">
        <v>131</v>
      </c>
      <c r="T82" s="159" t="s">
        <v>131</v>
      </c>
      <c r="U82" s="159">
        <v>0.17399999999999999</v>
      </c>
      <c r="V82" s="159">
        <f t="shared" si="34"/>
        <v>0.17</v>
      </c>
      <c r="W82" s="159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193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74">
        <v>65</v>
      </c>
      <c r="B83" s="175" t="s">
        <v>272</v>
      </c>
      <c r="C83" s="182" t="s">
        <v>273</v>
      </c>
      <c r="D83" s="176" t="s">
        <v>125</v>
      </c>
      <c r="E83" s="177">
        <v>1</v>
      </c>
      <c r="F83" s="178"/>
      <c r="G83" s="179">
        <f t="shared" si="28"/>
        <v>0</v>
      </c>
      <c r="H83" s="160"/>
      <c r="I83" s="159">
        <f t="shared" si="29"/>
        <v>0</v>
      </c>
      <c r="J83" s="160"/>
      <c r="K83" s="159">
        <f t="shared" si="30"/>
        <v>0</v>
      </c>
      <c r="L83" s="159">
        <v>15</v>
      </c>
      <c r="M83" s="159">
        <f t="shared" si="31"/>
        <v>0</v>
      </c>
      <c r="N83" s="159">
        <v>0</v>
      </c>
      <c r="O83" s="159">
        <f t="shared" si="32"/>
        <v>0</v>
      </c>
      <c r="P83" s="159">
        <v>0</v>
      </c>
      <c r="Q83" s="159">
        <f t="shared" si="33"/>
        <v>0</v>
      </c>
      <c r="R83" s="159"/>
      <c r="S83" s="159" t="s">
        <v>131</v>
      </c>
      <c r="T83" s="159" t="s">
        <v>131</v>
      </c>
      <c r="U83" s="159">
        <v>0.25900000000000001</v>
      </c>
      <c r="V83" s="159">
        <f t="shared" si="34"/>
        <v>0.26</v>
      </c>
      <c r="W83" s="159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193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4">
        <v>66</v>
      </c>
      <c r="B84" s="175" t="s">
        <v>274</v>
      </c>
      <c r="C84" s="182" t="s">
        <v>275</v>
      </c>
      <c r="D84" s="176" t="s">
        <v>138</v>
      </c>
      <c r="E84" s="177">
        <v>4.5</v>
      </c>
      <c r="F84" s="178"/>
      <c r="G84" s="179">
        <f t="shared" si="28"/>
        <v>0</v>
      </c>
      <c r="H84" s="160"/>
      <c r="I84" s="159">
        <f t="shared" si="29"/>
        <v>0</v>
      </c>
      <c r="J84" s="160"/>
      <c r="K84" s="159">
        <f t="shared" si="30"/>
        <v>0</v>
      </c>
      <c r="L84" s="159">
        <v>15</v>
      </c>
      <c r="M84" s="159">
        <f t="shared" si="31"/>
        <v>0</v>
      </c>
      <c r="N84" s="159">
        <v>0</v>
      </c>
      <c r="O84" s="159">
        <f t="shared" si="32"/>
        <v>0</v>
      </c>
      <c r="P84" s="159">
        <v>0</v>
      </c>
      <c r="Q84" s="159">
        <f t="shared" si="33"/>
        <v>0</v>
      </c>
      <c r="R84" s="159"/>
      <c r="S84" s="159" t="s">
        <v>131</v>
      </c>
      <c r="T84" s="159" t="s">
        <v>131</v>
      </c>
      <c r="U84" s="159">
        <v>4.8000000000000001E-2</v>
      </c>
      <c r="V84" s="159">
        <f t="shared" si="34"/>
        <v>0.22</v>
      </c>
      <c r="W84" s="159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193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4">
        <v>67</v>
      </c>
      <c r="B85" s="175" t="s">
        <v>276</v>
      </c>
      <c r="C85" s="182" t="s">
        <v>277</v>
      </c>
      <c r="D85" s="176" t="s">
        <v>189</v>
      </c>
      <c r="E85" s="177">
        <v>9.9100000000000004E-3</v>
      </c>
      <c r="F85" s="178"/>
      <c r="G85" s="179">
        <f t="shared" si="28"/>
        <v>0</v>
      </c>
      <c r="H85" s="160"/>
      <c r="I85" s="159">
        <f t="shared" si="29"/>
        <v>0</v>
      </c>
      <c r="J85" s="160"/>
      <c r="K85" s="159">
        <f t="shared" si="30"/>
        <v>0</v>
      </c>
      <c r="L85" s="159">
        <v>15</v>
      </c>
      <c r="M85" s="159">
        <f t="shared" si="31"/>
        <v>0</v>
      </c>
      <c r="N85" s="159">
        <v>0</v>
      </c>
      <c r="O85" s="159">
        <f t="shared" si="32"/>
        <v>0</v>
      </c>
      <c r="P85" s="159">
        <v>0</v>
      </c>
      <c r="Q85" s="159">
        <f t="shared" si="33"/>
        <v>0</v>
      </c>
      <c r="R85" s="159"/>
      <c r="S85" s="159" t="s">
        <v>131</v>
      </c>
      <c r="T85" s="159" t="s">
        <v>131</v>
      </c>
      <c r="U85" s="159">
        <v>1.575</v>
      </c>
      <c r="V85" s="159">
        <f t="shared" si="34"/>
        <v>0.02</v>
      </c>
      <c r="W85" s="159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240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x14ac:dyDescent="0.2">
      <c r="A86" s="162" t="s">
        <v>121</v>
      </c>
      <c r="B86" s="163" t="s">
        <v>81</v>
      </c>
      <c r="C86" s="181" t="s">
        <v>82</v>
      </c>
      <c r="D86" s="164"/>
      <c r="E86" s="165"/>
      <c r="F86" s="166"/>
      <c r="G86" s="167">
        <f>SUMIF(AG87:AG97,"&lt;&gt;NOR",G87:G97)</f>
        <v>0</v>
      </c>
      <c r="H86" s="161"/>
      <c r="I86" s="161">
        <f>SUM(I87:I97)</f>
        <v>0</v>
      </c>
      <c r="J86" s="161"/>
      <c r="K86" s="161">
        <f>SUM(K87:K97)</f>
        <v>0</v>
      </c>
      <c r="L86" s="161"/>
      <c r="M86" s="161">
        <f>SUM(M87:M97)</f>
        <v>0</v>
      </c>
      <c r="N86" s="161"/>
      <c r="O86" s="161">
        <f>SUM(O87:O97)</f>
        <v>0.03</v>
      </c>
      <c r="P86" s="161"/>
      <c r="Q86" s="161">
        <f>SUM(Q87:Q97)</f>
        <v>0</v>
      </c>
      <c r="R86" s="161"/>
      <c r="S86" s="161"/>
      <c r="T86" s="161"/>
      <c r="U86" s="161"/>
      <c r="V86" s="161">
        <f>SUM(V87:V97)</f>
        <v>8.9600000000000009</v>
      </c>
      <c r="W86" s="161"/>
      <c r="AG86" t="s">
        <v>122</v>
      </c>
    </row>
    <row r="87" spans="1:60" outlineLevel="1" x14ac:dyDescent="0.2">
      <c r="A87" s="174">
        <v>68</v>
      </c>
      <c r="B87" s="175" t="s">
        <v>278</v>
      </c>
      <c r="C87" s="182" t="s">
        <v>279</v>
      </c>
      <c r="D87" s="176" t="s">
        <v>125</v>
      </c>
      <c r="E87" s="177">
        <v>2</v>
      </c>
      <c r="F87" s="178"/>
      <c r="G87" s="179">
        <f t="shared" ref="G87:G97" si="35">ROUND(E87*F87,2)</f>
        <v>0</v>
      </c>
      <c r="H87" s="160"/>
      <c r="I87" s="159">
        <f t="shared" ref="I87:I97" si="36">ROUND(E87*H87,2)</f>
        <v>0</v>
      </c>
      <c r="J87" s="160"/>
      <c r="K87" s="159">
        <f t="shared" ref="K87:K97" si="37">ROUND(E87*J87,2)</f>
        <v>0</v>
      </c>
      <c r="L87" s="159">
        <v>15</v>
      </c>
      <c r="M87" s="159">
        <f t="shared" ref="M87:M97" si="38">G87*(1+L87/100)</f>
        <v>0</v>
      </c>
      <c r="N87" s="159">
        <v>0</v>
      </c>
      <c r="O87" s="159">
        <f t="shared" ref="O87:O97" si="39">ROUND(E87*N87,2)</f>
        <v>0</v>
      </c>
      <c r="P87" s="159">
        <v>0</v>
      </c>
      <c r="Q87" s="159">
        <f t="shared" ref="Q87:Q97" si="40">ROUND(E87*P87,2)</f>
        <v>0</v>
      </c>
      <c r="R87" s="159"/>
      <c r="S87" s="159" t="s">
        <v>131</v>
      </c>
      <c r="T87" s="159" t="s">
        <v>131</v>
      </c>
      <c r="U87" s="159">
        <v>0.17696999999999999</v>
      </c>
      <c r="V87" s="159">
        <f t="shared" ref="V87:V97" si="41">ROUND(E87*U87,2)</f>
        <v>0.35</v>
      </c>
      <c r="W87" s="159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163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74">
        <v>69</v>
      </c>
      <c r="B88" s="175" t="s">
        <v>280</v>
      </c>
      <c r="C88" s="182" t="s">
        <v>281</v>
      </c>
      <c r="D88" s="176" t="s">
        <v>138</v>
      </c>
      <c r="E88" s="177">
        <v>5</v>
      </c>
      <c r="F88" s="178"/>
      <c r="G88" s="179">
        <f t="shared" si="35"/>
        <v>0</v>
      </c>
      <c r="H88" s="160"/>
      <c r="I88" s="159">
        <f t="shared" si="36"/>
        <v>0</v>
      </c>
      <c r="J88" s="160"/>
      <c r="K88" s="159">
        <f t="shared" si="37"/>
        <v>0</v>
      </c>
      <c r="L88" s="159">
        <v>15</v>
      </c>
      <c r="M88" s="159">
        <f t="shared" si="38"/>
        <v>0</v>
      </c>
      <c r="N88" s="159">
        <v>3.98E-3</v>
      </c>
      <c r="O88" s="159">
        <f t="shared" si="39"/>
        <v>0.02</v>
      </c>
      <c r="P88" s="159">
        <v>0</v>
      </c>
      <c r="Q88" s="159">
        <f t="shared" si="40"/>
        <v>0</v>
      </c>
      <c r="R88" s="159"/>
      <c r="S88" s="159" t="s">
        <v>131</v>
      </c>
      <c r="T88" s="159" t="s">
        <v>131</v>
      </c>
      <c r="U88" s="159">
        <v>0.27889999999999998</v>
      </c>
      <c r="V88" s="159">
        <f t="shared" si="41"/>
        <v>1.39</v>
      </c>
      <c r="W88" s="159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193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4">
        <v>70</v>
      </c>
      <c r="B89" s="175" t="s">
        <v>282</v>
      </c>
      <c r="C89" s="182" t="s">
        <v>283</v>
      </c>
      <c r="D89" s="176" t="s">
        <v>138</v>
      </c>
      <c r="E89" s="177">
        <v>3.5</v>
      </c>
      <c r="F89" s="178"/>
      <c r="G89" s="179">
        <f t="shared" si="35"/>
        <v>0</v>
      </c>
      <c r="H89" s="160"/>
      <c r="I89" s="159">
        <f t="shared" si="36"/>
        <v>0</v>
      </c>
      <c r="J89" s="160"/>
      <c r="K89" s="159">
        <f t="shared" si="37"/>
        <v>0</v>
      </c>
      <c r="L89" s="159">
        <v>15</v>
      </c>
      <c r="M89" s="159">
        <f t="shared" si="38"/>
        <v>0</v>
      </c>
      <c r="N89" s="159">
        <v>4.0099999999999997E-3</v>
      </c>
      <c r="O89" s="159">
        <f t="shared" si="39"/>
        <v>0.01</v>
      </c>
      <c r="P89" s="159">
        <v>0</v>
      </c>
      <c r="Q89" s="159">
        <f t="shared" si="40"/>
        <v>0</v>
      </c>
      <c r="R89" s="159"/>
      <c r="S89" s="159" t="s">
        <v>131</v>
      </c>
      <c r="T89" s="159" t="s">
        <v>131</v>
      </c>
      <c r="U89" s="159">
        <v>0.27889999999999998</v>
      </c>
      <c r="V89" s="159">
        <f t="shared" si="41"/>
        <v>0.98</v>
      </c>
      <c r="W89" s="159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193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74">
        <v>71</v>
      </c>
      <c r="B90" s="175" t="s">
        <v>284</v>
      </c>
      <c r="C90" s="182" t="s">
        <v>285</v>
      </c>
      <c r="D90" s="176" t="s">
        <v>192</v>
      </c>
      <c r="E90" s="177">
        <v>1</v>
      </c>
      <c r="F90" s="178"/>
      <c r="G90" s="179">
        <f t="shared" si="35"/>
        <v>0</v>
      </c>
      <c r="H90" s="160"/>
      <c r="I90" s="159">
        <f t="shared" si="36"/>
        <v>0</v>
      </c>
      <c r="J90" s="160"/>
      <c r="K90" s="159">
        <f t="shared" si="37"/>
        <v>0</v>
      </c>
      <c r="L90" s="159">
        <v>15</v>
      </c>
      <c r="M90" s="159">
        <f t="shared" si="38"/>
        <v>0</v>
      </c>
      <c r="N90" s="159">
        <v>0</v>
      </c>
      <c r="O90" s="159">
        <f t="shared" si="39"/>
        <v>0</v>
      </c>
      <c r="P90" s="159">
        <v>0</v>
      </c>
      <c r="Q90" s="159">
        <f t="shared" si="40"/>
        <v>0</v>
      </c>
      <c r="R90" s="159"/>
      <c r="S90" s="159" t="s">
        <v>131</v>
      </c>
      <c r="T90" s="159" t="s">
        <v>131</v>
      </c>
      <c r="U90" s="159">
        <v>0.65566000000000002</v>
      </c>
      <c r="V90" s="159">
        <f t="shared" si="41"/>
        <v>0.66</v>
      </c>
      <c r="W90" s="159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163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 x14ac:dyDescent="0.2">
      <c r="A91" s="174">
        <v>72</v>
      </c>
      <c r="B91" s="175" t="s">
        <v>286</v>
      </c>
      <c r="C91" s="182" t="s">
        <v>287</v>
      </c>
      <c r="D91" s="176" t="s">
        <v>138</v>
      </c>
      <c r="E91" s="177">
        <v>5</v>
      </c>
      <c r="F91" s="178"/>
      <c r="G91" s="179">
        <f t="shared" si="35"/>
        <v>0</v>
      </c>
      <c r="H91" s="160"/>
      <c r="I91" s="159">
        <f t="shared" si="36"/>
        <v>0</v>
      </c>
      <c r="J91" s="160"/>
      <c r="K91" s="159">
        <f t="shared" si="37"/>
        <v>0</v>
      </c>
      <c r="L91" s="159">
        <v>15</v>
      </c>
      <c r="M91" s="159">
        <f t="shared" si="38"/>
        <v>0</v>
      </c>
      <c r="N91" s="159">
        <v>3.0000000000000001E-5</v>
      </c>
      <c r="O91" s="159">
        <f t="shared" si="39"/>
        <v>0</v>
      </c>
      <c r="P91" s="159">
        <v>0</v>
      </c>
      <c r="Q91" s="159">
        <f t="shared" si="40"/>
        <v>0</v>
      </c>
      <c r="R91" s="159"/>
      <c r="S91" s="159" t="s">
        <v>131</v>
      </c>
      <c r="T91" s="159" t="s">
        <v>131</v>
      </c>
      <c r="U91" s="159">
        <v>0.129</v>
      </c>
      <c r="V91" s="159">
        <f t="shared" si="41"/>
        <v>0.65</v>
      </c>
      <c r="W91" s="159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193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74">
        <v>73</v>
      </c>
      <c r="B92" s="175" t="s">
        <v>288</v>
      </c>
      <c r="C92" s="182" t="s">
        <v>289</v>
      </c>
      <c r="D92" s="176" t="s">
        <v>138</v>
      </c>
      <c r="E92" s="177">
        <v>3.5</v>
      </c>
      <c r="F92" s="178"/>
      <c r="G92" s="179">
        <f t="shared" si="35"/>
        <v>0</v>
      </c>
      <c r="H92" s="160"/>
      <c r="I92" s="159">
        <f t="shared" si="36"/>
        <v>0</v>
      </c>
      <c r="J92" s="160"/>
      <c r="K92" s="159">
        <f t="shared" si="37"/>
        <v>0</v>
      </c>
      <c r="L92" s="159">
        <v>15</v>
      </c>
      <c r="M92" s="159">
        <f t="shared" si="38"/>
        <v>0</v>
      </c>
      <c r="N92" s="159">
        <v>5.0000000000000002E-5</v>
      </c>
      <c r="O92" s="159">
        <f t="shared" si="39"/>
        <v>0</v>
      </c>
      <c r="P92" s="159">
        <v>0</v>
      </c>
      <c r="Q92" s="159">
        <f t="shared" si="40"/>
        <v>0</v>
      </c>
      <c r="R92" s="159"/>
      <c r="S92" s="159" t="s">
        <v>131</v>
      </c>
      <c r="T92" s="159" t="s">
        <v>131</v>
      </c>
      <c r="U92" s="159">
        <v>0.129</v>
      </c>
      <c r="V92" s="159">
        <f t="shared" si="41"/>
        <v>0.45</v>
      </c>
      <c r="W92" s="159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193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74">
        <v>74</v>
      </c>
      <c r="B93" s="175" t="s">
        <v>290</v>
      </c>
      <c r="C93" s="182" t="s">
        <v>291</v>
      </c>
      <c r="D93" s="176" t="s">
        <v>125</v>
      </c>
      <c r="E93" s="177">
        <v>6</v>
      </c>
      <c r="F93" s="178"/>
      <c r="G93" s="179">
        <f t="shared" si="35"/>
        <v>0</v>
      </c>
      <c r="H93" s="160"/>
      <c r="I93" s="159">
        <f t="shared" si="36"/>
        <v>0</v>
      </c>
      <c r="J93" s="160"/>
      <c r="K93" s="159">
        <f t="shared" si="37"/>
        <v>0</v>
      </c>
      <c r="L93" s="159">
        <v>15</v>
      </c>
      <c r="M93" s="159">
        <f t="shared" si="38"/>
        <v>0</v>
      </c>
      <c r="N93" s="159">
        <v>0</v>
      </c>
      <c r="O93" s="159">
        <f t="shared" si="39"/>
        <v>0</v>
      </c>
      <c r="P93" s="159">
        <v>0</v>
      </c>
      <c r="Q93" s="159">
        <f t="shared" si="40"/>
        <v>0</v>
      </c>
      <c r="R93" s="159"/>
      <c r="S93" s="159" t="s">
        <v>131</v>
      </c>
      <c r="T93" s="159" t="s">
        <v>131</v>
      </c>
      <c r="U93" s="159">
        <v>0.42499999999999999</v>
      </c>
      <c r="V93" s="159">
        <f t="shared" si="41"/>
        <v>2.5499999999999998</v>
      </c>
      <c r="W93" s="159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193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4">
        <v>75</v>
      </c>
      <c r="B94" s="175" t="s">
        <v>292</v>
      </c>
      <c r="C94" s="182" t="s">
        <v>293</v>
      </c>
      <c r="D94" s="176" t="s">
        <v>125</v>
      </c>
      <c r="E94" s="177">
        <v>4</v>
      </c>
      <c r="F94" s="178"/>
      <c r="G94" s="179">
        <f t="shared" si="35"/>
        <v>0</v>
      </c>
      <c r="H94" s="160"/>
      <c r="I94" s="159">
        <f t="shared" si="36"/>
        <v>0</v>
      </c>
      <c r="J94" s="160"/>
      <c r="K94" s="159">
        <f t="shared" si="37"/>
        <v>0</v>
      </c>
      <c r="L94" s="159">
        <v>15</v>
      </c>
      <c r="M94" s="159">
        <f t="shared" si="38"/>
        <v>0</v>
      </c>
      <c r="N94" s="159">
        <v>6.3000000000000003E-4</v>
      </c>
      <c r="O94" s="159">
        <f t="shared" si="39"/>
        <v>0</v>
      </c>
      <c r="P94" s="159">
        <v>0</v>
      </c>
      <c r="Q94" s="159">
        <f t="shared" si="40"/>
        <v>0</v>
      </c>
      <c r="R94" s="159"/>
      <c r="S94" s="159" t="s">
        <v>131</v>
      </c>
      <c r="T94" s="159" t="s">
        <v>131</v>
      </c>
      <c r="U94" s="159">
        <v>0.27200000000000002</v>
      </c>
      <c r="V94" s="159">
        <f t="shared" si="41"/>
        <v>1.0900000000000001</v>
      </c>
      <c r="W94" s="159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193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4">
        <v>76</v>
      </c>
      <c r="B95" s="175" t="s">
        <v>294</v>
      </c>
      <c r="C95" s="182" t="s">
        <v>295</v>
      </c>
      <c r="D95" s="176" t="s">
        <v>296</v>
      </c>
      <c r="E95" s="177">
        <v>1</v>
      </c>
      <c r="F95" s="178"/>
      <c r="G95" s="179">
        <f t="shared" si="35"/>
        <v>0</v>
      </c>
      <c r="H95" s="160"/>
      <c r="I95" s="159">
        <f t="shared" si="36"/>
        <v>0</v>
      </c>
      <c r="J95" s="160"/>
      <c r="K95" s="159">
        <f t="shared" si="37"/>
        <v>0</v>
      </c>
      <c r="L95" s="159">
        <v>15</v>
      </c>
      <c r="M95" s="159">
        <f t="shared" si="38"/>
        <v>0</v>
      </c>
      <c r="N95" s="159">
        <v>1.48E-3</v>
      </c>
      <c r="O95" s="159">
        <f t="shared" si="39"/>
        <v>0</v>
      </c>
      <c r="P95" s="159">
        <v>0</v>
      </c>
      <c r="Q95" s="159">
        <f t="shared" si="40"/>
        <v>0</v>
      </c>
      <c r="R95" s="159"/>
      <c r="S95" s="159" t="s">
        <v>131</v>
      </c>
      <c r="T95" s="159" t="s">
        <v>131</v>
      </c>
      <c r="U95" s="159">
        <v>0.54</v>
      </c>
      <c r="V95" s="159">
        <f t="shared" si="41"/>
        <v>0.54</v>
      </c>
      <c r="W95" s="159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193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4">
        <v>77</v>
      </c>
      <c r="B96" s="175" t="s">
        <v>297</v>
      </c>
      <c r="C96" s="182" t="s">
        <v>298</v>
      </c>
      <c r="D96" s="176" t="s">
        <v>138</v>
      </c>
      <c r="E96" s="177">
        <v>8.5</v>
      </c>
      <c r="F96" s="178"/>
      <c r="G96" s="179">
        <f t="shared" si="35"/>
        <v>0</v>
      </c>
      <c r="H96" s="160"/>
      <c r="I96" s="159">
        <f t="shared" si="36"/>
        <v>0</v>
      </c>
      <c r="J96" s="160"/>
      <c r="K96" s="159">
        <f t="shared" si="37"/>
        <v>0</v>
      </c>
      <c r="L96" s="159">
        <v>15</v>
      </c>
      <c r="M96" s="159">
        <f t="shared" si="38"/>
        <v>0</v>
      </c>
      <c r="N96" s="159">
        <v>0</v>
      </c>
      <c r="O96" s="159">
        <f t="shared" si="39"/>
        <v>0</v>
      </c>
      <c r="P96" s="159">
        <v>0</v>
      </c>
      <c r="Q96" s="159">
        <f t="shared" si="40"/>
        <v>0</v>
      </c>
      <c r="R96" s="159"/>
      <c r="S96" s="159" t="s">
        <v>131</v>
      </c>
      <c r="T96" s="159" t="s">
        <v>131</v>
      </c>
      <c r="U96" s="159">
        <v>2.9000000000000001E-2</v>
      </c>
      <c r="V96" s="159">
        <f t="shared" si="41"/>
        <v>0.25</v>
      </c>
      <c r="W96" s="159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193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4">
        <v>78</v>
      </c>
      <c r="B97" s="175" t="s">
        <v>299</v>
      </c>
      <c r="C97" s="182" t="s">
        <v>300</v>
      </c>
      <c r="D97" s="176" t="s">
        <v>189</v>
      </c>
      <c r="E97" s="177">
        <v>3.8260000000000002E-2</v>
      </c>
      <c r="F97" s="178"/>
      <c r="G97" s="179">
        <f t="shared" si="35"/>
        <v>0</v>
      </c>
      <c r="H97" s="160"/>
      <c r="I97" s="159">
        <f t="shared" si="36"/>
        <v>0</v>
      </c>
      <c r="J97" s="160"/>
      <c r="K97" s="159">
        <f t="shared" si="37"/>
        <v>0</v>
      </c>
      <c r="L97" s="159">
        <v>15</v>
      </c>
      <c r="M97" s="159">
        <f t="shared" si="38"/>
        <v>0</v>
      </c>
      <c r="N97" s="159">
        <v>0</v>
      </c>
      <c r="O97" s="159">
        <f t="shared" si="39"/>
        <v>0</v>
      </c>
      <c r="P97" s="159">
        <v>0</v>
      </c>
      <c r="Q97" s="159">
        <f t="shared" si="40"/>
        <v>0</v>
      </c>
      <c r="R97" s="159"/>
      <c r="S97" s="159" t="s">
        <v>131</v>
      </c>
      <c r="T97" s="159" t="s">
        <v>131</v>
      </c>
      <c r="U97" s="159">
        <v>1.421</v>
      </c>
      <c r="V97" s="159">
        <f t="shared" si="41"/>
        <v>0.05</v>
      </c>
      <c r="W97" s="159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240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A98" s="162" t="s">
        <v>121</v>
      </c>
      <c r="B98" s="163" t="s">
        <v>83</v>
      </c>
      <c r="C98" s="181" t="s">
        <v>84</v>
      </c>
      <c r="D98" s="164"/>
      <c r="E98" s="165"/>
      <c r="F98" s="166"/>
      <c r="G98" s="167">
        <f>SUMIF(AG99:AG118,"&lt;&gt;NOR",G99:G118)</f>
        <v>0</v>
      </c>
      <c r="H98" s="161"/>
      <c r="I98" s="161">
        <f>SUM(I99:I118)</f>
        <v>0</v>
      </c>
      <c r="J98" s="161"/>
      <c r="K98" s="161">
        <f>SUM(K99:K118)</f>
        <v>0</v>
      </c>
      <c r="L98" s="161"/>
      <c r="M98" s="161">
        <f>SUM(M99:M118)</f>
        <v>0</v>
      </c>
      <c r="N98" s="161"/>
      <c r="O98" s="161">
        <f>SUM(O99:O118)</f>
        <v>0.08</v>
      </c>
      <c r="P98" s="161"/>
      <c r="Q98" s="161">
        <f>SUM(Q99:Q118)</f>
        <v>0</v>
      </c>
      <c r="R98" s="161"/>
      <c r="S98" s="161"/>
      <c r="T98" s="161"/>
      <c r="U98" s="161"/>
      <c r="V98" s="161">
        <f>SUM(V99:V118)</f>
        <v>10.619999999999997</v>
      </c>
      <c r="W98" s="161"/>
      <c r="AG98" t="s">
        <v>122</v>
      </c>
    </row>
    <row r="99" spans="1:60" ht="22.5" outlineLevel="1" x14ac:dyDescent="0.2">
      <c r="A99" s="174">
        <v>79</v>
      </c>
      <c r="B99" s="175" t="s">
        <v>301</v>
      </c>
      <c r="C99" s="182" t="s">
        <v>302</v>
      </c>
      <c r="D99" s="176" t="s">
        <v>125</v>
      </c>
      <c r="E99" s="177">
        <v>1</v>
      </c>
      <c r="F99" s="178"/>
      <c r="G99" s="179">
        <f t="shared" ref="G99:G118" si="42">ROUND(E99*F99,2)</f>
        <v>0</v>
      </c>
      <c r="H99" s="160"/>
      <c r="I99" s="159">
        <f t="shared" ref="I99:I118" si="43">ROUND(E99*H99,2)</f>
        <v>0</v>
      </c>
      <c r="J99" s="160"/>
      <c r="K99" s="159">
        <f t="shared" ref="K99:K118" si="44">ROUND(E99*J99,2)</f>
        <v>0</v>
      </c>
      <c r="L99" s="159">
        <v>15</v>
      </c>
      <c r="M99" s="159">
        <f t="shared" ref="M99:M118" si="45">G99*(1+L99/100)</f>
        <v>0</v>
      </c>
      <c r="N99" s="159">
        <v>2.1250000000000002E-2</v>
      </c>
      <c r="O99" s="159">
        <f t="shared" ref="O99:O118" si="46">ROUND(E99*N99,2)</f>
        <v>0.02</v>
      </c>
      <c r="P99" s="159">
        <v>0</v>
      </c>
      <c r="Q99" s="159">
        <f t="shared" ref="Q99:Q118" si="47">ROUND(E99*P99,2)</f>
        <v>0</v>
      </c>
      <c r="R99" s="159"/>
      <c r="S99" s="159" t="s">
        <v>131</v>
      </c>
      <c r="T99" s="159" t="s">
        <v>131</v>
      </c>
      <c r="U99" s="159">
        <v>1.39</v>
      </c>
      <c r="V99" s="159">
        <f t="shared" ref="V99:V118" si="48">ROUND(E99*U99,2)</f>
        <v>1.39</v>
      </c>
      <c r="W99" s="159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193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4">
        <v>80</v>
      </c>
      <c r="B100" s="175" t="s">
        <v>303</v>
      </c>
      <c r="C100" s="182" t="s">
        <v>304</v>
      </c>
      <c r="D100" s="176" t="s">
        <v>192</v>
      </c>
      <c r="E100" s="177">
        <v>1</v>
      </c>
      <c r="F100" s="178"/>
      <c r="G100" s="179">
        <f t="shared" si="42"/>
        <v>0</v>
      </c>
      <c r="H100" s="160"/>
      <c r="I100" s="159">
        <f t="shared" si="43"/>
        <v>0</v>
      </c>
      <c r="J100" s="160"/>
      <c r="K100" s="159">
        <f t="shared" si="44"/>
        <v>0</v>
      </c>
      <c r="L100" s="159">
        <v>15</v>
      </c>
      <c r="M100" s="159">
        <f t="shared" si="45"/>
        <v>0</v>
      </c>
      <c r="N100" s="159">
        <v>1.8600000000000001E-3</v>
      </c>
      <c r="O100" s="159">
        <f t="shared" si="46"/>
        <v>0</v>
      </c>
      <c r="P100" s="159">
        <v>0</v>
      </c>
      <c r="Q100" s="159">
        <f t="shared" si="47"/>
        <v>0</v>
      </c>
      <c r="R100" s="159"/>
      <c r="S100" s="159" t="s">
        <v>131</v>
      </c>
      <c r="T100" s="159" t="s">
        <v>131</v>
      </c>
      <c r="U100" s="159">
        <v>1.3340000000000001</v>
      </c>
      <c r="V100" s="159">
        <f t="shared" si="48"/>
        <v>1.33</v>
      </c>
      <c r="W100" s="159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193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4">
        <v>81</v>
      </c>
      <c r="B101" s="175" t="s">
        <v>305</v>
      </c>
      <c r="C101" s="182" t="s">
        <v>306</v>
      </c>
      <c r="D101" s="176" t="s">
        <v>192</v>
      </c>
      <c r="E101" s="177">
        <v>1</v>
      </c>
      <c r="F101" s="178"/>
      <c r="G101" s="179">
        <f t="shared" si="42"/>
        <v>0</v>
      </c>
      <c r="H101" s="160"/>
      <c r="I101" s="159">
        <f t="shared" si="43"/>
        <v>0</v>
      </c>
      <c r="J101" s="160"/>
      <c r="K101" s="159">
        <f t="shared" si="44"/>
        <v>0</v>
      </c>
      <c r="L101" s="159">
        <v>15</v>
      </c>
      <c r="M101" s="159">
        <f t="shared" si="45"/>
        <v>0</v>
      </c>
      <c r="N101" s="159">
        <v>1.41E-3</v>
      </c>
      <c r="O101" s="159">
        <f t="shared" si="46"/>
        <v>0</v>
      </c>
      <c r="P101" s="159">
        <v>0</v>
      </c>
      <c r="Q101" s="159">
        <f t="shared" si="47"/>
        <v>0</v>
      </c>
      <c r="R101" s="159"/>
      <c r="S101" s="159" t="s">
        <v>131</v>
      </c>
      <c r="T101" s="159" t="s">
        <v>131</v>
      </c>
      <c r="U101" s="159">
        <v>1.575</v>
      </c>
      <c r="V101" s="159">
        <f t="shared" si="48"/>
        <v>1.58</v>
      </c>
      <c r="W101" s="159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193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4">
        <v>82</v>
      </c>
      <c r="B102" s="175" t="s">
        <v>307</v>
      </c>
      <c r="C102" s="182" t="s">
        <v>308</v>
      </c>
      <c r="D102" s="176" t="s">
        <v>192</v>
      </c>
      <c r="E102" s="177">
        <v>1</v>
      </c>
      <c r="F102" s="178"/>
      <c r="G102" s="179">
        <f t="shared" si="42"/>
        <v>0</v>
      </c>
      <c r="H102" s="160"/>
      <c r="I102" s="159">
        <f t="shared" si="43"/>
        <v>0</v>
      </c>
      <c r="J102" s="160"/>
      <c r="K102" s="159">
        <f t="shared" si="44"/>
        <v>0</v>
      </c>
      <c r="L102" s="159">
        <v>15</v>
      </c>
      <c r="M102" s="159">
        <f t="shared" si="45"/>
        <v>0</v>
      </c>
      <c r="N102" s="159">
        <v>4.8999999999999998E-4</v>
      </c>
      <c r="O102" s="159">
        <f t="shared" si="46"/>
        <v>0</v>
      </c>
      <c r="P102" s="159">
        <v>0</v>
      </c>
      <c r="Q102" s="159">
        <f t="shared" si="47"/>
        <v>0</v>
      </c>
      <c r="R102" s="159"/>
      <c r="S102" s="159" t="s">
        <v>131</v>
      </c>
      <c r="T102" s="159" t="s">
        <v>131</v>
      </c>
      <c r="U102" s="159">
        <v>3.6</v>
      </c>
      <c r="V102" s="159">
        <f t="shared" si="48"/>
        <v>3.6</v>
      </c>
      <c r="W102" s="159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193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4">
        <v>83</v>
      </c>
      <c r="B103" s="175" t="s">
        <v>309</v>
      </c>
      <c r="C103" s="182" t="s">
        <v>310</v>
      </c>
      <c r="D103" s="176" t="s">
        <v>192</v>
      </c>
      <c r="E103" s="177">
        <v>3</v>
      </c>
      <c r="F103" s="178"/>
      <c r="G103" s="179">
        <f t="shared" si="42"/>
        <v>0</v>
      </c>
      <c r="H103" s="160"/>
      <c r="I103" s="159">
        <f t="shared" si="43"/>
        <v>0</v>
      </c>
      <c r="J103" s="160"/>
      <c r="K103" s="159">
        <f t="shared" si="44"/>
        <v>0</v>
      </c>
      <c r="L103" s="159">
        <v>15</v>
      </c>
      <c r="M103" s="159">
        <f t="shared" si="45"/>
        <v>0</v>
      </c>
      <c r="N103" s="159">
        <v>2.4000000000000001E-4</v>
      </c>
      <c r="O103" s="159">
        <f t="shared" si="46"/>
        <v>0</v>
      </c>
      <c r="P103" s="159">
        <v>0</v>
      </c>
      <c r="Q103" s="159">
        <f t="shared" si="47"/>
        <v>0</v>
      </c>
      <c r="R103" s="159"/>
      <c r="S103" s="159" t="s">
        <v>131</v>
      </c>
      <c r="T103" s="159" t="s">
        <v>131</v>
      </c>
      <c r="U103" s="159">
        <v>0.124</v>
      </c>
      <c r="V103" s="159">
        <f t="shared" si="48"/>
        <v>0.37</v>
      </c>
      <c r="W103" s="159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193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 x14ac:dyDescent="0.2">
      <c r="A104" s="174">
        <v>84</v>
      </c>
      <c r="B104" s="175" t="s">
        <v>311</v>
      </c>
      <c r="C104" s="182" t="s">
        <v>312</v>
      </c>
      <c r="D104" s="176" t="s">
        <v>192</v>
      </c>
      <c r="E104" s="177">
        <v>1</v>
      </c>
      <c r="F104" s="178"/>
      <c r="G104" s="179">
        <f t="shared" si="42"/>
        <v>0</v>
      </c>
      <c r="H104" s="160"/>
      <c r="I104" s="159">
        <f t="shared" si="43"/>
        <v>0</v>
      </c>
      <c r="J104" s="160"/>
      <c r="K104" s="159">
        <f t="shared" si="44"/>
        <v>0</v>
      </c>
      <c r="L104" s="159">
        <v>15</v>
      </c>
      <c r="M104" s="159">
        <f t="shared" si="45"/>
        <v>0</v>
      </c>
      <c r="N104" s="159">
        <v>2.4000000000000001E-4</v>
      </c>
      <c r="O104" s="159">
        <f t="shared" si="46"/>
        <v>0</v>
      </c>
      <c r="P104" s="159">
        <v>0</v>
      </c>
      <c r="Q104" s="159">
        <f t="shared" si="47"/>
        <v>0</v>
      </c>
      <c r="R104" s="159"/>
      <c r="S104" s="159" t="s">
        <v>131</v>
      </c>
      <c r="T104" s="159" t="s">
        <v>131</v>
      </c>
      <c r="U104" s="159">
        <v>0.124</v>
      </c>
      <c r="V104" s="159">
        <f t="shared" si="48"/>
        <v>0.12</v>
      </c>
      <c r="W104" s="159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193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4">
        <v>85</v>
      </c>
      <c r="B105" s="175" t="s">
        <v>313</v>
      </c>
      <c r="C105" s="182" t="s">
        <v>314</v>
      </c>
      <c r="D105" s="176" t="s">
        <v>125</v>
      </c>
      <c r="E105" s="177">
        <v>1</v>
      </c>
      <c r="F105" s="178"/>
      <c r="G105" s="179">
        <f t="shared" si="42"/>
        <v>0</v>
      </c>
      <c r="H105" s="160"/>
      <c r="I105" s="159">
        <f t="shared" si="43"/>
        <v>0</v>
      </c>
      <c r="J105" s="160"/>
      <c r="K105" s="159">
        <f t="shared" si="44"/>
        <v>0</v>
      </c>
      <c r="L105" s="159">
        <v>15</v>
      </c>
      <c r="M105" s="159">
        <f t="shared" si="45"/>
        <v>0</v>
      </c>
      <c r="N105" s="159">
        <v>4.0000000000000003E-5</v>
      </c>
      <c r="O105" s="159">
        <f t="shared" si="46"/>
        <v>0</v>
      </c>
      <c r="P105" s="159">
        <v>0</v>
      </c>
      <c r="Q105" s="159">
        <f t="shared" si="47"/>
        <v>0</v>
      </c>
      <c r="R105" s="159"/>
      <c r="S105" s="159" t="s">
        <v>131</v>
      </c>
      <c r="T105" s="159" t="s">
        <v>131</v>
      </c>
      <c r="U105" s="159">
        <v>0.44500000000000001</v>
      </c>
      <c r="V105" s="159">
        <f t="shared" si="48"/>
        <v>0.45</v>
      </c>
      <c r="W105" s="159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193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4">
        <v>86</v>
      </c>
      <c r="B106" s="175" t="s">
        <v>315</v>
      </c>
      <c r="C106" s="182" t="s">
        <v>316</v>
      </c>
      <c r="D106" s="176" t="s">
        <v>192</v>
      </c>
      <c r="E106" s="177">
        <v>1</v>
      </c>
      <c r="F106" s="178"/>
      <c r="G106" s="179">
        <f t="shared" si="42"/>
        <v>0</v>
      </c>
      <c r="H106" s="160"/>
      <c r="I106" s="159">
        <f t="shared" si="43"/>
        <v>0</v>
      </c>
      <c r="J106" s="160"/>
      <c r="K106" s="159">
        <f t="shared" si="44"/>
        <v>0</v>
      </c>
      <c r="L106" s="159">
        <v>15</v>
      </c>
      <c r="M106" s="159">
        <f t="shared" si="45"/>
        <v>0</v>
      </c>
      <c r="N106" s="159">
        <v>1.2E-4</v>
      </c>
      <c r="O106" s="159">
        <f t="shared" si="46"/>
        <v>0</v>
      </c>
      <c r="P106" s="159">
        <v>0</v>
      </c>
      <c r="Q106" s="159">
        <f t="shared" si="47"/>
        <v>0</v>
      </c>
      <c r="R106" s="159"/>
      <c r="S106" s="159" t="s">
        <v>131</v>
      </c>
      <c r="T106" s="159" t="s">
        <v>131</v>
      </c>
      <c r="U106" s="159">
        <v>0.51700000000000002</v>
      </c>
      <c r="V106" s="159">
        <f t="shared" si="48"/>
        <v>0.52</v>
      </c>
      <c r="W106" s="159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193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33.75" outlineLevel="1" x14ac:dyDescent="0.2">
      <c r="A107" s="174">
        <v>87</v>
      </c>
      <c r="B107" s="175" t="s">
        <v>317</v>
      </c>
      <c r="C107" s="182" t="s">
        <v>318</v>
      </c>
      <c r="D107" s="176" t="s">
        <v>125</v>
      </c>
      <c r="E107" s="177">
        <v>1</v>
      </c>
      <c r="F107" s="178"/>
      <c r="G107" s="179">
        <f t="shared" si="42"/>
        <v>0</v>
      </c>
      <c r="H107" s="160"/>
      <c r="I107" s="159">
        <f t="shared" si="43"/>
        <v>0</v>
      </c>
      <c r="J107" s="160"/>
      <c r="K107" s="159">
        <f t="shared" si="44"/>
        <v>0</v>
      </c>
      <c r="L107" s="159">
        <v>15</v>
      </c>
      <c r="M107" s="159">
        <f t="shared" si="45"/>
        <v>0</v>
      </c>
      <c r="N107" s="159">
        <v>2.7999999999999998E-4</v>
      </c>
      <c r="O107" s="159">
        <f t="shared" si="46"/>
        <v>0</v>
      </c>
      <c r="P107" s="159">
        <v>0</v>
      </c>
      <c r="Q107" s="159">
        <f t="shared" si="47"/>
        <v>0</v>
      </c>
      <c r="R107" s="159"/>
      <c r="S107" s="159" t="s">
        <v>131</v>
      </c>
      <c r="T107" s="159" t="s">
        <v>131</v>
      </c>
      <c r="U107" s="159">
        <v>0.246</v>
      </c>
      <c r="V107" s="159">
        <f t="shared" si="48"/>
        <v>0.25</v>
      </c>
      <c r="W107" s="159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193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 x14ac:dyDescent="0.2">
      <c r="A108" s="174">
        <v>88</v>
      </c>
      <c r="B108" s="175" t="s">
        <v>319</v>
      </c>
      <c r="C108" s="182" t="s">
        <v>320</v>
      </c>
      <c r="D108" s="176" t="s">
        <v>125</v>
      </c>
      <c r="E108" s="177">
        <v>1</v>
      </c>
      <c r="F108" s="178"/>
      <c r="G108" s="179">
        <f t="shared" si="42"/>
        <v>0</v>
      </c>
      <c r="H108" s="160"/>
      <c r="I108" s="159">
        <f t="shared" si="43"/>
        <v>0</v>
      </c>
      <c r="J108" s="160"/>
      <c r="K108" s="159">
        <f t="shared" si="44"/>
        <v>0</v>
      </c>
      <c r="L108" s="159">
        <v>15</v>
      </c>
      <c r="M108" s="159">
        <f t="shared" si="45"/>
        <v>0</v>
      </c>
      <c r="N108" s="159">
        <v>9.0000000000000006E-5</v>
      </c>
      <c r="O108" s="159">
        <f t="shared" si="46"/>
        <v>0</v>
      </c>
      <c r="P108" s="159">
        <v>0</v>
      </c>
      <c r="Q108" s="159">
        <f t="shared" si="47"/>
        <v>0</v>
      </c>
      <c r="R108" s="159"/>
      <c r="S108" s="159" t="s">
        <v>131</v>
      </c>
      <c r="T108" s="159" t="s">
        <v>131</v>
      </c>
      <c r="U108" s="159">
        <v>0.246</v>
      </c>
      <c r="V108" s="159">
        <f t="shared" si="48"/>
        <v>0.25</v>
      </c>
      <c r="W108" s="159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193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4">
        <v>89</v>
      </c>
      <c r="B109" s="175" t="s">
        <v>321</v>
      </c>
      <c r="C109" s="182" t="s">
        <v>322</v>
      </c>
      <c r="D109" s="176" t="s">
        <v>125</v>
      </c>
      <c r="E109" s="177">
        <v>1</v>
      </c>
      <c r="F109" s="178"/>
      <c r="G109" s="179">
        <f t="shared" si="42"/>
        <v>0</v>
      </c>
      <c r="H109" s="160"/>
      <c r="I109" s="159">
        <f t="shared" si="43"/>
        <v>0</v>
      </c>
      <c r="J109" s="160"/>
      <c r="K109" s="159">
        <f t="shared" si="44"/>
        <v>0</v>
      </c>
      <c r="L109" s="159">
        <v>15</v>
      </c>
      <c r="M109" s="159">
        <f t="shared" si="45"/>
        <v>0</v>
      </c>
      <c r="N109" s="159">
        <v>0</v>
      </c>
      <c r="O109" s="159">
        <f t="shared" si="46"/>
        <v>0</v>
      </c>
      <c r="P109" s="159">
        <v>0</v>
      </c>
      <c r="Q109" s="159">
        <f t="shared" si="47"/>
        <v>0</v>
      </c>
      <c r="R109" s="159"/>
      <c r="S109" s="159" t="s">
        <v>131</v>
      </c>
      <c r="T109" s="159" t="s">
        <v>131</v>
      </c>
      <c r="U109" s="159">
        <v>0.246</v>
      </c>
      <c r="V109" s="159">
        <f t="shared" si="48"/>
        <v>0.25</v>
      </c>
      <c r="W109" s="159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193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4">
        <v>90</v>
      </c>
      <c r="B110" s="175" t="s">
        <v>323</v>
      </c>
      <c r="C110" s="182" t="s">
        <v>324</v>
      </c>
      <c r="D110" s="176" t="s">
        <v>125</v>
      </c>
      <c r="E110" s="177">
        <v>1</v>
      </c>
      <c r="F110" s="178"/>
      <c r="G110" s="179">
        <f t="shared" si="42"/>
        <v>0</v>
      </c>
      <c r="H110" s="160"/>
      <c r="I110" s="159">
        <f t="shared" si="43"/>
        <v>0</v>
      </c>
      <c r="J110" s="160"/>
      <c r="K110" s="159">
        <f t="shared" si="44"/>
        <v>0</v>
      </c>
      <c r="L110" s="159">
        <v>15</v>
      </c>
      <c r="M110" s="159">
        <f t="shared" si="45"/>
        <v>0</v>
      </c>
      <c r="N110" s="159">
        <v>0</v>
      </c>
      <c r="O110" s="159">
        <f t="shared" si="46"/>
        <v>0</v>
      </c>
      <c r="P110" s="159">
        <v>0</v>
      </c>
      <c r="Q110" s="159">
        <f t="shared" si="47"/>
        <v>0</v>
      </c>
      <c r="R110" s="159"/>
      <c r="S110" s="159" t="s">
        <v>131</v>
      </c>
      <c r="T110" s="159" t="s">
        <v>131</v>
      </c>
      <c r="U110" s="159">
        <v>0.37</v>
      </c>
      <c r="V110" s="159">
        <f t="shared" si="48"/>
        <v>0.37</v>
      </c>
      <c r="W110" s="159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193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74">
        <v>91</v>
      </c>
      <c r="B111" s="175" t="s">
        <v>325</v>
      </c>
      <c r="C111" s="182" t="s">
        <v>326</v>
      </c>
      <c r="D111" s="176" t="s">
        <v>125</v>
      </c>
      <c r="E111" s="177">
        <v>1</v>
      </c>
      <c r="F111" s="178"/>
      <c r="G111" s="179">
        <f t="shared" si="42"/>
        <v>0</v>
      </c>
      <c r="H111" s="160"/>
      <c r="I111" s="159">
        <f t="shared" si="43"/>
        <v>0</v>
      </c>
      <c r="J111" s="160"/>
      <c r="K111" s="159">
        <f t="shared" si="44"/>
        <v>0</v>
      </c>
      <c r="L111" s="159">
        <v>15</v>
      </c>
      <c r="M111" s="159">
        <f t="shared" si="45"/>
        <v>0</v>
      </c>
      <c r="N111" s="159">
        <v>8.0000000000000004E-4</v>
      </c>
      <c r="O111" s="159">
        <f t="shared" si="46"/>
        <v>0</v>
      </c>
      <c r="P111" s="159">
        <v>0</v>
      </c>
      <c r="Q111" s="159">
        <f t="shared" si="47"/>
        <v>0</v>
      </c>
      <c r="R111" s="159" t="s">
        <v>166</v>
      </c>
      <c r="S111" s="159" t="s">
        <v>131</v>
      </c>
      <c r="T111" s="159" t="s">
        <v>131</v>
      </c>
      <c r="U111" s="159">
        <v>0</v>
      </c>
      <c r="V111" s="159">
        <f t="shared" si="48"/>
        <v>0</v>
      </c>
      <c r="W111" s="159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257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 x14ac:dyDescent="0.2">
      <c r="A112" s="174">
        <v>92</v>
      </c>
      <c r="B112" s="175" t="s">
        <v>327</v>
      </c>
      <c r="C112" s="182" t="s">
        <v>328</v>
      </c>
      <c r="D112" s="176" t="s">
        <v>125</v>
      </c>
      <c r="E112" s="177">
        <v>1</v>
      </c>
      <c r="F112" s="178"/>
      <c r="G112" s="179">
        <f t="shared" si="42"/>
        <v>0</v>
      </c>
      <c r="H112" s="160"/>
      <c r="I112" s="159">
        <f t="shared" si="43"/>
        <v>0</v>
      </c>
      <c r="J112" s="160"/>
      <c r="K112" s="159">
        <f t="shared" si="44"/>
        <v>0</v>
      </c>
      <c r="L112" s="159">
        <v>15</v>
      </c>
      <c r="M112" s="159">
        <f t="shared" si="45"/>
        <v>0</v>
      </c>
      <c r="N112" s="159">
        <v>8.4999999999999995E-4</v>
      </c>
      <c r="O112" s="159">
        <f t="shared" si="46"/>
        <v>0</v>
      </c>
      <c r="P112" s="159">
        <v>0</v>
      </c>
      <c r="Q112" s="159">
        <f t="shared" si="47"/>
        <v>0</v>
      </c>
      <c r="R112" s="159" t="s">
        <v>166</v>
      </c>
      <c r="S112" s="159" t="s">
        <v>131</v>
      </c>
      <c r="T112" s="159" t="s">
        <v>131</v>
      </c>
      <c r="U112" s="159">
        <v>0</v>
      </c>
      <c r="V112" s="159">
        <f t="shared" si="48"/>
        <v>0</v>
      </c>
      <c r="W112" s="159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257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4">
        <v>93</v>
      </c>
      <c r="B113" s="175" t="s">
        <v>329</v>
      </c>
      <c r="C113" s="182" t="s">
        <v>330</v>
      </c>
      <c r="D113" s="176" t="s">
        <v>125</v>
      </c>
      <c r="E113" s="177">
        <v>1</v>
      </c>
      <c r="F113" s="178"/>
      <c r="G113" s="179">
        <f t="shared" si="42"/>
        <v>0</v>
      </c>
      <c r="H113" s="160"/>
      <c r="I113" s="159">
        <f t="shared" si="43"/>
        <v>0</v>
      </c>
      <c r="J113" s="160"/>
      <c r="K113" s="159">
        <f t="shared" si="44"/>
        <v>0</v>
      </c>
      <c r="L113" s="159">
        <v>15</v>
      </c>
      <c r="M113" s="159">
        <f t="shared" si="45"/>
        <v>0</v>
      </c>
      <c r="N113" s="159">
        <v>1.4E-3</v>
      </c>
      <c r="O113" s="159">
        <f t="shared" si="46"/>
        <v>0</v>
      </c>
      <c r="P113" s="159">
        <v>0</v>
      </c>
      <c r="Q113" s="159">
        <f t="shared" si="47"/>
        <v>0</v>
      </c>
      <c r="R113" s="159" t="s">
        <v>166</v>
      </c>
      <c r="S113" s="159" t="s">
        <v>131</v>
      </c>
      <c r="T113" s="159" t="s">
        <v>131</v>
      </c>
      <c r="U113" s="159">
        <v>0</v>
      </c>
      <c r="V113" s="159">
        <f t="shared" si="48"/>
        <v>0</v>
      </c>
      <c r="W113" s="159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257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4">
        <v>94</v>
      </c>
      <c r="B114" s="175" t="s">
        <v>331</v>
      </c>
      <c r="C114" s="182" t="s">
        <v>332</v>
      </c>
      <c r="D114" s="176" t="s">
        <v>125</v>
      </c>
      <c r="E114" s="177">
        <v>1</v>
      </c>
      <c r="F114" s="178"/>
      <c r="G114" s="179">
        <f t="shared" si="42"/>
        <v>0</v>
      </c>
      <c r="H114" s="160"/>
      <c r="I114" s="159">
        <f t="shared" si="43"/>
        <v>0</v>
      </c>
      <c r="J114" s="160"/>
      <c r="K114" s="159">
        <f t="shared" si="44"/>
        <v>0</v>
      </c>
      <c r="L114" s="159">
        <v>15</v>
      </c>
      <c r="M114" s="159">
        <f t="shared" si="45"/>
        <v>0</v>
      </c>
      <c r="N114" s="159">
        <v>1.33E-3</v>
      </c>
      <c r="O114" s="159">
        <f t="shared" si="46"/>
        <v>0</v>
      </c>
      <c r="P114" s="159">
        <v>0</v>
      </c>
      <c r="Q114" s="159">
        <f t="shared" si="47"/>
        <v>0</v>
      </c>
      <c r="R114" s="159" t="s">
        <v>166</v>
      </c>
      <c r="S114" s="159" t="s">
        <v>131</v>
      </c>
      <c r="T114" s="159" t="s">
        <v>131</v>
      </c>
      <c r="U114" s="159">
        <v>0</v>
      </c>
      <c r="V114" s="159">
        <f t="shared" si="48"/>
        <v>0</v>
      </c>
      <c r="W114" s="159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257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74">
        <v>95</v>
      </c>
      <c r="B115" s="175" t="s">
        <v>333</v>
      </c>
      <c r="C115" s="182" t="s">
        <v>334</v>
      </c>
      <c r="D115" s="176" t="s">
        <v>125</v>
      </c>
      <c r="E115" s="177">
        <v>1</v>
      </c>
      <c r="F115" s="178"/>
      <c r="G115" s="179">
        <f t="shared" si="42"/>
        <v>0</v>
      </c>
      <c r="H115" s="160"/>
      <c r="I115" s="159">
        <f t="shared" si="43"/>
        <v>0</v>
      </c>
      <c r="J115" s="160"/>
      <c r="K115" s="159">
        <f t="shared" si="44"/>
        <v>0</v>
      </c>
      <c r="L115" s="159">
        <v>15</v>
      </c>
      <c r="M115" s="159">
        <f t="shared" si="45"/>
        <v>0</v>
      </c>
      <c r="N115" s="159">
        <v>1.4999999999999999E-2</v>
      </c>
      <c r="O115" s="159">
        <f t="shared" si="46"/>
        <v>0.02</v>
      </c>
      <c r="P115" s="159">
        <v>0</v>
      </c>
      <c r="Q115" s="159">
        <f t="shared" si="47"/>
        <v>0</v>
      </c>
      <c r="R115" s="159" t="s">
        <v>166</v>
      </c>
      <c r="S115" s="159" t="s">
        <v>131</v>
      </c>
      <c r="T115" s="159" t="s">
        <v>131</v>
      </c>
      <c r="U115" s="159">
        <v>0</v>
      </c>
      <c r="V115" s="159">
        <f t="shared" si="48"/>
        <v>0</v>
      </c>
      <c r="W115" s="159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257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 x14ac:dyDescent="0.2">
      <c r="A116" s="174">
        <v>96</v>
      </c>
      <c r="B116" s="175" t="s">
        <v>335</v>
      </c>
      <c r="C116" s="182" t="s">
        <v>336</v>
      </c>
      <c r="D116" s="176" t="s">
        <v>125</v>
      </c>
      <c r="E116" s="177">
        <v>1</v>
      </c>
      <c r="F116" s="178"/>
      <c r="G116" s="179">
        <f t="shared" si="42"/>
        <v>0</v>
      </c>
      <c r="H116" s="160"/>
      <c r="I116" s="159">
        <f t="shared" si="43"/>
        <v>0</v>
      </c>
      <c r="J116" s="160"/>
      <c r="K116" s="159">
        <f t="shared" si="44"/>
        <v>0</v>
      </c>
      <c r="L116" s="159">
        <v>15</v>
      </c>
      <c r="M116" s="159">
        <f t="shared" si="45"/>
        <v>0</v>
      </c>
      <c r="N116" s="159">
        <v>1.2999999999999999E-2</v>
      </c>
      <c r="O116" s="159">
        <f t="shared" si="46"/>
        <v>0.01</v>
      </c>
      <c r="P116" s="159">
        <v>0</v>
      </c>
      <c r="Q116" s="159">
        <f t="shared" si="47"/>
        <v>0</v>
      </c>
      <c r="R116" s="159" t="s">
        <v>166</v>
      </c>
      <c r="S116" s="159" t="s">
        <v>131</v>
      </c>
      <c r="T116" s="159" t="s">
        <v>131</v>
      </c>
      <c r="U116" s="159">
        <v>0</v>
      </c>
      <c r="V116" s="159">
        <f t="shared" si="48"/>
        <v>0</v>
      </c>
      <c r="W116" s="159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257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 x14ac:dyDescent="0.2">
      <c r="A117" s="174">
        <v>97</v>
      </c>
      <c r="B117" s="175" t="s">
        <v>337</v>
      </c>
      <c r="C117" s="182" t="s">
        <v>338</v>
      </c>
      <c r="D117" s="176" t="s">
        <v>125</v>
      </c>
      <c r="E117" s="177">
        <v>1</v>
      </c>
      <c r="F117" s="178"/>
      <c r="G117" s="179">
        <f t="shared" si="42"/>
        <v>0</v>
      </c>
      <c r="H117" s="160"/>
      <c r="I117" s="159">
        <f t="shared" si="43"/>
        <v>0</v>
      </c>
      <c r="J117" s="160"/>
      <c r="K117" s="159">
        <f t="shared" si="44"/>
        <v>0</v>
      </c>
      <c r="L117" s="159">
        <v>15</v>
      </c>
      <c r="M117" s="159">
        <f t="shared" si="45"/>
        <v>0</v>
      </c>
      <c r="N117" s="159">
        <v>2.7E-2</v>
      </c>
      <c r="O117" s="159">
        <f t="shared" si="46"/>
        <v>0.03</v>
      </c>
      <c r="P117" s="159">
        <v>0</v>
      </c>
      <c r="Q117" s="159">
        <f t="shared" si="47"/>
        <v>0</v>
      </c>
      <c r="R117" s="159" t="s">
        <v>166</v>
      </c>
      <c r="S117" s="159" t="s">
        <v>339</v>
      </c>
      <c r="T117" s="159" t="s">
        <v>339</v>
      </c>
      <c r="U117" s="159">
        <v>0</v>
      </c>
      <c r="V117" s="159">
        <f t="shared" si="48"/>
        <v>0</v>
      </c>
      <c r="W117" s="159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257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74">
        <v>98</v>
      </c>
      <c r="B118" s="175" t="s">
        <v>340</v>
      </c>
      <c r="C118" s="182" t="s">
        <v>341</v>
      </c>
      <c r="D118" s="176" t="s">
        <v>189</v>
      </c>
      <c r="E118" s="177">
        <v>8.5879999999999998E-2</v>
      </c>
      <c r="F118" s="178"/>
      <c r="G118" s="179">
        <f t="shared" si="42"/>
        <v>0</v>
      </c>
      <c r="H118" s="160"/>
      <c r="I118" s="159">
        <f t="shared" si="43"/>
        <v>0</v>
      </c>
      <c r="J118" s="160"/>
      <c r="K118" s="159">
        <f t="shared" si="44"/>
        <v>0</v>
      </c>
      <c r="L118" s="159">
        <v>15</v>
      </c>
      <c r="M118" s="159">
        <f t="shared" si="45"/>
        <v>0</v>
      </c>
      <c r="N118" s="159">
        <v>0</v>
      </c>
      <c r="O118" s="159">
        <f t="shared" si="46"/>
        <v>0</v>
      </c>
      <c r="P118" s="159">
        <v>0</v>
      </c>
      <c r="Q118" s="159">
        <f t="shared" si="47"/>
        <v>0</v>
      </c>
      <c r="R118" s="159"/>
      <c r="S118" s="159" t="s">
        <v>131</v>
      </c>
      <c r="T118" s="159" t="s">
        <v>131</v>
      </c>
      <c r="U118" s="159">
        <v>1.629</v>
      </c>
      <c r="V118" s="159">
        <f t="shared" si="48"/>
        <v>0.14000000000000001</v>
      </c>
      <c r="W118" s="159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240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x14ac:dyDescent="0.2">
      <c r="A119" s="162" t="s">
        <v>121</v>
      </c>
      <c r="B119" s="163" t="s">
        <v>85</v>
      </c>
      <c r="C119" s="181" t="s">
        <v>86</v>
      </c>
      <c r="D119" s="164"/>
      <c r="E119" s="165"/>
      <c r="F119" s="166"/>
      <c r="G119" s="167">
        <f>SUMIF(AG120:AG129,"&lt;&gt;NOR",G120:G129)</f>
        <v>0</v>
      </c>
      <c r="H119" s="161"/>
      <c r="I119" s="161">
        <f>SUM(I120:I129)</f>
        <v>0</v>
      </c>
      <c r="J119" s="161"/>
      <c r="K119" s="161">
        <f>SUM(K120:K129)</f>
        <v>0</v>
      </c>
      <c r="L119" s="161"/>
      <c r="M119" s="161">
        <f>SUM(M120:M129)</f>
        <v>0</v>
      </c>
      <c r="N119" s="161"/>
      <c r="O119" s="161">
        <f>SUM(O120:O129)</f>
        <v>7.0000000000000007E-2</v>
      </c>
      <c r="P119" s="161"/>
      <c r="Q119" s="161">
        <f>SUM(Q120:Q129)</f>
        <v>0</v>
      </c>
      <c r="R119" s="161"/>
      <c r="S119" s="161"/>
      <c r="T119" s="161"/>
      <c r="U119" s="161"/>
      <c r="V119" s="161">
        <f>SUM(V120:V129)</f>
        <v>9.68</v>
      </c>
      <c r="W119" s="161"/>
      <c r="AG119" t="s">
        <v>122</v>
      </c>
    </row>
    <row r="120" spans="1:60" outlineLevel="1" x14ac:dyDescent="0.2">
      <c r="A120" s="174">
        <v>99</v>
      </c>
      <c r="B120" s="175" t="s">
        <v>342</v>
      </c>
      <c r="C120" s="182" t="s">
        <v>343</v>
      </c>
      <c r="D120" s="176" t="s">
        <v>138</v>
      </c>
      <c r="E120" s="177">
        <v>9.1999999999999993</v>
      </c>
      <c r="F120" s="178"/>
      <c r="G120" s="179">
        <f t="shared" ref="G120:G129" si="49">ROUND(E120*F120,2)</f>
        <v>0</v>
      </c>
      <c r="H120" s="160"/>
      <c r="I120" s="159">
        <f t="shared" ref="I120:I129" si="50">ROUND(E120*H120,2)</f>
        <v>0</v>
      </c>
      <c r="J120" s="160"/>
      <c r="K120" s="159">
        <f t="shared" ref="K120:K129" si="51">ROUND(E120*J120,2)</f>
        <v>0</v>
      </c>
      <c r="L120" s="159">
        <v>15</v>
      </c>
      <c r="M120" s="159">
        <f t="shared" ref="M120:M129" si="52">G120*(1+L120/100)</f>
        <v>0</v>
      </c>
      <c r="N120" s="159">
        <v>1E-4</v>
      </c>
      <c r="O120" s="159">
        <f t="shared" ref="O120:O129" si="53">ROUND(E120*N120,2)</f>
        <v>0</v>
      </c>
      <c r="P120" s="159">
        <v>0</v>
      </c>
      <c r="Q120" s="159">
        <f t="shared" ref="Q120:Q129" si="54">ROUND(E120*P120,2)</f>
        <v>0</v>
      </c>
      <c r="R120" s="159"/>
      <c r="S120" s="159" t="s">
        <v>131</v>
      </c>
      <c r="T120" s="159" t="s">
        <v>131</v>
      </c>
      <c r="U120" s="159">
        <v>0.2</v>
      </c>
      <c r="V120" s="159">
        <f t="shared" ref="V120:V129" si="55">ROUND(E120*U120,2)</f>
        <v>1.84</v>
      </c>
      <c r="W120" s="159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127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4">
        <v>100</v>
      </c>
      <c r="B121" s="175" t="s">
        <v>344</v>
      </c>
      <c r="C121" s="182" t="s">
        <v>345</v>
      </c>
      <c r="D121" s="176" t="s">
        <v>125</v>
      </c>
      <c r="E121" s="177">
        <v>4</v>
      </c>
      <c r="F121" s="178"/>
      <c r="G121" s="179">
        <f t="shared" si="49"/>
        <v>0</v>
      </c>
      <c r="H121" s="160"/>
      <c r="I121" s="159">
        <f t="shared" si="50"/>
        <v>0</v>
      </c>
      <c r="J121" s="160"/>
      <c r="K121" s="159">
        <f t="shared" si="51"/>
        <v>0</v>
      </c>
      <c r="L121" s="159">
        <v>15</v>
      </c>
      <c r="M121" s="159">
        <f t="shared" si="52"/>
        <v>0</v>
      </c>
      <c r="N121" s="159">
        <v>0</v>
      </c>
      <c r="O121" s="159">
        <f t="shared" si="53"/>
        <v>0</v>
      </c>
      <c r="P121" s="159">
        <v>0</v>
      </c>
      <c r="Q121" s="159">
        <f t="shared" si="54"/>
        <v>0</v>
      </c>
      <c r="R121" s="159"/>
      <c r="S121" s="159" t="s">
        <v>131</v>
      </c>
      <c r="T121" s="159" t="s">
        <v>131</v>
      </c>
      <c r="U121" s="159">
        <v>0.55000000000000004</v>
      </c>
      <c r="V121" s="159">
        <f t="shared" si="55"/>
        <v>2.2000000000000002</v>
      </c>
      <c r="W121" s="159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163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4">
        <v>101</v>
      </c>
      <c r="B122" s="175" t="s">
        <v>346</v>
      </c>
      <c r="C122" s="182" t="s">
        <v>347</v>
      </c>
      <c r="D122" s="176" t="s">
        <v>125</v>
      </c>
      <c r="E122" s="177">
        <v>2</v>
      </c>
      <c r="F122" s="178"/>
      <c r="G122" s="179">
        <f t="shared" si="49"/>
        <v>0</v>
      </c>
      <c r="H122" s="160"/>
      <c r="I122" s="159">
        <f t="shared" si="50"/>
        <v>0</v>
      </c>
      <c r="J122" s="160"/>
      <c r="K122" s="159">
        <f t="shared" si="51"/>
        <v>0</v>
      </c>
      <c r="L122" s="159">
        <v>15</v>
      </c>
      <c r="M122" s="159">
        <f t="shared" si="52"/>
        <v>0</v>
      </c>
      <c r="N122" s="159">
        <v>0</v>
      </c>
      <c r="O122" s="159">
        <f t="shared" si="53"/>
        <v>0</v>
      </c>
      <c r="P122" s="159">
        <v>0</v>
      </c>
      <c r="Q122" s="159">
        <f t="shared" si="54"/>
        <v>0</v>
      </c>
      <c r="R122" s="159"/>
      <c r="S122" s="159" t="s">
        <v>131</v>
      </c>
      <c r="T122" s="159" t="s">
        <v>131</v>
      </c>
      <c r="U122" s="159">
        <v>1.45</v>
      </c>
      <c r="V122" s="159">
        <f t="shared" si="55"/>
        <v>2.9</v>
      </c>
      <c r="W122" s="159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193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4">
        <v>102</v>
      </c>
      <c r="B123" s="175" t="s">
        <v>348</v>
      </c>
      <c r="C123" s="182" t="s">
        <v>349</v>
      </c>
      <c r="D123" s="176" t="s">
        <v>125</v>
      </c>
      <c r="E123" s="177">
        <v>2</v>
      </c>
      <c r="F123" s="178"/>
      <c r="G123" s="179">
        <f t="shared" si="49"/>
        <v>0</v>
      </c>
      <c r="H123" s="160"/>
      <c r="I123" s="159">
        <f t="shared" si="50"/>
        <v>0</v>
      </c>
      <c r="J123" s="160"/>
      <c r="K123" s="159">
        <f t="shared" si="51"/>
        <v>0</v>
      </c>
      <c r="L123" s="159">
        <v>15</v>
      </c>
      <c r="M123" s="159">
        <f t="shared" si="52"/>
        <v>0</v>
      </c>
      <c r="N123" s="159">
        <v>0</v>
      </c>
      <c r="O123" s="159">
        <f t="shared" si="53"/>
        <v>0</v>
      </c>
      <c r="P123" s="159">
        <v>0</v>
      </c>
      <c r="Q123" s="159">
        <f t="shared" si="54"/>
        <v>0</v>
      </c>
      <c r="R123" s="159"/>
      <c r="S123" s="159" t="s">
        <v>131</v>
      </c>
      <c r="T123" s="159" t="s">
        <v>131</v>
      </c>
      <c r="U123" s="159">
        <v>0.50700000000000001</v>
      </c>
      <c r="V123" s="159">
        <f t="shared" si="55"/>
        <v>1.01</v>
      </c>
      <c r="W123" s="159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163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4">
        <v>103</v>
      </c>
      <c r="B124" s="175" t="s">
        <v>350</v>
      </c>
      <c r="C124" s="182" t="s">
        <v>351</v>
      </c>
      <c r="D124" s="176" t="s">
        <v>125</v>
      </c>
      <c r="E124" s="177">
        <v>2</v>
      </c>
      <c r="F124" s="178"/>
      <c r="G124" s="179">
        <f t="shared" si="49"/>
        <v>0</v>
      </c>
      <c r="H124" s="160"/>
      <c r="I124" s="159">
        <f t="shared" si="50"/>
        <v>0</v>
      </c>
      <c r="J124" s="160"/>
      <c r="K124" s="159">
        <f t="shared" si="51"/>
        <v>0</v>
      </c>
      <c r="L124" s="159">
        <v>15</v>
      </c>
      <c r="M124" s="159">
        <f t="shared" si="52"/>
        <v>0</v>
      </c>
      <c r="N124" s="159">
        <v>0</v>
      </c>
      <c r="O124" s="159">
        <f t="shared" si="53"/>
        <v>0</v>
      </c>
      <c r="P124" s="159">
        <v>0</v>
      </c>
      <c r="Q124" s="159">
        <f t="shared" si="54"/>
        <v>0</v>
      </c>
      <c r="R124" s="159"/>
      <c r="S124" s="159" t="s">
        <v>131</v>
      </c>
      <c r="T124" s="159" t="s">
        <v>131</v>
      </c>
      <c r="U124" s="159">
        <v>0.77500000000000002</v>
      </c>
      <c r="V124" s="159">
        <f t="shared" si="55"/>
        <v>1.55</v>
      </c>
      <c r="W124" s="159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193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4">
        <v>104</v>
      </c>
      <c r="B125" s="175" t="s">
        <v>352</v>
      </c>
      <c r="C125" s="182" t="s">
        <v>353</v>
      </c>
      <c r="D125" s="176" t="s">
        <v>125</v>
      </c>
      <c r="E125" s="177">
        <v>4</v>
      </c>
      <c r="F125" s="178"/>
      <c r="G125" s="179">
        <f t="shared" si="49"/>
        <v>0</v>
      </c>
      <c r="H125" s="160"/>
      <c r="I125" s="159">
        <f t="shared" si="50"/>
        <v>0</v>
      </c>
      <c r="J125" s="160"/>
      <c r="K125" s="159">
        <f t="shared" si="51"/>
        <v>0</v>
      </c>
      <c r="L125" s="159">
        <v>15</v>
      </c>
      <c r="M125" s="159">
        <f t="shared" si="52"/>
        <v>0</v>
      </c>
      <c r="N125" s="159">
        <v>5.9999999999999995E-4</v>
      </c>
      <c r="O125" s="159">
        <f t="shared" si="53"/>
        <v>0</v>
      </c>
      <c r="P125" s="159">
        <v>0</v>
      </c>
      <c r="Q125" s="159">
        <f t="shared" si="54"/>
        <v>0</v>
      </c>
      <c r="R125" s="159" t="s">
        <v>166</v>
      </c>
      <c r="S125" s="159" t="s">
        <v>131</v>
      </c>
      <c r="T125" s="159" t="s">
        <v>131</v>
      </c>
      <c r="U125" s="159">
        <v>0</v>
      </c>
      <c r="V125" s="159">
        <f t="shared" si="55"/>
        <v>0</v>
      </c>
      <c r="W125" s="159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167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4">
        <v>105</v>
      </c>
      <c r="B126" s="175" t="s">
        <v>354</v>
      </c>
      <c r="C126" s="182" t="s">
        <v>355</v>
      </c>
      <c r="D126" s="176" t="s">
        <v>125</v>
      </c>
      <c r="E126" s="177">
        <v>2</v>
      </c>
      <c r="F126" s="178"/>
      <c r="G126" s="179">
        <f t="shared" si="49"/>
        <v>0</v>
      </c>
      <c r="H126" s="160"/>
      <c r="I126" s="159">
        <f t="shared" si="50"/>
        <v>0</v>
      </c>
      <c r="J126" s="160"/>
      <c r="K126" s="159">
        <f t="shared" si="51"/>
        <v>0</v>
      </c>
      <c r="L126" s="159">
        <v>15</v>
      </c>
      <c r="M126" s="159">
        <f t="shared" si="52"/>
        <v>0</v>
      </c>
      <c r="N126" s="159">
        <v>7.5000000000000002E-4</v>
      </c>
      <c r="O126" s="159">
        <f t="shared" si="53"/>
        <v>0</v>
      </c>
      <c r="P126" s="159">
        <v>0</v>
      </c>
      <c r="Q126" s="159">
        <f t="shared" si="54"/>
        <v>0</v>
      </c>
      <c r="R126" s="159" t="s">
        <v>166</v>
      </c>
      <c r="S126" s="159" t="s">
        <v>131</v>
      </c>
      <c r="T126" s="159" t="s">
        <v>131</v>
      </c>
      <c r="U126" s="159">
        <v>0</v>
      </c>
      <c r="V126" s="159">
        <f t="shared" si="55"/>
        <v>0</v>
      </c>
      <c r="W126" s="159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257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74">
        <v>106</v>
      </c>
      <c r="B127" s="175" t="s">
        <v>356</v>
      </c>
      <c r="C127" s="182" t="s">
        <v>357</v>
      </c>
      <c r="D127" s="176" t="s">
        <v>125</v>
      </c>
      <c r="E127" s="177">
        <v>2</v>
      </c>
      <c r="F127" s="178"/>
      <c r="G127" s="179">
        <f t="shared" si="49"/>
        <v>0</v>
      </c>
      <c r="H127" s="160"/>
      <c r="I127" s="159">
        <f t="shared" si="50"/>
        <v>0</v>
      </c>
      <c r="J127" s="160"/>
      <c r="K127" s="159">
        <f t="shared" si="51"/>
        <v>0</v>
      </c>
      <c r="L127" s="159">
        <v>15</v>
      </c>
      <c r="M127" s="159">
        <f t="shared" si="52"/>
        <v>0</v>
      </c>
      <c r="N127" s="159">
        <v>1.6E-2</v>
      </c>
      <c r="O127" s="159">
        <f t="shared" si="53"/>
        <v>0.03</v>
      </c>
      <c r="P127" s="159">
        <v>0</v>
      </c>
      <c r="Q127" s="159">
        <f t="shared" si="54"/>
        <v>0</v>
      </c>
      <c r="R127" s="159" t="s">
        <v>166</v>
      </c>
      <c r="S127" s="159" t="s">
        <v>358</v>
      </c>
      <c r="T127" s="159" t="s">
        <v>358</v>
      </c>
      <c r="U127" s="159">
        <v>0</v>
      </c>
      <c r="V127" s="159">
        <f t="shared" si="55"/>
        <v>0</v>
      </c>
      <c r="W127" s="159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257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4">
        <v>107</v>
      </c>
      <c r="B128" s="175" t="s">
        <v>359</v>
      </c>
      <c r="C128" s="182" t="s">
        <v>360</v>
      </c>
      <c r="D128" s="176" t="s">
        <v>125</v>
      </c>
      <c r="E128" s="177">
        <v>2</v>
      </c>
      <c r="F128" s="178"/>
      <c r="G128" s="179">
        <f t="shared" si="49"/>
        <v>0</v>
      </c>
      <c r="H128" s="160"/>
      <c r="I128" s="159">
        <f t="shared" si="50"/>
        <v>0</v>
      </c>
      <c r="J128" s="160"/>
      <c r="K128" s="159">
        <f t="shared" si="51"/>
        <v>0</v>
      </c>
      <c r="L128" s="159">
        <v>15</v>
      </c>
      <c r="M128" s="159">
        <f t="shared" si="52"/>
        <v>0</v>
      </c>
      <c r="N128" s="159">
        <v>1.9E-2</v>
      </c>
      <c r="O128" s="159">
        <f t="shared" si="53"/>
        <v>0.04</v>
      </c>
      <c r="P128" s="159">
        <v>0</v>
      </c>
      <c r="Q128" s="159">
        <f t="shared" si="54"/>
        <v>0</v>
      </c>
      <c r="R128" s="159" t="s">
        <v>166</v>
      </c>
      <c r="S128" s="159" t="s">
        <v>131</v>
      </c>
      <c r="T128" s="159" t="s">
        <v>361</v>
      </c>
      <c r="U128" s="159">
        <v>0</v>
      </c>
      <c r="V128" s="159">
        <f t="shared" si="55"/>
        <v>0</v>
      </c>
      <c r="W128" s="159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257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4">
        <v>108</v>
      </c>
      <c r="B129" s="175" t="s">
        <v>362</v>
      </c>
      <c r="C129" s="182" t="s">
        <v>363</v>
      </c>
      <c r="D129" s="176" t="s">
        <v>189</v>
      </c>
      <c r="E129" s="177">
        <v>7.4819999999999998E-2</v>
      </c>
      <c r="F129" s="178"/>
      <c r="G129" s="179">
        <f t="shared" si="49"/>
        <v>0</v>
      </c>
      <c r="H129" s="160"/>
      <c r="I129" s="159">
        <f t="shared" si="50"/>
        <v>0</v>
      </c>
      <c r="J129" s="160"/>
      <c r="K129" s="159">
        <f t="shared" si="51"/>
        <v>0</v>
      </c>
      <c r="L129" s="159">
        <v>15</v>
      </c>
      <c r="M129" s="159">
        <f t="shared" si="52"/>
        <v>0</v>
      </c>
      <c r="N129" s="159">
        <v>0</v>
      </c>
      <c r="O129" s="159">
        <f t="shared" si="53"/>
        <v>0</v>
      </c>
      <c r="P129" s="159">
        <v>0</v>
      </c>
      <c r="Q129" s="159">
        <f t="shared" si="54"/>
        <v>0</v>
      </c>
      <c r="R129" s="159"/>
      <c r="S129" s="159" t="s">
        <v>131</v>
      </c>
      <c r="T129" s="159" t="s">
        <v>131</v>
      </c>
      <c r="U129" s="159">
        <v>2.4470000000000001</v>
      </c>
      <c r="V129" s="159">
        <f t="shared" si="55"/>
        <v>0.18</v>
      </c>
      <c r="W129" s="159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240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x14ac:dyDescent="0.2">
      <c r="A130" s="162" t="s">
        <v>121</v>
      </c>
      <c r="B130" s="163" t="s">
        <v>87</v>
      </c>
      <c r="C130" s="181" t="s">
        <v>88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1"/>
      <c r="O130" s="161">
        <f>SUM(O131:O139)</f>
        <v>0.44</v>
      </c>
      <c r="P130" s="161"/>
      <c r="Q130" s="161">
        <f>SUM(Q131:Q139)</f>
        <v>0</v>
      </c>
      <c r="R130" s="161"/>
      <c r="S130" s="161"/>
      <c r="T130" s="161"/>
      <c r="U130" s="161"/>
      <c r="V130" s="161">
        <f>SUM(V131:V139)</f>
        <v>29.81</v>
      </c>
      <c r="W130" s="161"/>
      <c r="AG130" t="s">
        <v>122</v>
      </c>
    </row>
    <row r="131" spans="1:60" ht="22.5" outlineLevel="1" x14ac:dyDescent="0.2">
      <c r="A131" s="174">
        <v>109</v>
      </c>
      <c r="B131" s="175" t="s">
        <v>364</v>
      </c>
      <c r="C131" s="182" t="s">
        <v>365</v>
      </c>
      <c r="D131" s="176" t="s">
        <v>138</v>
      </c>
      <c r="E131" s="177">
        <v>2.7</v>
      </c>
      <c r="F131" s="178"/>
      <c r="G131" s="179">
        <f t="shared" ref="G131:G139" si="56">ROUND(E131*F131,2)</f>
        <v>0</v>
      </c>
      <c r="H131" s="160"/>
      <c r="I131" s="159">
        <f t="shared" ref="I131:I139" si="57">ROUND(E131*H131,2)</f>
        <v>0</v>
      </c>
      <c r="J131" s="160"/>
      <c r="K131" s="159">
        <f t="shared" ref="K131:K139" si="58">ROUND(E131*J131,2)</f>
        <v>0</v>
      </c>
      <c r="L131" s="159">
        <v>15</v>
      </c>
      <c r="M131" s="159">
        <f t="shared" ref="M131:M139" si="59">G131*(1+L131/100)</f>
        <v>0</v>
      </c>
      <c r="N131" s="159">
        <v>3.8999999999999999E-4</v>
      </c>
      <c r="O131" s="159">
        <f t="shared" ref="O131:O139" si="60">ROUND(E131*N131,2)</f>
        <v>0</v>
      </c>
      <c r="P131" s="159">
        <v>0</v>
      </c>
      <c r="Q131" s="159">
        <f t="shared" ref="Q131:Q139" si="61">ROUND(E131*P131,2)</f>
        <v>0</v>
      </c>
      <c r="R131" s="159"/>
      <c r="S131" s="159" t="s">
        <v>131</v>
      </c>
      <c r="T131" s="159" t="s">
        <v>131</v>
      </c>
      <c r="U131" s="159">
        <v>0.23599999999999999</v>
      </c>
      <c r="V131" s="159">
        <f t="shared" ref="V131:V139" si="62">ROUND(E131*U131,2)</f>
        <v>0.64</v>
      </c>
      <c r="W131" s="159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193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22.5" outlineLevel="1" x14ac:dyDescent="0.2">
      <c r="A132" s="174">
        <v>110</v>
      </c>
      <c r="B132" s="175" t="s">
        <v>366</v>
      </c>
      <c r="C132" s="182" t="s">
        <v>367</v>
      </c>
      <c r="D132" s="176" t="s">
        <v>130</v>
      </c>
      <c r="E132" s="177">
        <v>3.1949999999999998</v>
      </c>
      <c r="F132" s="178"/>
      <c r="G132" s="179">
        <f t="shared" si="56"/>
        <v>0</v>
      </c>
      <c r="H132" s="160"/>
      <c r="I132" s="159">
        <f t="shared" si="57"/>
        <v>0</v>
      </c>
      <c r="J132" s="160"/>
      <c r="K132" s="159">
        <f t="shared" si="58"/>
        <v>0</v>
      </c>
      <c r="L132" s="159">
        <v>15</v>
      </c>
      <c r="M132" s="159">
        <f t="shared" si="59"/>
        <v>0</v>
      </c>
      <c r="N132" s="159">
        <v>2.5400000000000002E-3</v>
      </c>
      <c r="O132" s="159">
        <f t="shared" si="60"/>
        <v>0.01</v>
      </c>
      <c r="P132" s="159">
        <v>0</v>
      </c>
      <c r="Q132" s="159">
        <f t="shared" si="61"/>
        <v>0</v>
      </c>
      <c r="R132" s="159"/>
      <c r="S132" s="159" t="s">
        <v>131</v>
      </c>
      <c r="T132" s="159" t="s">
        <v>131</v>
      </c>
      <c r="U132" s="159">
        <v>0.97799999999999998</v>
      </c>
      <c r="V132" s="159">
        <f t="shared" si="62"/>
        <v>3.12</v>
      </c>
      <c r="W132" s="159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193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 x14ac:dyDescent="0.2">
      <c r="A133" s="174">
        <v>111</v>
      </c>
      <c r="B133" s="175" t="s">
        <v>368</v>
      </c>
      <c r="C133" s="182" t="s">
        <v>369</v>
      </c>
      <c r="D133" s="176" t="s">
        <v>138</v>
      </c>
      <c r="E133" s="177">
        <v>1.2</v>
      </c>
      <c r="F133" s="178"/>
      <c r="G133" s="179">
        <f t="shared" si="56"/>
        <v>0</v>
      </c>
      <c r="H133" s="160"/>
      <c r="I133" s="159">
        <f t="shared" si="57"/>
        <v>0</v>
      </c>
      <c r="J133" s="160"/>
      <c r="K133" s="159">
        <f t="shared" si="58"/>
        <v>0</v>
      </c>
      <c r="L133" s="159">
        <v>15</v>
      </c>
      <c r="M133" s="159">
        <f t="shared" si="59"/>
        <v>0</v>
      </c>
      <c r="N133" s="159">
        <v>2.3000000000000001E-4</v>
      </c>
      <c r="O133" s="159">
        <f t="shared" si="60"/>
        <v>0</v>
      </c>
      <c r="P133" s="159">
        <v>0</v>
      </c>
      <c r="Q133" s="159">
        <f t="shared" si="61"/>
        <v>0</v>
      </c>
      <c r="R133" s="159"/>
      <c r="S133" s="159" t="s">
        <v>131</v>
      </c>
      <c r="T133" s="159" t="s">
        <v>131</v>
      </c>
      <c r="U133" s="159">
        <v>0.28000000000000003</v>
      </c>
      <c r="V133" s="159">
        <f t="shared" si="62"/>
        <v>0.34</v>
      </c>
      <c r="W133" s="159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193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4">
        <v>112</v>
      </c>
      <c r="B134" s="175" t="s">
        <v>370</v>
      </c>
      <c r="C134" s="182" t="s">
        <v>371</v>
      </c>
      <c r="D134" s="176" t="s">
        <v>138</v>
      </c>
      <c r="E134" s="177">
        <v>11.5</v>
      </c>
      <c r="F134" s="178"/>
      <c r="G134" s="179">
        <f t="shared" si="56"/>
        <v>0</v>
      </c>
      <c r="H134" s="160"/>
      <c r="I134" s="159">
        <f t="shared" si="57"/>
        <v>0</v>
      </c>
      <c r="J134" s="160"/>
      <c r="K134" s="159">
        <f t="shared" si="58"/>
        <v>0</v>
      </c>
      <c r="L134" s="159">
        <v>15</v>
      </c>
      <c r="M134" s="159">
        <f t="shared" si="59"/>
        <v>0</v>
      </c>
      <c r="N134" s="159">
        <v>4.0000000000000003E-5</v>
      </c>
      <c r="O134" s="159">
        <f t="shared" si="60"/>
        <v>0</v>
      </c>
      <c r="P134" s="159">
        <v>0</v>
      </c>
      <c r="Q134" s="159">
        <f t="shared" si="61"/>
        <v>0</v>
      </c>
      <c r="R134" s="159"/>
      <c r="S134" s="159" t="s">
        <v>131</v>
      </c>
      <c r="T134" s="159" t="s">
        <v>131</v>
      </c>
      <c r="U134" s="159">
        <v>7.0000000000000007E-2</v>
      </c>
      <c r="V134" s="159">
        <f t="shared" si="62"/>
        <v>0.81</v>
      </c>
      <c r="W134" s="159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193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ht="22.5" outlineLevel="1" x14ac:dyDescent="0.2">
      <c r="A135" s="174">
        <v>113</v>
      </c>
      <c r="B135" s="175" t="s">
        <v>372</v>
      </c>
      <c r="C135" s="182" t="s">
        <v>373</v>
      </c>
      <c r="D135" s="176" t="s">
        <v>130</v>
      </c>
      <c r="E135" s="177">
        <v>21.6</v>
      </c>
      <c r="F135" s="178"/>
      <c r="G135" s="179">
        <f t="shared" si="56"/>
        <v>0</v>
      </c>
      <c r="H135" s="160"/>
      <c r="I135" s="159">
        <f t="shared" si="57"/>
        <v>0</v>
      </c>
      <c r="J135" s="160"/>
      <c r="K135" s="159">
        <f t="shared" si="58"/>
        <v>0</v>
      </c>
      <c r="L135" s="159">
        <v>15</v>
      </c>
      <c r="M135" s="159">
        <f t="shared" si="59"/>
        <v>0</v>
      </c>
      <c r="N135" s="159">
        <v>2.8700000000000002E-3</v>
      </c>
      <c r="O135" s="159">
        <f t="shared" si="60"/>
        <v>0.06</v>
      </c>
      <c r="P135" s="159">
        <v>0</v>
      </c>
      <c r="Q135" s="159">
        <f t="shared" si="61"/>
        <v>0</v>
      </c>
      <c r="R135" s="159"/>
      <c r="S135" s="159" t="s">
        <v>131</v>
      </c>
      <c r="T135" s="159" t="s">
        <v>131</v>
      </c>
      <c r="U135" s="159">
        <v>1.1259999999999999</v>
      </c>
      <c r="V135" s="159">
        <f t="shared" si="62"/>
        <v>24.32</v>
      </c>
      <c r="W135" s="159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193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74">
        <v>114</v>
      </c>
      <c r="B136" s="175" t="s">
        <v>374</v>
      </c>
      <c r="C136" s="182" t="s">
        <v>375</v>
      </c>
      <c r="D136" s="176" t="s">
        <v>130</v>
      </c>
      <c r="E136" s="177">
        <v>3.5145</v>
      </c>
      <c r="F136" s="178"/>
      <c r="G136" s="179">
        <f t="shared" si="56"/>
        <v>0</v>
      </c>
      <c r="H136" s="160"/>
      <c r="I136" s="159">
        <f t="shared" si="57"/>
        <v>0</v>
      </c>
      <c r="J136" s="160"/>
      <c r="K136" s="159">
        <f t="shared" si="58"/>
        <v>0</v>
      </c>
      <c r="L136" s="159">
        <v>15</v>
      </c>
      <c r="M136" s="159">
        <f t="shared" si="59"/>
        <v>0</v>
      </c>
      <c r="N136" s="159">
        <v>1.9199999999999998E-2</v>
      </c>
      <c r="O136" s="159">
        <f t="shared" si="60"/>
        <v>7.0000000000000007E-2</v>
      </c>
      <c r="P136" s="159">
        <v>0</v>
      </c>
      <c r="Q136" s="159">
        <f t="shared" si="61"/>
        <v>0</v>
      </c>
      <c r="R136" s="159" t="s">
        <v>166</v>
      </c>
      <c r="S136" s="159" t="s">
        <v>131</v>
      </c>
      <c r="T136" s="159" t="s">
        <v>131</v>
      </c>
      <c r="U136" s="159">
        <v>0</v>
      </c>
      <c r="V136" s="159">
        <f t="shared" si="62"/>
        <v>0</v>
      </c>
      <c r="W136" s="159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257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4">
        <v>115</v>
      </c>
      <c r="B137" s="175" t="s">
        <v>376</v>
      </c>
      <c r="C137" s="182" t="s">
        <v>377</v>
      </c>
      <c r="D137" s="176" t="s">
        <v>125</v>
      </c>
      <c r="E137" s="177">
        <v>10</v>
      </c>
      <c r="F137" s="178"/>
      <c r="G137" s="179">
        <f t="shared" si="56"/>
        <v>0</v>
      </c>
      <c r="H137" s="160"/>
      <c r="I137" s="159">
        <f t="shared" si="57"/>
        <v>0</v>
      </c>
      <c r="J137" s="160"/>
      <c r="K137" s="159">
        <f t="shared" si="58"/>
        <v>0</v>
      </c>
      <c r="L137" s="159">
        <v>15</v>
      </c>
      <c r="M137" s="159">
        <f t="shared" si="59"/>
        <v>0</v>
      </c>
      <c r="N137" s="159">
        <v>4.4999999999999999E-4</v>
      </c>
      <c r="O137" s="159">
        <f t="shared" si="60"/>
        <v>0</v>
      </c>
      <c r="P137" s="159">
        <v>0</v>
      </c>
      <c r="Q137" s="159">
        <f t="shared" si="61"/>
        <v>0</v>
      </c>
      <c r="R137" s="159" t="s">
        <v>166</v>
      </c>
      <c r="S137" s="159" t="s">
        <v>131</v>
      </c>
      <c r="T137" s="159" t="s">
        <v>131</v>
      </c>
      <c r="U137" s="159">
        <v>0</v>
      </c>
      <c r="V137" s="159">
        <f t="shared" si="62"/>
        <v>0</v>
      </c>
      <c r="W137" s="159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257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4">
        <v>116</v>
      </c>
      <c r="B138" s="175" t="s">
        <v>378</v>
      </c>
      <c r="C138" s="182" t="s">
        <v>379</v>
      </c>
      <c r="D138" s="176" t="s">
        <v>130</v>
      </c>
      <c r="E138" s="177">
        <v>23.76</v>
      </c>
      <c r="F138" s="178"/>
      <c r="G138" s="179">
        <f t="shared" si="56"/>
        <v>0</v>
      </c>
      <c r="H138" s="160"/>
      <c r="I138" s="159">
        <f t="shared" si="57"/>
        <v>0</v>
      </c>
      <c r="J138" s="160"/>
      <c r="K138" s="159">
        <f t="shared" si="58"/>
        <v>0</v>
      </c>
      <c r="L138" s="159">
        <v>15</v>
      </c>
      <c r="M138" s="159">
        <f t="shared" si="59"/>
        <v>0</v>
      </c>
      <c r="N138" s="159">
        <v>1.26E-2</v>
      </c>
      <c r="O138" s="159">
        <f t="shared" si="60"/>
        <v>0.3</v>
      </c>
      <c r="P138" s="159">
        <v>0</v>
      </c>
      <c r="Q138" s="159">
        <f t="shared" si="61"/>
        <v>0</v>
      </c>
      <c r="R138" s="159" t="s">
        <v>166</v>
      </c>
      <c r="S138" s="159" t="s">
        <v>131</v>
      </c>
      <c r="T138" s="159" t="s">
        <v>131</v>
      </c>
      <c r="U138" s="159">
        <v>0</v>
      </c>
      <c r="V138" s="159">
        <f t="shared" si="62"/>
        <v>0</v>
      </c>
      <c r="W138" s="159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257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4">
        <v>117</v>
      </c>
      <c r="B139" s="175" t="s">
        <v>380</v>
      </c>
      <c r="C139" s="182" t="s">
        <v>381</v>
      </c>
      <c r="D139" s="176" t="s">
        <v>189</v>
      </c>
      <c r="E139" s="177">
        <v>0.44324999999999998</v>
      </c>
      <c r="F139" s="178"/>
      <c r="G139" s="179">
        <f t="shared" si="56"/>
        <v>0</v>
      </c>
      <c r="H139" s="160"/>
      <c r="I139" s="159">
        <f t="shared" si="57"/>
        <v>0</v>
      </c>
      <c r="J139" s="160"/>
      <c r="K139" s="159">
        <f t="shared" si="58"/>
        <v>0</v>
      </c>
      <c r="L139" s="159">
        <v>15</v>
      </c>
      <c r="M139" s="159">
        <f t="shared" si="59"/>
        <v>0</v>
      </c>
      <c r="N139" s="159">
        <v>0</v>
      </c>
      <c r="O139" s="159">
        <f t="shared" si="60"/>
        <v>0</v>
      </c>
      <c r="P139" s="159">
        <v>0</v>
      </c>
      <c r="Q139" s="159">
        <f t="shared" si="61"/>
        <v>0</v>
      </c>
      <c r="R139" s="159"/>
      <c r="S139" s="159" t="s">
        <v>131</v>
      </c>
      <c r="T139" s="159" t="s">
        <v>131</v>
      </c>
      <c r="U139" s="159">
        <v>1.3049999999999999</v>
      </c>
      <c r="V139" s="159">
        <f t="shared" si="62"/>
        <v>0.57999999999999996</v>
      </c>
      <c r="W139" s="159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240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x14ac:dyDescent="0.2">
      <c r="A140" s="162" t="s">
        <v>121</v>
      </c>
      <c r="B140" s="163" t="s">
        <v>89</v>
      </c>
      <c r="C140" s="181" t="s">
        <v>90</v>
      </c>
      <c r="D140" s="164"/>
      <c r="E140" s="165"/>
      <c r="F140" s="166"/>
      <c r="G140" s="167">
        <f>SUMIF(AG141:AG141,"&lt;&gt;NOR",G141:G141)</f>
        <v>0</v>
      </c>
      <c r="H140" s="161"/>
      <c r="I140" s="161">
        <f>SUM(I141:I141)</f>
        <v>0</v>
      </c>
      <c r="J140" s="161"/>
      <c r="K140" s="161">
        <f>SUM(K141:K141)</f>
        <v>0</v>
      </c>
      <c r="L140" s="161"/>
      <c r="M140" s="161">
        <f>SUM(M141:M141)</f>
        <v>0</v>
      </c>
      <c r="N140" s="161"/>
      <c r="O140" s="161">
        <f>SUM(O141:O141)</f>
        <v>0</v>
      </c>
      <c r="P140" s="161"/>
      <c r="Q140" s="161">
        <f>SUM(Q141:Q141)</f>
        <v>0</v>
      </c>
      <c r="R140" s="161"/>
      <c r="S140" s="161"/>
      <c r="T140" s="161"/>
      <c r="U140" s="161"/>
      <c r="V140" s="161">
        <f>SUM(V141:V141)</f>
        <v>0.92</v>
      </c>
      <c r="W140" s="161"/>
      <c r="AG140" t="s">
        <v>122</v>
      </c>
    </row>
    <row r="141" spans="1:60" outlineLevel="1" x14ac:dyDescent="0.2">
      <c r="A141" s="174">
        <v>118</v>
      </c>
      <c r="B141" s="175" t="s">
        <v>382</v>
      </c>
      <c r="C141" s="182" t="s">
        <v>383</v>
      </c>
      <c r="D141" s="176" t="s">
        <v>130</v>
      </c>
      <c r="E141" s="177">
        <v>3.22</v>
      </c>
      <c r="F141" s="178"/>
      <c r="G141" s="179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15</v>
      </c>
      <c r="M141" s="159">
        <f>G141*(1+L141/100)</f>
        <v>0</v>
      </c>
      <c r="N141" s="159">
        <v>2.4000000000000001E-4</v>
      </c>
      <c r="O141" s="159">
        <f>ROUND(E141*N141,2)</f>
        <v>0</v>
      </c>
      <c r="P141" s="159">
        <v>0</v>
      </c>
      <c r="Q141" s="159">
        <f>ROUND(E141*P141,2)</f>
        <v>0</v>
      </c>
      <c r="R141" s="159"/>
      <c r="S141" s="159" t="s">
        <v>131</v>
      </c>
      <c r="T141" s="159" t="s">
        <v>131</v>
      </c>
      <c r="U141" s="159">
        <v>0.28699999999999998</v>
      </c>
      <c r="V141" s="159">
        <f>ROUND(E141*U141,2)</f>
        <v>0.92</v>
      </c>
      <c r="W141" s="159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163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x14ac:dyDescent="0.2">
      <c r="A142" s="162" t="s">
        <v>121</v>
      </c>
      <c r="B142" s="163" t="s">
        <v>91</v>
      </c>
      <c r="C142" s="181" t="s">
        <v>92</v>
      </c>
      <c r="D142" s="164"/>
      <c r="E142" s="165"/>
      <c r="F142" s="166"/>
      <c r="G142" s="167">
        <f>SUMIF(AG143:AG144,"&lt;&gt;NOR",G143:G144)</f>
        <v>0</v>
      </c>
      <c r="H142" s="161"/>
      <c r="I142" s="161">
        <f>SUM(I143:I144)</f>
        <v>0</v>
      </c>
      <c r="J142" s="161"/>
      <c r="K142" s="161">
        <f>SUM(K143:K144)</f>
        <v>0</v>
      </c>
      <c r="L142" s="161"/>
      <c r="M142" s="161">
        <f>SUM(M143:M144)</f>
        <v>0</v>
      </c>
      <c r="N142" s="161"/>
      <c r="O142" s="161">
        <f>SUM(O143:O144)</f>
        <v>0.03</v>
      </c>
      <c r="P142" s="161"/>
      <c r="Q142" s="161">
        <f>SUM(Q143:Q144)</f>
        <v>0</v>
      </c>
      <c r="R142" s="161"/>
      <c r="S142" s="161"/>
      <c r="T142" s="161"/>
      <c r="U142" s="161"/>
      <c r="V142" s="161">
        <f>SUM(V143:V144)</f>
        <v>7.8199999999999994</v>
      </c>
      <c r="W142" s="161"/>
      <c r="AG142" t="s">
        <v>122</v>
      </c>
    </row>
    <row r="143" spans="1:60" outlineLevel="1" x14ac:dyDescent="0.2">
      <c r="A143" s="174">
        <v>119</v>
      </c>
      <c r="B143" s="175" t="s">
        <v>384</v>
      </c>
      <c r="C143" s="182" t="s">
        <v>385</v>
      </c>
      <c r="D143" s="176" t="s">
        <v>130</v>
      </c>
      <c r="E143" s="177">
        <v>58.14</v>
      </c>
      <c r="F143" s="178"/>
      <c r="G143" s="179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15</v>
      </c>
      <c r="M143" s="159">
        <f>G143*(1+L143/100)</f>
        <v>0</v>
      </c>
      <c r="N143" s="159">
        <v>1E-4</v>
      </c>
      <c r="O143" s="159">
        <f>ROUND(E143*N143,2)</f>
        <v>0.01</v>
      </c>
      <c r="P143" s="159">
        <v>0</v>
      </c>
      <c r="Q143" s="159">
        <f>ROUND(E143*P143,2)</f>
        <v>0</v>
      </c>
      <c r="R143" s="159"/>
      <c r="S143" s="159" t="s">
        <v>131</v>
      </c>
      <c r="T143" s="159" t="s">
        <v>131</v>
      </c>
      <c r="U143" s="159">
        <v>3.2480000000000002E-2</v>
      </c>
      <c r="V143" s="159">
        <f>ROUND(E143*U143,2)</f>
        <v>1.89</v>
      </c>
      <c r="W143" s="159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193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74">
        <v>120</v>
      </c>
      <c r="B144" s="175" t="s">
        <v>386</v>
      </c>
      <c r="C144" s="182" t="s">
        <v>387</v>
      </c>
      <c r="D144" s="176" t="s">
        <v>130</v>
      </c>
      <c r="E144" s="177">
        <v>58.14</v>
      </c>
      <c r="F144" s="178"/>
      <c r="G144" s="17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15</v>
      </c>
      <c r="M144" s="159">
        <f>G144*(1+L144/100)</f>
        <v>0</v>
      </c>
      <c r="N144" s="159">
        <v>3.1E-4</v>
      </c>
      <c r="O144" s="159">
        <f>ROUND(E144*N144,2)</f>
        <v>0.02</v>
      </c>
      <c r="P144" s="159">
        <v>0</v>
      </c>
      <c r="Q144" s="159">
        <f>ROUND(E144*P144,2)</f>
        <v>0</v>
      </c>
      <c r="R144" s="159"/>
      <c r="S144" s="159" t="s">
        <v>131</v>
      </c>
      <c r="T144" s="159" t="s">
        <v>131</v>
      </c>
      <c r="U144" s="159">
        <v>0.10191</v>
      </c>
      <c r="V144" s="159">
        <f>ROUND(E144*U144,2)</f>
        <v>5.93</v>
      </c>
      <c r="W144" s="159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193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x14ac:dyDescent="0.2">
      <c r="A145" s="162" t="s">
        <v>121</v>
      </c>
      <c r="B145" s="163" t="s">
        <v>93</v>
      </c>
      <c r="C145" s="181" t="s">
        <v>94</v>
      </c>
      <c r="D145" s="164"/>
      <c r="E145" s="165"/>
      <c r="F145" s="166"/>
      <c r="G145" s="167">
        <f>SUMIF(AG146:AG146,"&lt;&gt;NOR",G146:G146)</f>
        <v>0</v>
      </c>
      <c r="H145" s="161"/>
      <c r="I145" s="161">
        <f>SUM(I146:I146)</f>
        <v>0</v>
      </c>
      <c r="J145" s="161"/>
      <c r="K145" s="161">
        <f>SUM(K146:K146)</f>
        <v>0</v>
      </c>
      <c r="L145" s="161"/>
      <c r="M145" s="161">
        <f>SUM(M146:M146)</f>
        <v>0</v>
      </c>
      <c r="N145" s="161"/>
      <c r="O145" s="161">
        <f>SUM(O146:O146)</f>
        <v>0</v>
      </c>
      <c r="P145" s="161"/>
      <c r="Q145" s="161">
        <f>SUM(Q146:Q146)</f>
        <v>0</v>
      </c>
      <c r="R145" s="161"/>
      <c r="S145" s="161"/>
      <c r="T145" s="161"/>
      <c r="U145" s="161"/>
      <c r="V145" s="161">
        <f>SUM(V146:V146)</f>
        <v>0</v>
      </c>
      <c r="W145" s="161"/>
      <c r="AG145" t="s">
        <v>122</v>
      </c>
    </row>
    <row r="146" spans="1:60" ht="22.5" outlineLevel="1" x14ac:dyDescent="0.2">
      <c r="A146" s="174">
        <v>121</v>
      </c>
      <c r="B146" s="175" t="s">
        <v>388</v>
      </c>
      <c r="C146" s="182" t="s">
        <v>389</v>
      </c>
      <c r="D146" s="176" t="s">
        <v>192</v>
      </c>
      <c r="E146" s="177">
        <v>1</v>
      </c>
      <c r="F146" s="178"/>
      <c r="G146" s="179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15</v>
      </c>
      <c r="M146" s="159">
        <f>G146*(1+L146/100)</f>
        <v>0</v>
      </c>
      <c r="N146" s="159">
        <v>0</v>
      </c>
      <c r="O146" s="159">
        <f>ROUND(E146*N146,2)</f>
        <v>0</v>
      </c>
      <c r="P146" s="159">
        <v>0</v>
      </c>
      <c r="Q146" s="159">
        <f>ROUND(E146*P146,2)</f>
        <v>0</v>
      </c>
      <c r="R146" s="159"/>
      <c r="S146" s="159" t="s">
        <v>143</v>
      </c>
      <c r="T146" s="159" t="s">
        <v>218</v>
      </c>
      <c r="U146" s="159">
        <v>0</v>
      </c>
      <c r="V146" s="159">
        <f>ROUND(E146*U146,2)</f>
        <v>0</v>
      </c>
      <c r="W146" s="159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127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x14ac:dyDescent="0.2">
      <c r="A147" s="162" t="s">
        <v>121</v>
      </c>
      <c r="B147" s="163" t="s">
        <v>95</v>
      </c>
      <c r="C147" s="181" t="s">
        <v>29</v>
      </c>
      <c r="D147" s="164"/>
      <c r="E147" s="165"/>
      <c r="F147" s="166"/>
      <c r="G147" s="167">
        <f>SUMIF(AG148:AG150,"&lt;&gt;NOR",G148:G150)</f>
        <v>0</v>
      </c>
      <c r="H147" s="161"/>
      <c r="I147" s="161">
        <f>SUM(I148:I150)</f>
        <v>0</v>
      </c>
      <c r="J147" s="161"/>
      <c r="K147" s="161">
        <f>SUM(K148:K150)</f>
        <v>0</v>
      </c>
      <c r="L147" s="161"/>
      <c r="M147" s="161">
        <f>SUM(M148:M150)</f>
        <v>0</v>
      </c>
      <c r="N147" s="161"/>
      <c r="O147" s="161">
        <f>SUM(O148:O150)</f>
        <v>0</v>
      </c>
      <c r="P147" s="161"/>
      <c r="Q147" s="161">
        <f>SUM(Q148:Q150)</f>
        <v>0</v>
      </c>
      <c r="R147" s="161"/>
      <c r="S147" s="161"/>
      <c r="T147" s="161"/>
      <c r="U147" s="161"/>
      <c r="V147" s="161">
        <f>SUM(V148:V150)</f>
        <v>0</v>
      </c>
      <c r="W147" s="161"/>
      <c r="AG147" t="s">
        <v>122</v>
      </c>
    </row>
    <row r="148" spans="1:60" outlineLevel="1" x14ac:dyDescent="0.2">
      <c r="A148" s="174">
        <v>122</v>
      </c>
      <c r="B148" s="175" t="s">
        <v>390</v>
      </c>
      <c r="C148" s="182" t="s">
        <v>391</v>
      </c>
      <c r="D148" s="176" t="s">
        <v>392</v>
      </c>
      <c r="E148" s="177">
        <v>1</v>
      </c>
      <c r="F148" s="178"/>
      <c r="G148" s="179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15</v>
      </c>
      <c r="M148" s="159">
        <f>G148*(1+L148/100)</f>
        <v>0</v>
      </c>
      <c r="N148" s="159">
        <v>0</v>
      </c>
      <c r="O148" s="159">
        <f>ROUND(E148*N148,2)</f>
        <v>0</v>
      </c>
      <c r="P148" s="159">
        <v>0</v>
      </c>
      <c r="Q148" s="159">
        <f>ROUND(E148*P148,2)</f>
        <v>0</v>
      </c>
      <c r="R148" s="159"/>
      <c r="S148" s="159" t="s">
        <v>131</v>
      </c>
      <c r="T148" s="159" t="s">
        <v>218</v>
      </c>
      <c r="U148" s="159">
        <v>0</v>
      </c>
      <c r="V148" s="159">
        <f>ROUND(E148*U148,2)</f>
        <v>0</v>
      </c>
      <c r="W148" s="159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393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4">
        <v>123</v>
      </c>
      <c r="B149" s="175" t="s">
        <v>394</v>
      </c>
      <c r="C149" s="182" t="s">
        <v>395</v>
      </c>
      <c r="D149" s="176" t="s">
        <v>392</v>
      </c>
      <c r="E149" s="177">
        <v>1</v>
      </c>
      <c r="F149" s="178"/>
      <c r="G149" s="179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15</v>
      </c>
      <c r="M149" s="159">
        <f>G149*(1+L149/100)</f>
        <v>0</v>
      </c>
      <c r="N149" s="159">
        <v>0</v>
      </c>
      <c r="O149" s="159">
        <f>ROUND(E149*N149,2)</f>
        <v>0</v>
      </c>
      <c r="P149" s="159">
        <v>0</v>
      </c>
      <c r="Q149" s="159">
        <f>ROUND(E149*P149,2)</f>
        <v>0</v>
      </c>
      <c r="R149" s="159"/>
      <c r="S149" s="159" t="s">
        <v>131</v>
      </c>
      <c r="T149" s="159" t="s">
        <v>218</v>
      </c>
      <c r="U149" s="159">
        <v>0</v>
      </c>
      <c r="V149" s="159">
        <f>ROUND(E149*U149,2)</f>
        <v>0</v>
      </c>
      <c r="W149" s="159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396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68">
        <v>124</v>
      </c>
      <c r="B150" s="169" t="s">
        <v>397</v>
      </c>
      <c r="C150" s="183" t="s">
        <v>398</v>
      </c>
      <c r="D150" s="170" t="s">
        <v>392</v>
      </c>
      <c r="E150" s="171">
        <v>1</v>
      </c>
      <c r="F150" s="172"/>
      <c r="G150" s="173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15</v>
      </c>
      <c r="M150" s="159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59"/>
      <c r="S150" s="159" t="s">
        <v>131</v>
      </c>
      <c r="T150" s="159" t="s">
        <v>218</v>
      </c>
      <c r="U150" s="159">
        <v>0</v>
      </c>
      <c r="V150" s="159">
        <f>ROUND(E150*U150,2)</f>
        <v>0</v>
      </c>
      <c r="W150" s="159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396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x14ac:dyDescent="0.2">
      <c r="A151" s="192"/>
      <c r="B151" s="6"/>
      <c r="C151" s="184"/>
      <c r="D151" s="8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AE151">
        <v>15</v>
      </c>
      <c r="AF151">
        <v>21</v>
      </c>
    </row>
    <row r="152" spans="1:60" x14ac:dyDescent="0.2">
      <c r="A152" s="198"/>
      <c r="B152" s="197" t="s">
        <v>31</v>
      </c>
      <c r="C152" s="196"/>
      <c r="D152" s="195"/>
      <c r="E152" s="194"/>
      <c r="F152" s="194"/>
      <c r="G152" s="193">
        <f>G8+G15+G23+G26+G29+G31+G35+G63+G65+G70+G77+G86+G98+G119+G130+G140+G142+G145+G147</f>
        <v>0</v>
      </c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AE152">
        <f>SUMIF(L7:L150,AE151,G7:G150)</f>
        <v>0</v>
      </c>
      <c r="AF152">
        <f>SUMIF(L7:L150,AF151,G7:G150)</f>
        <v>0</v>
      </c>
      <c r="AG152" t="s">
        <v>399</v>
      </c>
    </row>
    <row r="153" spans="1:60" x14ac:dyDescent="0.2">
      <c r="A153" s="192"/>
      <c r="B153" s="6"/>
      <c r="C153" s="184"/>
      <c r="D153" s="8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</row>
    <row r="154" spans="1:60" x14ac:dyDescent="0.2">
      <c r="A154" s="192"/>
      <c r="B154" s="6"/>
      <c r="C154" s="184"/>
      <c r="D154" s="8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</row>
    <row r="155" spans="1:60" x14ac:dyDescent="0.2">
      <c r="A155" s="272" t="s">
        <v>400</v>
      </c>
      <c r="B155" s="272"/>
      <c r="C155" s="273"/>
      <c r="D155" s="8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</row>
    <row r="156" spans="1:60" x14ac:dyDescent="0.2">
      <c r="A156" s="253"/>
      <c r="B156" s="254"/>
      <c r="C156" s="255"/>
      <c r="D156" s="254"/>
      <c r="E156" s="254"/>
      <c r="F156" s="254"/>
      <c r="G156" s="256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AG156" t="s">
        <v>401</v>
      </c>
    </row>
    <row r="157" spans="1:60" x14ac:dyDescent="0.2">
      <c r="A157" s="257"/>
      <c r="B157" s="258"/>
      <c r="C157" s="259"/>
      <c r="D157" s="258"/>
      <c r="E157" s="258"/>
      <c r="F157" s="258"/>
      <c r="G157" s="260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</row>
    <row r="158" spans="1:60" x14ac:dyDescent="0.2">
      <c r="A158" s="257"/>
      <c r="B158" s="258"/>
      <c r="C158" s="259"/>
      <c r="D158" s="258"/>
      <c r="E158" s="258"/>
      <c r="F158" s="258"/>
      <c r="G158" s="260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</row>
    <row r="159" spans="1:60" x14ac:dyDescent="0.2">
      <c r="A159" s="257"/>
      <c r="B159" s="258"/>
      <c r="C159" s="259"/>
      <c r="D159" s="258"/>
      <c r="E159" s="258"/>
      <c r="F159" s="258"/>
      <c r="G159" s="260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</row>
    <row r="160" spans="1:60" x14ac:dyDescent="0.2">
      <c r="A160" s="261"/>
      <c r="B160" s="262"/>
      <c r="C160" s="263"/>
      <c r="D160" s="262"/>
      <c r="E160" s="262"/>
      <c r="F160" s="262"/>
      <c r="G160" s="264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</row>
    <row r="161" spans="1:33" x14ac:dyDescent="0.2">
      <c r="A161" s="192"/>
      <c r="B161" s="6"/>
      <c r="C161" s="184"/>
      <c r="D161" s="8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</row>
    <row r="162" spans="1:33" x14ac:dyDescent="0.2">
      <c r="C162" s="186"/>
      <c r="D162" s="144"/>
      <c r="AG162" t="s">
        <v>402</v>
      </c>
    </row>
    <row r="163" spans="1:33" x14ac:dyDescent="0.2">
      <c r="D163" s="144"/>
    </row>
    <row r="164" spans="1:33" x14ac:dyDescent="0.2">
      <c r="D164" s="144"/>
    </row>
    <row r="165" spans="1:33" x14ac:dyDescent="0.2">
      <c r="D165" s="144"/>
    </row>
    <row r="166" spans="1:33" x14ac:dyDescent="0.2">
      <c r="D166" s="144"/>
    </row>
    <row r="167" spans="1:33" x14ac:dyDescent="0.2">
      <c r="D167" s="144"/>
    </row>
    <row r="168" spans="1:33" x14ac:dyDescent="0.2">
      <c r="D168" s="144"/>
    </row>
    <row r="169" spans="1:33" x14ac:dyDescent="0.2">
      <c r="D169" s="144"/>
    </row>
    <row r="170" spans="1:33" x14ac:dyDescent="0.2">
      <c r="D170" s="144"/>
    </row>
    <row r="171" spans="1:33" x14ac:dyDescent="0.2">
      <c r="D171" s="144"/>
    </row>
    <row r="172" spans="1:33" x14ac:dyDescent="0.2">
      <c r="D172" s="144"/>
    </row>
    <row r="173" spans="1:33" x14ac:dyDescent="0.2">
      <c r="D173" s="144"/>
    </row>
    <row r="174" spans="1:33" x14ac:dyDescent="0.2">
      <c r="D174" s="144"/>
    </row>
    <row r="175" spans="1:33" x14ac:dyDescent="0.2">
      <c r="D175" s="144"/>
    </row>
    <row r="176" spans="1:33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6">
    <mergeCell ref="A156:G160"/>
    <mergeCell ref="A1:G1"/>
    <mergeCell ref="C2:G2"/>
    <mergeCell ref="C3:G3"/>
    <mergeCell ref="C4:G4"/>
    <mergeCell ref="A155:C155"/>
  </mergeCells>
  <pageMargins left="0.59055118110236204" right="0.196850393700787" top="0.78740157499999996" bottom="0.78740157499999996" header="0.3" footer="0.3"/>
  <pageSetup paperSize="9" fitToHeight="0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1C00C-7945-4AF0-A5A0-8611974F82A0}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G2"/>
    </sheetView>
  </sheetViews>
  <sheetFormatPr defaultRowHeight="12.75" outlineLevelRow="1" x14ac:dyDescent="0.2"/>
  <cols>
    <col min="1" max="1" width="3.42578125" customWidth="1"/>
    <col min="2" max="2" width="12.5703125" style="92" customWidth="1"/>
    <col min="3" max="3" width="38.28515625" style="9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97</v>
      </c>
    </row>
    <row r="2" spans="1:60" ht="24.95" customHeight="1" x14ac:dyDescent="0.2">
      <c r="A2" s="205" t="s">
        <v>8</v>
      </c>
      <c r="B2" s="190" t="s">
        <v>47</v>
      </c>
      <c r="C2" s="266" t="s">
        <v>411</v>
      </c>
      <c r="D2" s="267"/>
      <c r="E2" s="267"/>
      <c r="F2" s="267"/>
      <c r="G2" s="268"/>
      <c r="AG2" t="s">
        <v>98</v>
      </c>
    </row>
    <row r="3" spans="1:60" ht="24.95" customHeight="1" x14ac:dyDescent="0.2">
      <c r="A3" s="205" t="s">
        <v>9</v>
      </c>
      <c r="B3" s="190" t="s">
        <v>43</v>
      </c>
      <c r="C3" s="266" t="s">
        <v>44</v>
      </c>
      <c r="D3" s="267"/>
      <c r="E3" s="267"/>
      <c r="F3" s="267"/>
      <c r="G3" s="268"/>
      <c r="AC3" s="92" t="s">
        <v>98</v>
      </c>
      <c r="AG3" t="s">
        <v>99</v>
      </c>
    </row>
    <row r="4" spans="1:60" ht="24.95" customHeight="1" x14ac:dyDescent="0.2">
      <c r="A4" s="204" t="s">
        <v>10</v>
      </c>
      <c r="B4" s="191" t="s">
        <v>41</v>
      </c>
      <c r="C4" s="269" t="s">
        <v>403</v>
      </c>
      <c r="D4" s="270"/>
      <c r="E4" s="270"/>
      <c r="F4" s="270"/>
      <c r="G4" s="271"/>
      <c r="AG4" t="s">
        <v>100</v>
      </c>
    </row>
    <row r="5" spans="1:60" x14ac:dyDescent="0.2">
      <c r="D5" s="144"/>
    </row>
    <row r="6" spans="1:60" ht="38.25" x14ac:dyDescent="0.2">
      <c r="A6" s="200" t="s">
        <v>101</v>
      </c>
      <c r="B6" s="203" t="s">
        <v>102</v>
      </c>
      <c r="C6" s="203" t="s">
        <v>103</v>
      </c>
      <c r="D6" s="202" t="s">
        <v>104</v>
      </c>
      <c r="E6" s="200" t="s">
        <v>105</v>
      </c>
      <c r="F6" s="201" t="s">
        <v>106</v>
      </c>
      <c r="G6" s="200" t="s">
        <v>31</v>
      </c>
      <c r="H6" s="199" t="s">
        <v>32</v>
      </c>
      <c r="I6" s="199" t="s">
        <v>107</v>
      </c>
      <c r="J6" s="199" t="s">
        <v>33</v>
      </c>
      <c r="K6" s="199" t="s">
        <v>108</v>
      </c>
      <c r="L6" s="199" t="s">
        <v>109</v>
      </c>
      <c r="M6" s="199" t="s">
        <v>110</v>
      </c>
      <c r="N6" s="199" t="s">
        <v>111</v>
      </c>
      <c r="O6" s="199" t="s">
        <v>112</v>
      </c>
      <c r="P6" s="199" t="s">
        <v>113</v>
      </c>
      <c r="Q6" s="199" t="s">
        <v>114</v>
      </c>
      <c r="R6" s="199" t="s">
        <v>115</v>
      </c>
      <c r="S6" s="199" t="s">
        <v>116</v>
      </c>
      <c r="T6" s="199" t="s">
        <v>117</v>
      </c>
      <c r="U6" s="199" t="s">
        <v>118</v>
      </c>
      <c r="V6" s="199" t="s">
        <v>119</v>
      </c>
      <c r="W6" s="199" t="s">
        <v>120</v>
      </c>
    </row>
    <row r="7" spans="1:60" hidden="1" x14ac:dyDescent="0.2">
      <c r="A7" s="192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2" t="s">
        <v>121</v>
      </c>
      <c r="B8" s="163" t="s">
        <v>59</v>
      </c>
      <c r="C8" s="181" t="s">
        <v>60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0.97000000000000008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11.27</v>
      </c>
      <c r="W8" s="161"/>
      <c r="AG8" t="s">
        <v>122</v>
      </c>
    </row>
    <row r="9" spans="1:60" ht="22.5" outlineLevel="1" x14ac:dyDescent="0.2">
      <c r="A9" s="174">
        <v>1</v>
      </c>
      <c r="B9" s="175" t="s">
        <v>123</v>
      </c>
      <c r="C9" s="182" t="s">
        <v>124</v>
      </c>
      <c r="D9" s="176" t="s">
        <v>125</v>
      </c>
      <c r="E9" s="177">
        <v>3</v>
      </c>
      <c r="F9" s="178"/>
      <c r="G9" s="179">
        <f t="shared" ref="G9:G14" si="0">ROUND(E9*F9,2)</f>
        <v>0</v>
      </c>
      <c r="H9" s="160"/>
      <c r="I9" s="159">
        <f t="shared" ref="I9:I14" si="1">ROUND(E9*H9,2)</f>
        <v>0</v>
      </c>
      <c r="J9" s="160"/>
      <c r="K9" s="159">
        <f t="shared" ref="K9:K14" si="2">ROUND(E9*J9,2)</f>
        <v>0</v>
      </c>
      <c r="L9" s="159">
        <v>15</v>
      </c>
      <c r="M9" s="159">
        <f t="shared" ref="M9:M14" si="3">G9*(1+L9/100)</f>
        <v>0</v>
      </c>
      <c r="N9" s="159">
        <v>2.0199999999999999E-2</v>
      </c>
      <c r="O9" s="159">
        <f t="shared" ref="O9:O14" si="4">ROUND(E9*N9,2)</f>
        <v>0.06</v>
      </c>
      <c r="P9" s="159">
        <v>0</v>
      </c>
      <c r="Q9" s="159">
        <f t="shared" ref="Q9:Q14" si="5">ROUND(E9*P9,2)</f>
        <v>0</v>
      </c>
      <c r="R9" s="159"/>
      <c r="S9" s="159" t="s">
        <v>126</v>
      </c>
      <c r="T9" s="159" t="s">
        <v>126</v>
      </c>
      <c r="U9" s="159">
        <v>0.24199999999999999</v>
      </c>
      <c r="V9" s="159">
        <f t="shared" ref="V9:V14" si="6">ROUND(E9*U9,2)</f>
        <v>0.73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74">
        <v>2</v>
      </c>
      <c r="B10" s="175" t="s">
        <v>128</v>
      </c>
      <c r="C10" s="182" t="s">
        <v>129</v>
      </c>
      <c r="D10" s="176" t="s">
        <v>130</v>
      </c>
      <c r="E10" s="177">
        <v>1.5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9">
        <v>4.761E-2</v>
      </c>
      <c r="O10" s="159">
        <f t="shared" si="4"/>
        <v>7.0000000000000007E-2</v>
      </c>
      <c r="P10" s="159">
        <v>0</v>
      </c>
      <c r="Q10" s="159">
        <f t="shared" si="5"/>
        <v>0</v>
      </c>
      <c r="R10" s="159"/>
      <c r="S10" s="159" t="s">
        <v>131</v>
      </c>
      <c r="T10" s="159" t="s">
        <v>131</v>
      </c>
      <c r="U10" s="159">
        <v>0.51744999999999997</v>
      </c>
      <c r="V10" s="159">
        <f t="shared" si="6"/>
        <v>0.78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74">
        <v>3</v>
      </c>
      <c r="B11" s="175" t="s">
        <v>132</v>
      </c>
      <c r="C11" s="182" t="s">
        <v>133</v>
      </c>
      <c r="D11" s="176" t="s">
        <v>130</v>
      </c>
      <c r="E11" s="177">
        <v>7.44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9">
        <v>5.3199999999999997E-2</v>
      </c>
      <c r="O11" s="159">
        <f t="shared" si="4"/>
        <v>0.4</v>
      </c>
      <c r="P11" s="159">
        <v>0</v>
      </c>
      <c r="Q11" s="159">
        <f t="shared" si="5"/>
        <v>0</v>
      </c>
      <c r="R11" s="159"/>
      <c r="S11" s="159" t="s">
        <v>131</v>
      </c>
      <c r="T11" s="159" t="s">
        <v>131</v>
      </c>
      <c r="U11" s="159">
        <v>0.51744999999999997</v>
      </c>
      <c r="V11" s="159">
        <f t="shared" si="6"/>
        <v>3.85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127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4">
        <v>4</v>
      </c>
      <c r="B12" s="175" t="s">
        <v>134</v>
      </c>
      <c r="C12" s="182" t="s">
        <v>135</v>
      </c>
      <c r="D12" s="176" t="s">
        <v>130</v>
      </c>
      <c r="E12" s="177">
        <v>4.68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9">
        <v>7.0599999999999996E-2</v>
      </c>
      <c r="O12" s="159">
        <f t="shared" si="4"/>
        <v>0.33</v>
      </c>
      <c r="P12" s="159">
        <v>0</v>
      </c>
      <c r="Q12" s="159">
        <f t="shared" si="5"/>
        <v>0</v>
      </c>
      <c r="R12" s="159"/>
      <c r="S12" s="159" t="s">
        <v>131</v>
      </c>
      <c r="T12" s="159" t="s">
        <v>131</v>
      </c>
      <c r="U12" s="159">
        <v>0.52915000000000001</v>
      </c>
      <c r="V12" s="159">
        <f t="shared" si="6"/>
        <v>2.48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4">
        <v>5</v>
      </c>
      <c r="B13" s="175" t="s">
        <v>136</v>
      </c>
      <c r="C13" s="182" t="s">
        <v>137</v>
      </c>
      <c r="D13" s="176" t="s">
        <v>138</v>
      </c>
      <c r="E13" s="177">
        <v>7.8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9">
        <v>1.0200000000000001E-3</v>
      </c>
      <c r="O13" s="159">
        <f t="shared" si="4"/>
        <v>0.01</v>
      </c>
      <c r="P13" s="159">
        <v>0</v>
      </c>
      <c r="Q13" s="159">
        <f t="shared" si="5"/>
        <v>0</v>
      </c>
      <c r="R13" s="159"/>
      <c r="S13" s="159" t="s">
        <v>131</v>
      </c>
      <c r="T13" s="159" t="s">
        <v>131</v>
      </c>
      <c r="U13" s="159">
        <v>0.23</v>
      </c>
      <c r="V13" s="159">
        <f t="shared" si="6"/>
        <v>1.79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4">
        <v>6</v>
      </c>
      <c r="B14" s="175" t="s">
        <v>139</v>
      </c>
      <c r="C14" s="182" t="s">
        <v>140</v>
      </c>
      <c r="D14" s="176" t="s">
        <v>130</v>
      </c>
      <c r="E14" s="177">
        <v>2.16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9">
        <v>4.6820000000000001E-2</v>
      </c>
      <c r="O14" s="159">
        <f t="shared" si="4"/>
        <v>0.1</v>
      </c>
      <c r="P14" s="159">
        <v>0</v>
      </c>
      <c r="Q14" s="159">
        <f t="shared" si="5"/>
        <v>0</v>
      </c>
      <c r="R14" s="159"/>
      <c r="S14" s="159" t="s">
        <v>131</v>
      </c>
      <c r="T14" s="159" t="s">
        <v>131</v>
      </c>
      <c r="U14" s="159">
        <v>0.75800000000000001</v>
      </c>
      <c r="V14" s="159">
        <f t="shared" si="6"/>
        <v>1.64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62" t="s">
        <v>121</v>
      </c>
      <c r="B15" s="163" t="s">
        <v>61</v>
      </c>
      <c r="C15" s="181" t="s">
        <v>62</v>
      </c>
      <c r="D15" s="164"/>
      <c r="E15" s="165"/>
      <c r="F15" s="166"/>
      <c r="G15" s="167">
        <f>SUMIF(AG16:AG22,"&lt;&gt;NOR",G16:G22)</f>
        <v>0</v>
      </c>
      <c r="H15" s="161"/>
      <c r="I15" s="161">
        <f>SUM(I16:I22)</f>
        <v>0</v>
      </c>
      <c r="J15" s="161"/>
      <c r="K15" s="161">
        <f>SUM(K16:K22)</f>
        <v>0</v>
      </c>
      <c r="L15" s="161"/>
      <c r="M15" s="161">
        <f>SUM(M16:M22)</f>
        <v>0</v>
      </c>
      <c r="N15" s="161"/>
      <c r="O15" s="161">
        <f>SUM(O16:O22)</f>
        <v>0.39</v>
      </c>
      <c r="P15" s="161"/>
      <c r="Q15" s="161">
        <f>SUM(Q16:Q22)</f>
        <v>0</v>
      </c>
      <c r="R15" s="161"/>
      <c r="S15" s="161"/>
      <c r="T15" s="161"/>
      <c r="U15" s="161"/>
      <c r="V15" s="161">
        <f>SUM(V16:V22)</f>
        <v>23.22</v>
      </c>
      <c r="W15" s="161"/>
      <c r="AG15" t="s">
        <v>122</v>
      </c>
    </row>
    <row r="16" spans="1:60" outlineLevel="1" x14ac:dyDescent="0.2">
      <c r="A16" s="174">
        <v>7</v>
      </c>
      <c r="B16" s="175" t="s">
        <v>141</v>
      </c>
      <c r="C16" s="182" t="s">
        <v>142</v>
      </c>
      <c r="D16" s="176" t="s">
        <v>130</v>
      </c>
      <c r="E16" s="177">
        <v>15</v>
      </c>
      <c r="F16" s="178"/>
      <c r="G16" s="179">
        <f t="shared" ref="G16:G22" si="7">ROUND(E16*F16,2)</f>
        <v>0</v>
      </c>
      <c r="H16" s="160"/>
      <c r="I16" s="159">
        <f t="shared" ref="I16:I22" si="8">ROUND(E16*H16,2)</f>
        <v>0</v>
      </c>
      <c r="J16" s="160"/>
      <c r="K16" s="159">
        <f t="shared" ref="K16:K22" si="9">ROUND(E16*J16,2)</f>
        <v>0</v>
      </c>
      <c r="L16" s="159">
        <v>15</v>
      </c>
      <c r="M16" s="159">
        <f t="shared" ref="M16:M22" si="10">G16*(1+L16/100)</f>
        <v>0</v>
      </c>
      <c r="N16" s="159">
        <v>1.2E-4</v>
      </c>
      <c r="O16" s="159">
        <f t="shared" ref="O16:O22" si="11">ROUND(E16*N16,2)</f>
        <v>0</v>
      </c>
      <c r="P16" s="159">
        <v>0</v>
      </c>
      <c r="Q16" s="159">
        <f t="shared" ref="Q16:Q22" si="12">ROUND(E16*P16,2)</f>
        <v>0</v>
      </c>
      <c r="R16" s="159"/>
      <c r="S16" s="159" t="s">
        <v>143</v>
      </c>
      <c r="T16" s="159" t="s">
        <v>144</v>
      </c>
      <c r="U16" s="159">
        <v>0</v>
      </c>
      <c r="V16" s="159">
        <f t="shared" ref="V16:V22" si="13">ROUND(E16*U16,2)</f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74">
        <v>8</v>
      </c>
      <c r="B17" s="175" t="s">
        <v>145</v>
      </c>
      <c r="C17" s="182" t="s">
        <v>146</v>
      </c>
      <c r="D17" s="176" t="s">
        <v>130</v>
      </c>
      <c r="E17" s="177">
        <v>3.1949999999999998</v>
      </c>
      <c r="F17" s="178"/>
      <c r="G17" s="179">
        <f t="shared" si="7"/>
        <v>0</v>
      </c>
      <c r="H17" s="160"/>
      <c r="I17" s="159">
        <f t="shared" si="8"/>
        <v>0</v>
      </c>
      <c r="J17" s="160"/>
      <c r="K17" s="159">
        <f t="shared" si="9"/>
        <v>0</v>
      </c>
      <c r="L17" s="159">
        <v>15</v>
      </c>
      <c r="M17" s="159">
        <f t="shared" si="10"/>
        <v>0</v>
      </c>
      <c r="N17" s="159">
        <v>1.8599999999999998E-2</v>
      </c>
      <c r="O17" s="159">
        <f t="shared" si="11"/>
        <v>0.06</v>
      </c>
      <c r="P17" s="159">
        <v>0</v>
      </c>
      <c r="Q17" s="159">
        <f t="shared" si="12"/>
        <v>0</v>
      </c>
      <c r="R17" s="159"/>
      <c r="S17" s="159" t="s">
        <v>131</v>
      </c>
      <c r="T17" s="159" t="s">
        <v>131</v>
      </c>
      <c r="U17" s="159">
        <v>1.0109999999999999</v>
      </c>
      <c r="V17" s="159">
        <f t="shared" si="13"/>
        <v>3.23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4">
        <v>9</v>
      </c>
      <c r="B18" s="175" t="s">
        <v>147</v>
      </c>
      <c r="C18" s="182" t="s">
        <v>148</v>
      </c>
      <c r="D18" s="176" t="s">
        <v>130</v>
      </c>
      <c r="E18" s="177">
        <v>3.1949999999999998</v>
      </c>
      <c r="F18" s="178"/>
      <c r="G18" s="179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15</v>
      </c>
      <c r="M18" s="159">
        <f t="shared" si="10"/>
        <v>0</v>
      </c>
      <c r="N18" s="159">
        <v>0</v>
      </c>
      <c r="O18" s="159">
        <f t="shared" si="11"/>
        <v>0</v>
      </c>
      <c r="P18" s="159">
        <v>0</v>
      </c>
      <c r="Q18" s="159">
        <f t="shared" si="12"/>
        <v>0</v>
      </c>
      <c r="R18" s="159"/>
      <c r="S18" s="159" t="s">
        <v>131</v>
      </c>
      <c r="T18" s="159" t="s">
        <v>131</v>
      </c>
      <c r="U18" s="159">
        <v>0.57999999999999996</v>
      </c>
      <c r="V18" s="159">
        <f t="shared" si="13"/>
        <v>1.85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74">
        <v>10</v>
      </c>
      <c r="B19" s="175" t="s">
        <v>149</v>
      </c>
      <c r="C19" s="182" t="s">
        <v>150</v>
      </c>
      <c r="D19" s="176" t="s">
        <v>130</v>
      </c>
      <c r="E19" s="177">
        <v>9.9450000000000003</v>
      </c>
      <c r="F19" s="178"/>
      <c r="G19" s="179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15</v>
      </c>
      <c r="M19" s="159">
        <f t="shared" si="10"/>
        <v>0</v>
      </c>
      <c r="N19" s="159">
        <v>4.8999999999999998E-3</v>
      </c>
      <c r="O19" s="159">
        <f t="shared" si="11"/>
        <v>0.05</v>
      </c>
      <c r="P19" s="159">
        <v>0</v>
      </c>
      <c r="Q19" s="159">
        <f t="shared" si="12"/>
        <v>0</v>
      </c>
      <c r="R19" s="159"/>
      <c r="S19" s="159" t="s">
        <v>131</v>
      </c>
      <c r="T19" s="159" t="s">
        <v>131</v>
      </c>
      <c r="U19" s="159">
        <v>0.27</v>
      </c>
      <c r="V19" s="159">
        <f t="shared" si="13"/>
        <v>2.69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4">
        <v>11</v>
      </c>
      <c r="B20" s="175" t="s">
        <v>151</v>
      </c>
      <c r="C20" s="182" t="s">
        <v>152</v>
      </c>
      <c r="D20" s="176" t="s">
        <v>130</v>
      </c>
      <c r="E20" s="177">
        <v>5.76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15</v>
      </c>
      <c r="M20" s="159">
        <f t="shared" si="10"/>
        <v>0</v>
      </c>
      <c r="N20" s="159">
        <v>2.8000000000000001E-2</v>
      </c>
      <c r="O20" s="159">
        <f t="shared" si="11"/>
        <v>0.16</v>
      </c>
      <c r="P20" s="159">
        <v>0</v>
      </c>
      <c r="Q20" s="159">
        <f t="shared" si="12"/>
        <v>0</v>
      </c>
      <c r="R20" s="159"/>
      <c r="S20" s="159" t="s">
        <v>131</v>
      </c>
      <c r="T20" s="159" t="s">
        <v>131</v>
      </c>
      <c r="U20" s="159">
        <v>0.48</v>
      </c>
      <c r="V20" s="159">
        <f t="shared" si="13"/>
        <v>2.76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4">
        <v>12</v>
      </c>
      <c r="B21" s="175" t="s">
        <v>153</v>
      </c>
      <c r="C21" s="182" t="s">
        <v>154</v>
      </c>
      <c r="D21" s="176" t="s">
        <v>130</v>
      </c>
      <c r="E21" s="177">
        <v>5.76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15</v>
      </c>
      <c r="M21" s="159">
        <f t="shared" si="10"/>
        <v>0</v>
      </c>
      <c r="N21" s="159">
        <v>1.6000000000000001E-4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131</v>
      </c>
      <c r="T21" s="159" t="s">
        <v>131</v>
      </c>
      <c r="U21" s="159">
        <v>7.0000000000000007E-2</v>
      </c>
      <c r="V21" s="159">
        <f t="shared" si="13"/>
        <v>0.4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127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4">
        <v>13</v>
      </c>
      <c r="B22" s="175" t="s">
        <v>155</v>
      </c>
      <c r="C22" s="182" t="s">
        <v>156</v>
      </c>
      <c r="D22" s="176" t="s">
        <v>130</v>
      </c>
      <c r="E22" s="177">
        <v>33.945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15</v>
      </c>
      <c r="M22" s="159">
        <f t="shared" si="10"/>
        <v>0</v>
      </c>
      <c r="N22" s="159">
        <v>3.6700000000000001E-3</v>
      </c>
      <c r="O22" s="159">
        <f t="shared" si="11"/>
        <v>0.12</v>
      </c>
      <c r="P22" s="159">
        <v>0</v>
      </c>
      <c r="Q22" s="159">
        <f t="shared" si="12"/>
        <v>0</v>
      </c>
      <c r="R22" s="159"/>
      <c r="S22" s="159" t="s">
        <v>131</v>
      </c>
      <c r="T22" s="159" t="s">
        <v>131</v>
      </c>
      <c r="U22" s="159">
        <v>0.36199999999999999</v>
      </c>
      <c r="V22" s="159">
        <f t="shared" si="13"/>
        <v>12.29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2" t="s">
        <v>121</v>
      </c>
      <c r="B23" s="163" t="s">
        <v>63</v>
      </c>
      <c r="C23" s="181" t="s">
        <v>64</v>
      </c>
      <c r="D23" s="164"/>
      <c r="E23" s="165"/>
      <c r="F23" s="166"/>
      <c r="G23" s="167">
        <f>SUMIF(AG24:AG25,"&lt;&gt;NOR",G24:G25)</f>
        <v>0</v>
      </c>
      <c r="H23" s="161"/>
      <c r="I23" s="161">
        <f>SUM(I24:I25)</f>
        <v>0</v>
      </c>
      <c r="J23" s="161"/>
      <c r="K23" s="161">
        <f>SUM(K24:K25)</f>
        <v>0</v>
      </c>
      <c r="L23" s="161"/>
      <c r="M23" s="161">
        <f>SUM(M24:M25)</f>
        <v>0</v>
      </c>
      <c r="N23" s="161"/>
      <c r="O23" s="161">
        <f>SUM(O24:O25)</f>
        <v>0.18</v>
      </c>
      <c r="P23" s="161"/>
      <c r="Q23" s="161">
        <f>SUM(Q24:Q25)</f>
        <v>0</v>
      </c>
      <c r="R23" s="161"/>
      <c r="S23" s="161"/>
      <c r="T23" s="161"/>
      <c r="U23" s="161"/>
      <c r="V23" s="161">
        <f>SUM(V24:V25)</f>
        <v>1.56</v>
      </c>
      <c r="W23" s="161"/>
      <c r="AG23" t="s">
        <v>122</v>
      </c>
    </row>
    <row r="24" spans="1:60" ht="22.5" outlineLevel="1" x14ac:dyDescent="0.2">
      <c r="A24" s="174">
        <v>14</v>
      </c>
      <c r="B24" s="175" t="s">
        <v>157</v>
      </c>
      <c r="C24" s="182" t="s">
        <v>158</v>
      </c>
      <c r="D24" s="176" t="s">
        <v>130</v>
      </c>
      <c r="E24" s="177">
        <v>3.1949999999999998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15</v>
      </c>
      <c r="M24" s="159">
        <f>G24*(1+L24/100)</f>
        <v>0</v>
      </c>
      <c r="N24" s="159">
        <v>5.7099999999999998E-2</v>
      </c>
      <c r="O24" s="159">
        <f>ROUND(E24*N24,2)</f>
        <v>0.18</v>
      </c>
      <c r="P24" s="159">
        <v>0</v>
      </c>
      <c r="Q24" s="159">
        <f>ROUND(E24*P24,2)</f>
        <v>0</v>
      </c>
      <c r="R24" s="159"/>
      <c r="S24" s="159" t="s">
        <v>131</v>
      </c>
      <c r="T24" s="159" t="s">
        <v>131</v>
      </c>
      <c r="U24" s="159">
        <v>0.42899999999999999</v>
      </c>
      <c r="V24" s="159">
        <f>ROUND(E24*U24,2)</f>
        <v>1.37</v>
      </c>
      <c r="W24" s="159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127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4">
        <v>15</v>
      </c>
      <c r="B25" s="175" t="s">
        <v>159</v>
      </c>
      <c r="C25" s="182" t="s">
        <v>160</v>
      </c>
      <c r="D25" s="176" t="s">
        <v>130</v>
      </c>
      <c r="E25" s="177">
        <v>3.1949999999999998</v>
      </c>
      <c r="F25" s="178"/>
      <c r="G25" s="179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15</v>
      </c>
      <c r="M25" s="159">
        <f>G25*(1+L25/100)</f>
        <v>0</v>
      </c>
      <c r="N25" s="159">
        <v>5.9000000000000003E-4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131</v>
      </c>
      <c r="T25" s="159" t="s">
        <v>131</v>
      </c>
      <c r="U25" s="159">
        <v>0.06</v>
      </c>
      <c r="V25" s="159">
        <f>ROUND(E25*U25,2)</f>
        <v>0.19</v>
      </c>
      <c r="W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127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62" t="s">
        <v>121</v>
      </c>
      <c r="B26" s="163" t="s">
        <v>65</v>
      </c>
      <c r="C26" s="181" t="s">
        <v>66</v>
      </c>
      <c r="D26" s="164"/>
      <c r="E26" s="165"/>
      <c r="F26" s="166"/>
      <c r="G26" s="167">
        <f>SUMIF(AG27:AG28,"&lt;&gt;NOR",G27:G28)</f>
        <v>0</v>
      </c>
      <c r="H26" s="161"/>
      <c r="I26" s="161">
        <f>SUM(I27:I28)</f>
        <v>0</v>
      </c>
      <c r="J26" s="161"/>
      <c r="K26" s="161">
        <f>SUM(K27:K28)</f>
        <v>0</v>
      </c>
      <c r="L26" s="161"/>
      <c r="M26" s="161">
        <f>SUM(M27:M28)</f>
        <v>0</v>
      </c>
      <c r="N26" s="161"/>
      <c r="O26" s="161">
        <f>SUM(O27:O28)</f>
        <v>0.06</v>
      </c>
      <c r="P26" s="161"/>
      <c r="Q26" s="161">
        <f>SUM(Q27:Q28)</f>
        <v>0</v>
      </c>
      <c r="R26" s="161"/>
      <c r="S26" s="161"/>
      <c r="T26" s="161"/>
      <c r="U26" s="161"/>
      <c r="V26" s="161">
        <f>SUM(V27:V28)</f>
        <v>3.72</v>
      </c>
      <c r="W26" s="161"/>
      <c r="AG26" t="s">
        <v>122</v>
      </c>
    </row>
    <row r="27" spans="1:60" outlineLevel="1" x14ac:dyDescent="0.2">
      <c r="A27" s="174">
        <v>16</v>
      </c>
      <c r="B27" s="175" t="s">
        <v>161</v>
      </c>
      <c r="C27" s="182" t="s">
        <v>162</v>
      </c>
      <c r="D27" s="176" t="s">
        <v>125</v>
      </c>
      <c r="E27" s="177">
        <v>2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15</v>
      </c>
      <c r="M27" s="159">
        <f>G27*(1+L27/100)</f>
        <v>0</v>
      </c>
      <c r="N27" s="159">
        <v>1.8970000000000001E-2</v>
      </c>
      <c r="O27" s="159">
        <f>ROUND(E27*N27,2)</f>
        <v>0.04</v>
      </c>
      <c r="P27" s="159">
        <v>0</v>
      </c>
      <c r="Q27" s="159">
        <f>ROUND(E27*P27,2)</f>
        <v>0</v>
      </c>
      <c r="R27" s="159"/>
      <c r="S27" s="159" t="s">
        <v>131</v>
      </c>
      <c r="T27" s="159" t="s">
        <v>131</v>
      </c>
      <c r="U27" s="159">
        <v>1.86</v>
      </c>
      <c r="V27" s="159">
        <f>ROUND(E27*U27,2)</f>
        <v>3.72</v>
      </c>
      <c r="W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74">
        <v>17</v>
      </c>
      <c r="B28" s="175" t="s">
        <v>164</v>
      </c>
      <c r="C28" s="182" t="s">
        <v>165</v>
      </c>
      <c r="D28" s="176" t="s">
        <v>125</v>
      </c>
      <c r="E28" s="177">
        <v>2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15</v>
      </c>
      <c r="M28" s="159">
        <f>G28*(1+L28/100)</f>
        <v>0</v>
      </c>
      <c r="N28" s="159">
        <v>1.0449999999999999E-2</v>
      </c>
      <c r="O28" s="159">
        <f>ROUND(E28*N28,2)</f>
        <v>0.02</v>
      </c>
      <c r="P28" s="159">
        <v>0</v>
      </c>
      <c r="Q28" s="159">
        <f>ROUND(E28*P28,2)</f>
        <v>0</v>
      </c>
      <c r="R28" s="159" t="s">
        <v>166</v>
      </c>
      <c r="S28" s="159" t="s">
        <v>131</v>
      </c>
      <c r="T28" s="159" t="s">
        <v>131</v>
      </c>
      <c r="U28" s="159">
        <v>0</v>
      </c>
      <c r="V28" s="159">
        <f>ROUND(E28*U28,2)</f>
        <v>0</v>
      </c>
      <c r="W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167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62" t="s">
        <v>121</v>
      </c>
      <c r="B29" s="163" t="s">
        <v>67</v>
      </c>
      <c r="C29" s="181" t="s">
        <v>68</v>
      </c>
      <c r="D29" s="164"/>
      <c r="E29" s="165"/>
      <c r="F29" s="166"/>
      <c r="G29" s="167">
        <f>SUMIF(AG30:AG30,"&lt;&gt;NOR",G30:G30)</f>
        <v>0</v>
      </c>
      <c r="H29" s="161"/>
      <c r="I29" s="161">
        <f>SUM(I30:I30)</f>
        <v>0</v>
      </c>
      <c r="J29" s="161"/>
      <c r="K29" s="161">
        <f>SUM(K30:K30)</f>
        <v>0</v>
      </c>
      <c r="L29" s="161"/>
      <c r="M29" s="161">
        <f>SUM(M30:M30)</f>
        <v>0</v>
      </c>
      <c r="N29" s="161"/>
      <c r="O29" s="161">
        <f>SUM(O30:O30)</f>
        <v>0.01</v>
      </c>
      <c r="P29" s="161"/>
      <c r="Q29" s="161">
        <f>SUM(Q30:Q30)</f>
        <v>0</v>
      </c>
      <c r="R29" s="161"/>
      <c r="S29" s="161"/>
      <c r="T29" s="161"/>
      <c r="U29" s="161"/>
      <c r="V29" s="161">
        <f>SUM(V30:V30)</f>
        <v>1.26</v>
      </c>
      <c r="W29" s="161"/>
      <c r="AG29" t="s">
        <v>122</v>
      </c>
    </row>
    <row r="30" spans="1:60" outlineLevel="1" x14ac:dyDescent="0.2">
      <c r="A30" s="174">
        <v>18</v>
      </c>
      <c r="B30" s="175" t="s">
        <v>168</v>
      </c>
      <c r="C30" s="182" t="s">
        <v>169</v>
      </c>
      <c r="D30" s="176" t="s">
        <v>130</v>
      </c>
      <c r="E30" s="177">
        <v>7.0949999999999998</v>
      </c>
      <c r="F30" s="178"/>
      <c r="G30" s="179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15</v>
      </c>
      <c r="M30" s="159">
        <f>G30*(1+L30/100)</f>
        <v>0</v>
      </c>
      <c r="N30" s="159">
        <v>1.2099999999999999E-3</v>
      </c>
      <c r="O30" s="159">
        <f>ROUND(E30*N30,2)</f>
        <v>0.01</v>
      </c>
      <c r="P30" s="159">
        <v>0</v>
      </c>
      <c r="Q30" s="159">
        <f>ROUND(E30*P30,2)</f>
        <v>0</v>
      </c>
      <c r="R30" s="159"/>
      <c r="S30" s="159" t="s">
        <v>131</v>
      </c>
      <c r="T30" s="159" t="s">
        <v>131</v>
      </c>
      <c r="U30" s="159">
        <v>0.17699999999999999</v>
      </c>
      <c r="V30" s="159">
        <f>ROUND(E30*U30,2)</f>
        <v>1.26</v>
      </c>
      <c r="W30" s="159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127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5.5" x14ac:dyDescent="0.2">
      <c r="A31" s="162" t="s">
        <v>121</v>
      </c>
      <c r="B31" s="163" t="s">
        <v>69</v>
      </c>
      <c r="C31" s="181" t="s">
        <v>70</v>
      </c>
      <c r="D31" s="164"/>
      <c r="E31" s="165"/>
      <c r="F31" s="166"/>
      <c r="G31" s="167">
        <f>SUMIF(AG32:AG34,"&lt;&gt;NOR",G32:G34)</f>
        <v>0</v>
      </c>
      <c r="H31" s="161"/>
      <c r="I31" s="161">
        <f>SUM(I32:I34)</f>
        <v>0</v>
      </c>
      <c r="J31" s="161"/>
      <c r="K31" s="161">
        <f>SUM(K32:K34)</f>
        <v>0</v>
      </c>
      <c r="L31" s="161"/>
      <c r="M31" s="161">
        <f>SUM(M32:M34)</f>
        <v>0</v>
      </c>
      <c r="N31" s="161"/>
      <c r="O31" s="161">
        <f>SUM(O32:O34)</f>
        <v>0</v>
      </c>
      <c r="P31" s="161"/>
      <c r="Q31" s="161">
        <f>SUM(Q32:Q34)</f>
        <v>0</v>
      </c>
      <c r="R31" s="161"/>
      <c r="S31" s="161"/>
      <c r="T31" s="161"/>
      <c r="U31" s="161"/>
      <c r="V31" s="161">
        <f>SUM(V32:V34)</f>
        <v>30.6</v>
      </c>
      <c r="W31" s="161"/>
      <c r="AG31" t="s">
        <v>122</v>
      </c>
    </row>
    <row r="32" spans="1:60" outlineLevel="1" x14ac:dyDescent="0.2">
      <c r="A32" s="174">
        <v>19</v>
      </c>
      <c r="B32" s="175" t="s">
        <v>170</v>
      </c>
      <c r="C32" s="182" t="s">
        <v>171</v>
      </c>
      <c r="D32" s="176" t="s">
        <v>130</v>
      </c>
      <c r="E32" s="177">
        <v>18.195</v>
      </c>
      <c r="F32" s="178"/>
      <c r="G32" s="179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15</v>
      </c>
      <c r="M32" s="159">
        <f>G32*(1+L32/100)</f>
        <v>0</v>
      </c>
      <c r="N32" s="159">
        <v>4.0000000000000003E-5</v>
      </c>
      <c r="O32" s="159">
        <f>ROUND(E32*N32,2)</f>
        <v>0</v>
      </c>
      <c r="P32" s="159">
        <v>0</v>
      </c>
      <c r="Q32" s="159">
        <f>ROUND(E32*P32,2)</f>
        <v>0</v>
      </c>
      <c r="R32" s="159"/>
      <c r="S32" s="159" t="s">
        <v>131</v>
      </c>
      <c r="T32" s="159" t="s">
        <v>131</v>
      </c>
      <c r="U32" s="159">
        <v>0.308</v>
      </c>
      <c r="V32" s="159">
        <f>ROUND(E32*U32,2)</f>
        <v>5.6</v>
      </c>
      <c r="W32" s="159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127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4">
        <v>20</v>
      </c>
      <c r="B33" s="175" t="s">
        <v>172</v>
      </c>
      <c r="C33" s="182" t="s">
        <v>173</v>
      </c>
      <c r="D33" s="176" t="s">
        <v>130</v>
      </c>
      <c r="E33" s="177">
        <v>1000</v>
      </c>
      <c r="F33" s="178"/>
      <c r="G33" s="179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15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131</v>
      </c>
      <c r="T33" s="159" t="s">
        <v>131</v>
      </c>
      <c r="U33" s="159">
        <v>1.4999999999999999E-2</v>
      </c>
      <c r="V33" s="159">
        <f>ROUND(E33*U33,2)</f>
        <v>15</v>
      </c>
      <c r="W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4">
        <v>21</v>
      </c>
      <c r="B34" s="175" t="s">
        <v>174</v>
      </c>
      <c r="C34" s="182" t="s">
        <v>175</v>
      </c>
      <c r="D34" s="176" t="s">
        <v>176</v>
      </c>
      <c r="E34" s="177">
        <v>10</v>
      </c>
      <c r="F34" s="178"/>
      <c r="G34" s="179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15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 t="s">
        <v>177</v>
      </c>
      <c r="S34" s="159" t="s">
        <v>131</v>
      </c>
      <c r="T34" s="159" t="s">
        <v>131</v>
      </c>
      <c r="U34" s="159">
        <v>1</v>
      </c>
      <c r="V34" s="159">
        <f>ROUND(E34*U34,2)</f>
        <v>10</v>
      </c>
      <c r="W34" s="159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178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2" t="s">
        <v>121</v>
      </c>
      <c r="B35" s="163" t="s">
        <v>71</v>
      </c>
      <c r="C35" s="181" t="s">
        <v>72</v>
      </c>
      <c r="D35" s="164"/>
      <c r="E35" s="165"/>
      <c r="F35" s="166"/>
      <c r="G35" s="167">
        <f>SUMIF(AG36:AG62,"&lt;&gt;NOR",G36:G62)</f>
        <v>0</v>
      </c>
      <c r="H35" s="161"/>
      <c r="I35" s="161">
        <f>SUM(I36:I62)</f>
        <v>0</v>
      </c>
      <c r="J35" s="161"/>
      <c r="K35" s="161">
        <f>SUM(K36:K62)</f>
        <v>0</v>
      </c>
      <c r="L35" s="161"/>
      <c r="M35" s="161">
        <f>SUM(M36:M62)</f>
        <v>0</v>
      </c>
      <c r="N35" s="161"/>
      <c r="O35" s="161">
        <f>SUM(O36:O62)</f>
        <v>0</v>
      </c>
      <c r="P35" s="161"/>
      <c r="Q35" s="161">
        <f>SUM(Q36:Q62)</f>
        <v>2.7600000000000002</v>
      </c>
      <c r="R35" s="161"/>
      <c r="S35" s="161"/>
      <c r="T35" s="161"/>
      <c r="U35" s="161"/>
      <c r="V35" s="161">
        <f>SUM(V36:V62)</f>
        <v>75.450000000000017</v>
      </c>
      <c r="W35" s="161"/>
      <c r="AG35" t="s">
        <v>122</v>
      </c>
    </row>
    <row r="36" spans="1:60" outlineLevel="1" x14ac:dyDescent="0.2">
      <c r="A36" s="174">
        <v>22</v>
      </c>
      <c r="B36" s="175" t="s">
        <v>179</v>
      </c>
      <c r="C36" s="182" t="s">
        <v>180</v>
      </c>
      <c r="D36" s="176" t="s">
        <v>125</v>
      </c>
      <c r="E36" s="177">
        <v>2</v>
      </c>
      <c r="F36" s="178"/>
      <c r="G36" s="179">
        <f t="shared" ref="G36:G62" si="14">ROUND(E36*F36,2)</f>
        <v>0</v>
      </c>
      <c r="H36" s="160"/>
      <c r="I36" s="159">
        <f t="shared" ref="I36:I62" si="15">ROUND(E36*H36,2)</f>
        <v>0</v>
      </c>
      <c r="J36" s="160"/>
      <c r="K36" s="159">
        <f t="shared" ref="K36:K62" si="16">ROUND(E36*J36,2)</f>
        <v>0</v>
      </c>
      <c r="L36" s="159">
        <v>15</v>
      </c>
      <c r="M36" s="159">
        <f t="shared" ref="M36:M62" si="17">G36*(1+L36/100)</f>
        <v>0</v>
      </c>
      <c r="N36" s="159">
        <v>0</v>
      </c>
      <c r="O36" s="159">
        <f t="shared" ref="O36:O62" si="18">ROUND(E36*N36,2)</f>
        <v>0</v>
      </c>
      <c r="P36" s="159">
        <v>0</v>
      </c>
      <c r="Q36" s="159">
        <f t="shared" ref="Q36:Q62" si="19">ROUND(E36*P36,2)</f>
        <v>0</v>
      </c>
      <c r="R36" s="159"/>
      <c r="S36" s="159" t="s">
        <v>131</v>
      </c>
      <c r="T36" s="159" t="s">
        <v>131</v>
      </c>
      <c r="U36" s="159">
        <v>0.05</v>
      </c>
      <c r="V36" s="159">
        <f t="shared" ref="V36:V62" si="20">ROUND(E36*U36,2)</f>
        <v>0.1</v>
      </c>
      <c r="W36" s="159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127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4">
        <v>23</v>
      </c>
      <c r="B37" s="175" t="s">
        <v>181</v>
      </c>
      <c r="C37" s="182" t="s">
        <v>182</v>
      </c>
      <c r="D37" s="176" t="s">
        <v>130</v>
      </c>
      <c r="E37" s="177">
        <v>2.4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15</v>
      </c>
      <c r="M37" s="159">
        <f t="shared" si="17"/>
        <v>0</v>
      </c>
      <c r="N37" s="159">
        <v>1.17E-3</v>
      </c>
      <c r="O37" s="159">
        <f t="shared" si="18"/>
        <v>0</v>
      </c>
      <c r="P37" s="159">
        <v>7.5999999999999998E-2</v>
      </c>
      <c r="Q37" s="159">
        <f t="shared" si="19"/>
        <v>0.18</v>
      </c>
      <c r="R37" s="159"/>
      <c r="S37" s="159" t="s">
        <v>131</v>
      </c>
      <c r="T37" s="159" t="s">
        <v>131</v>
      </c>
      <c r="U37" s="159">
        <v>0.93899999999999995</v>
      </c>
      <c r="V37" s="159">
        <f t="shared" si="20"/>
        <v>2.25</v>
      </c>
      <c r="W37" s="159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163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 x14ac:dyDescent="0.2">
      <c r="A38" s="174">
        <v>24</v>
      </c>
      <c r="B38" s="175" t="s">
        <v>183</v>
      </c>
      <c r="C38" s="182" t="s">
        <v>184</v>
      </c>
      <c r="D38" s="176" t="s">
        <v>138</v>
      </c>
      <c r="E38" s="177">
        <v>8.5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15</v>
      </c>
      <c r="M38" s="159">
        <f t="shared" si="17"/>
        <v>0</v>
      </c>
      <c r="N38" s="159">
        <v>3.8000000000000002E-4</v>
      </c>
      <c r="O38" s="159">
        <f t="shared" si="18"/>
        <v>0</v>
      </c>
      <c r="P38" s="159">
        <v>1.2999999999999999E-2</v>
      </c>
      <c r="Q38" s="159">
        <f t="shared" si="19"/>
        <v>0.11</v>
      </c>
      <c r="R38" s="159"/>
      <c r="S38" s="159" t="s">
        <v>131</v>
      </c>
      <c r="T38" s="159" t="s">
        <v>131</v>
      </c>
      <c r="U38" s="159">
        <v>0.107</v>
      </c>
      <c r="V38" s="159">
        <f t="shared" si="20"/>
        <v>0.91</v>
      </c>
      <c r="W38" s="159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127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4">
        <v>25</v>
      </c>
      <c r="B39" s="175" t="s">
        <v>185</v>
      </c>
      <c r="C39" s="182" t="s">
        <v>186</v>
      </c>
      <c r="D39" s="176" t="s">
        <v>138</v>
      </c>
      <c r="E39" s="177">
        <v>4.5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15</v>
      </c>
      <c r="M39" s="159">
        <f t="shared" si="17"/>
        <v>0</v>
      </c>
      <c r="N39" s="159">
        <v>5.9000000000000003E-4</v>
      </c>
      <c r="O39" s="159">
        <f t="shared" si="18"/>
        <v>0</v>
      </c>
      <c r="P39" s="159">
        <v>3.6999999999999998E-2</v>
      </c>
      <c r="Q39" s="159">
        <f t="shared" si="19"/>
        <v>0.17</v>
      </c>
      <c r="R39" s="159"/>
      <c r="S39" s="159" t="s">
        <v>131</v>
      </c>
      <c r="T39" s="159" t="s">
        <v>131</v>
      </c>
      <c r="U39" s="159">
        <v>0.443</v>
      </c>
      <c r="V39" s="159">
        <f t="shared" si="20"/>
        <v>1.99</v>
      </c>
      <c r="W39" s="159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127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4">
        <v>26</v>
      </c>
      <c r="B40" s="175" t="s">
        <v>187</v>
      </c>
      <c r="C40" s="182" t="s">
        <v>188</v>
      </c>
      <c r="D40" s="176" t="s">
        <v>189</v>
      </c>
      <c r="E40" s="177">
        <v>2.5849099999999998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15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131</v>
      </c>
      <c r="T40" s="159" t="s">
        <v>131</v>
      </c>
      <c r="U40" s="159">
        <v>0.63800000000000001</v>
      </c>
      <c r="V40" s="159">
        <f t="shared" si="20"/>
        <v>1.65</v>
      </c>
      <c r="W40" s="159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163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74">
        <v>27</v>
      </c>
      <c r="B41" s="175" t="s">
        <v>190</v>
      </c>
      <c r="C41" s="182" t="s">
        <v>191</v>
      </c>
      <c r="D41" s="176" t="s">
        <v>192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15</v>
      </c>
      <c r="M41" s="159">
        <f t="shared" si="17"/>
        <v>0</v>
      </c>
      <c r="N41" s="159">
        <v>0</v>
      </c>
      <c r="O41" s="159">
        <f t="shared" si="18"/>
        <v>0</v>
      </c>
      <c r="P41" s="159">
        <v>1.933E-2</v>
      </c>
      <c r="Q41" s="159">
        <f t="shared" si="19"/>
        <v>0.02</v>
      </c>
      <c r="R41" s="159"/>
      <c r="S41" s="159" t="s">
        <v>131</v>
      </c>
      <c r="T41" s="159" t="s">
        <v>131</v>
      </c>
      <c r="U41" s="159">
        <v>0.59</v>
      </c>
      <c r="V41" s="159">
        <f t="shared" si="20"/>
        <v>0.59</v>
      </c>
      <c r="W41" s="159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193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4">
        <v>28</v>
      </c>
      <c r="B42" s="175" t="s">
        <v>194</v>
      </c>
      <c r="C42" s="182" t="s">
        <v>195</v>
      </c>
      <c r="D42" s="176" t="s">
        <v>192</v>
      </c>
      <c r="E42" s="177">
        <v>1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15</v>
      </c>
      <c r="M42" s="159">
        <f t="shared" si="17"/>
        <v>0</v>
      </c>
      <c r="N42" s="159">
        <v>0</v>
      </c>
      <c r="O42" s="159">
        <f t="shared" si="18"/>
        <v>0</v>
      </c>
      <c r="P42" s="159">
        <v>1.9460000000000002E-2</v>
      </c>
      <c r="Q42" s="159">
        <f t="shared" si="19"/>
        <v>0.02</v>
      </c>
      <c r="R42" s="159"/>
      <c r="S42" s="159" t="s">
        <v>131</v>
      </c>
      <c r="T42" s="159" t="s">
        <v>131</v>
      </c>
      <c r="U42" s="159">
        <v>0.38200000000000001</v>
      </c>
      <c r="V42" s="159">
        <f t="shared" si="20"/>
        <v>0.38</v>
      </c>
      <c r="W42" s="159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193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4">
        <v>29</v>
      </c>
      <c r="B43" s="175" t="s">
        <v>196</v>
      </c>
      <c r="C43" s="182" t="s">
        <v>197</v>
      </c>
      <c r="D43" s="176" t="s">
        <v>192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15</v>
      </c>
      <c r="M43" s="159">
        <f t="shared" si="17"/>
        <v>0</v>
      </c>
      <c r="N43" s="159">
        <v>0</v>
      </c>
      <c r="O43" s="159">
        <f t="shared" si="18"/>
        <v>0</v>
      </c>
      <c r="P43" s="159">
        <v>3.2899999999999999E-2</v>
      </c>
      <c r="Q43" s="159">
        <f t="shared" si="19"/>
        <v>0.03</v>
      </c>
      <c r="R43" s="159"/>
      <c r="S43" s="159" t="s">
        <v>131</v>
      </c>
      <c r="T43" s="159" t="s">
        <v>131</v>
      </c>
      <c r="U43" s="159">
        <v>0.432</v>
      </c>
      <c r="V43" s="159">
        <f t="shared" si="20"/>
        <v>0.43</v>
      </c>
      <c r="W43" s="159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193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4">
        <v>30</v>
      </c>
      <c r="B44" s="175" t="s">
        <v>198</v>
      </c>
      <c r="C44" s="182" t="s">
        <v>199</v>
      </c>
      <c r="D44" s="176" t="s">
        <v>125</v>
      </c>
      <c r="E44" s="177">
        <v>4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15</v>
      </c>
      <c r="M44" s="159">
        <f t="shared" si="17"/>
        <v>0</v>
      </c>
      <c r="N44" s="159">
        <v>0</v>
      </c>
      <c r="O44" s="159">
        <f t="shared" si="18"/>
        <v>0</v>
      </c>
      <c r="P44" s="159">
        <v>4.8999999999999998E-4</v>
      </c>
      <c r="Q44" s="159">
        <f t="shared" si="19"/>
        <v>0</v>
      </c>
      <c r="R44" s="159"/>
      <c r="S44" s="159" t="s">
        <v>131</v>
      </c>
      <c r="T44" s="159" t="s">
        <v>131</v>
      </c>
      <c r="U44" s="159">
        <v>0.114</v>
      </c>
      <c r="V44" s="159">
        <f t="shared" si="20"/>
        <v>0.46</v>
      </c>
      <c r="W44" s="159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193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4">
        <v>31</v>
      </c>
      <c r="B45" s="175" t="s">
        <v>200</v>
      </c>
      <c r="C45" s="182" t="s">
        <v>201</v>
      </c>
      <c r="D45" s="176" t="s">
        <v>192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15</v>
      </c>
      <c r="M45" s="159">
        <f t="shared" si="17"/>
        <v>0</v>
      </c>
      <c r="N45" s="159">
        <v>0</v>
      </c>
      <c r="O45" s="159">
        <f t="shared" si="18"/>
        <v>0</v>
      </c>
      <c r="P45" s="159">
        <v>1.56E-3</v>
      </c>
      <c r="Q45" s="159">
        <f t="shared" si="19"/>
        <v>0</v>
      </c>
      <c r="R45" s="159"/>
      <c r="S45" s="159" t="s">
        <v>131</v>
      </c>
      <c r="T45" s="159" t="s">
        <v>131</v>
      </c>
      <c r="U45" s="159">
        <v>0.217</v>
      </c>
      <c r="V45" s="159">
        <f t="shared" si="20"/>
        <v>0.22</v>
      </c>
      <c r="W45" s="159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193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4">
        <v>32</v>
      </c>
      <c r="B46" s="175" t="s">
        <v>202</v>
      </c>
      <c r="C46" s="182" t="s">
        <v>203</v>
      </c>
      <c r="D46" s="176" t="s">
        <v>192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15</v>
      </c>
      <c r="M46" s="159">
        <f t="shared" si="17"/>
        <v>0</v>
      </c>
      <c r="N46" s="159">
        <v>0</v>
      </c>
      <c r="O46" s="159">
        <f t="shared" si="18"/>
        <v>0</v>
      </c>
      <c r="P46" s="159">
        <v>8.5999999999999998E-4</v>
      </c>
      <c r="Q46" s="159">
        <f t="shared" si="19"/>
        <v>0</v>
      </c>
      <c r="R46" s="159"/>
      <c r="S46" s="159" t="s">
        <v>131</v>
      </c>
      <c r="T46" s="159" t="s">
        <v>131</v>
      </c>
      <c r="U46" s="159">
        <v>0.222</v>
      </c>
      <c r="V46" s="159">
        <f t="shared" si="20"/>
        <v>0.22</v>
      </c>
      <c r="W46" s="159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193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4">
        <v>33</v>
      </c>
      <c r="B47" s="175" t="s">
        <v>204</v>
      </c>
      <c r="C47" s="182" t="s">
        <v>205</v>
      </c>
      <c r="D47" s="176" t="s">
        <v>130</v>
      </c>
      <c r="E47" s="177">
        <v>34.155999999999999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15</v>
      </c>
      <c r="M47" s="159">
        <f t="shared" si="17"/>
        <v>0</v>
      </c>
      <c r="N47" s="159">
        <v>0</v>
      </c>
      <c r="O47" s="159">
        <f t="shared" si="18"/>
        <v>0</v>
      </c>
      <c r="P47" s="159">
        <v>2.4649999999999998E-2</v>
      </c>
      <c r="Q47" s="159">
        <f t="shared" si="19"/>
        <v>0.84</v>
      </c>
      <c r="R47" s="159"/>
      <c r="S47" s="159" t="s">
        <v>131</v>
      </c>
      <c r="T47" s="159" t="s">
        <v>131</v>
      </c>
      <c r="U47" s="159">
        <v>0.25</v>
      </c>
      <c r="V47" s="159">
        <f t="shared" si="20"/>
        <v>8.5399999999999991</v>
      </c>
      <c r="W47" s="159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193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4">
        <v>34</v>
      </c>
      <c r="B48" s="175" t="s">
        <v>206</v>
      </c>
      <c r="C48" s="182" t="s">
        <v>207</v>
      </c>
      <c r="D48" s="176" t="s">
        <v>130</v>
      </c>
      <c r="E48" s="177">
        <v>3.24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15</v>
      </c>
      <c r="M48" s="159">
        <f t="shared" si="17"/>
        <v>0</v>
      </c>
      <c r="N48" s="159">
        <v>0</v>
      </c>
      <c r="O48" s="159">
        <f t="shared" si="18"/>
        <v>0</v>
      </c>
      <c r="P48" s="159">
        <v>2.4649999999999998E-2</v>
      </c>
      <c r="Q48" s="159">
        <f t="shared" si="19"/>
        <v>0.08</v>
      </c>
      <c r="R48" s="159"/>
      <c r="S48" s="159" t="s">
        <v>131</v>
      </c>
      <c r="T48" s="159" t="s">
        <v>131</v>
      </c>
      <c r="U48" s="159">
        <v>0.3</v>
      </c>
      <c r="V48" s="159">
        <f t="shared" si="20"/>
        <v>0.97</v>
      </c>
      <c r="W48" s="159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193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74">
        <v>35</v>
      </c>
      <c r="B49" s="175" t="s">
        <v>208</v>
      </c>
      <c r="C49" s="182" t="s">
        <v>209</v>
      </c>
      <c r="D49" s="176" t="s">
        <v>130</v>
      </c>
      <c r="E49" s="177">
        <v>3.24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15</v>
      </c>
      <c r="M49" s="159">
        <f t="shared" si="17"/>
        <v>0</v>
      </c>
      <c r="N49" s="159">
        <v>0</v>
      </c>
      <c r="O49" s="159">
        <f t="shared" si="18"/>
        <v>0</v>
      </c>
      <c r="P49" s="159">
        <v>2E-3</v>
      </c>
      <c r="Q49" s="159">
        <f t="shared" si="19"/>
        <v>0.01</v>
      </c>
      <c r="R49" s="159"/>
      <c r="S49" s="159" t="s">
        <v>131</v>
      </c>
      <c r="T49" s="159" t="s">
        <v>131</v>
      </c>
      <c r="U49" s="159">
        <v>0.1</v>
      </c>
      <c r="V49" s="159">
        <f t="shared" si="20"/>
        <v>0.32</v>
      </c>
      <c r="W49" s="159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193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4">
        <v>36</v>
      </c>
      <c r="B50" s="175" t="s">
        <v>210</v>
      </c>
      <c r="C50" s="182" t="s">
        <v>211</v>
      </c>
      <c r="D50" s="176" t="s">
        <v>130</v>
      </c>
      <c r="E50" s="177">
        <v>3.24</v>
      </c>
      <c r="F50" s="178"/>
      <c r="G50" s="179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15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0.02</v>
      </c>
      <c r="Q50" s="159">
        <f t="shared" si="19"/>
        <v>0.06</v>
      </c>
      <c r="R50" s="159"/>
      <c r="S50" s="159" t="s">
        <v>131</v>
      </c>
      <c r="T50" s="159" t="s">
        <v>131</v>
      </c>
      <c r="U50" s="159">
        <v>0.92500000000000004</v>
      </c>
      <c r="V50" s="159">
        <f t="shared" si="20"/>
        <v>3</v>
      </c>
      <c r="W50" s="159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193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4">
        <v>37</v>
      </c>
      <c r="B51" s="175" t="s">
        <v>212</v>
      </c>
      <c r="C51" s="182" t="s">
        <v>213</v>
      </c>
      <c r="D51" s="176" t="s">
        <v>130</v>
      </c>
      <c r="E51" s="177">
        <v>3.24</v>
      </c>
      <c r="F51" s="178"/>
      <c r="G51" s="179">
        <f t="shared" si="14"/>
        <v>0</v>
      </c>
      <c r="H51" s="160"/>
      <c r="I51" s="159">
        <f t="shared" si="15"/>
        <v>0</v>
      </c>
      <c r="J51" s="160"/>
      <c r="K51" s="159">
        <f t="shared" si="16"/>
        <v>0</v>
      </c>
      <c r="L51" s="159">
        <v>15</v>
      </c>
      <c r="M51" s="159">
        <f t="shared" si="17"/>
        <v>0</v>
      </c>
      <c r="N51" s="159">
        <v>0</v>
      </c>
      <c r="O51" s="159">
        <f t="shared" si="18"/>
        <v>0</v>
      </c>
      <c r="P51" s="159">
        <v>0.01</v>
      </c>
      <c r="Q51" s="159">
        <f t="shared" si="19"/>
        <v>0.03</v>
      </c>
      <c r="R51" s="159"/>
      <c r="S51" s="159" t="s">
        <v>131</v>
      </c>
      <c r="T51" s="159" t="s">
        <v>131</v>
      </c>
      <c r="U51" s="159">
        <v>0.12</v>
      </c>
      <c r="V51" s="159">
        <f t="shared" si="20"/>
        <v>0.39</v>
      </c>
      <c r="W51" s="159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193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4">
        <v>38</v>
      </c>
      <c r="B52" s="175" t="s">
        <v>214</v>
      </c>
      <c r="C52" s="182" t="s">
        <v>215</v>
      </c>
      <c r="D52" s="176" t="s">
        <v>130</v>
      </c>
      <c r="E52" s="177">
        <v>45</v>
      </c>
      <c r="F52" s="178"/>
      <c r="G52" s="179">
        <f t="shared" si="14"/>
        <v>0</v>
      </c>
      <c r="H52" s="160"/>
      <c r="I52" s="159">
        <f t="shared" si="15"/>
        <v>0</v>
      </c>
      <c r="J52" s="160"/>
      <c r="K52" s="159">
        <f t="shared" si="16"/>
        <v>0</v>
      </c>
      <c r="L52" s="159">
        <v>15</v>
      </c>
      <c r="M52" s="159">
        <f t="shared" si="17"/>
        <v>0</v>
      </c>
      <c r="N52" s="159">
        <v>0</v>
      </c>
      <c r="O52" s="159">
        <f t="shared" si="18"/>
        <v>0</v>
      </c>
      <c r="P52" s="159">
        <v>0</v>
      </c>
      <c r="Q52" s="159">
        <f t="shared" si="19"/>
        <v>0</v>
      </c>
      <c r="R52" s="159"/>
      <c r="S52" s="159" t="s">
        <v>131</v>
      </c>
      <c r="T52" s="159" t="s">
        <v>131</v>
      </c>
      <c r="U52" s="159">
        <v>6.9709999999999994E-2</v>
      </c>
      <c r="V52" s="159">
        <f t="shared" si="20"/>
        <v>3.14</v>
      </c>
      <c r="W52" s="159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193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4">
        <v>39</v>
      </c>
      <c r="B53" s="175" t="s">
        <v>216</v>
      </c>
      <c r="C53" s="182" t="s">
        <v>217</v>
      </c>
      <c r="D53" s="176" t="s">
        <v>130</v>
      </c>
      <c r="E53" s="177">
        <v>36.555999999999997</v>
      </c>
      <c r="F53" s="178"/>
      <c r="G53" s="179">
        <f t="shared" si="14"/>
        <v>0</v>
      </c>
      <c r="H53" s="160"/>
      <c r="I53" s="159">
        <f t="shared" si="15"/>
        <v>0</v>
      </c>
      <c r="J53" s="160"/>
      <c r="K53" s="159">
        <f t="shared" si="16"/>
        <v>0</v>
      </c>
      <c r="L53" s="159">
        <v>15</v>
      </c>
      <c r="M53" s="159">
        <f t="shared" si="17"/>
        <v>0</v>
      </c>
      <c r="N53" s="159">
        <v>0</v>
      </c>
      <c r="O53" s="159">
        <f t="shared" si="18"/>
        <v>0</v>
      </c>
      <c r="P53" s="159">
        <v>3.3000000000000002E-2</v>
      </c>
      <c r="Q53" s="159">
        <f t="shared" si="19"/>
        <v>1.21</v>
      </c>
      <c r="R53" s="159"/>
      <c r="S53" s="159" t="s">
        <v>143</v>
      </c>
      <c r="T53" s="159" t="s">
        <v>218</v>
      </c>
      <c r="U53" s="159">
        <v>0.88800000000000001</v>
      </c>
      <c r="V53" s="159">
        <f t="shared" si="20"/>
        <v>32.46</v>
      </c>
      <c r="W53" s="159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193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74">
        <v>40</v>
      </c>
      <c r="B54" s="175" t="s">
        <v>219</v>
      </c>
      <c r="C54" s="182" t="s">
        <v>220</v>
      </c>
      <c r="D54" s="176" t="s">
        <v>176</v>
      </c>
      <c r="E54" s="177">
        <v>10</v>
      </c>
      <c r="F54" s="178"/>
      <c r="G54" s="179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15</v>
      </c>
      <c r="M54" s="159">
        <f t="shared" si="17"/>
        <v>0</v>
      </c>
      <c r="N54" s="159">
        <v>0</v>
      </c>
      <c r="O54" s="159">
        <f t="shared" si="18"/>
        <v>0</v>
      </c>
      <c r="P54" s="159">
        <v>0</v>
      </c>
      <c r="Q54" s="159">
        <f t="shared" si="19"/>
        <v>0</v>
      </c>
      <c r="R54" s="159" t="s">
        <v>177</v>
      </c>
      <c r="S54" s="159" t="s">
        <v>131</v>
      </c>
      <c r="T54" s="159" t="s">
        <v>131</v>
      </c>
      <c r="U54" s="159">
        <v>1</v>
      </c>
      <c r="V54" s="159">
        <f t="shared" si="20"/>
        <v>10</v>
      </c>
      <c r="W54" s="159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4">
        <v>41</v>
      </c>
      <c r="B55" s="175" t="s">
        <v>221</v>
      </c>
      <c r="C55" s="182" t="s">
        <v>222</v>
      </c>
      <c r="D55" s="176" t="s">
        <v>189</v>
      </c>
      <c r="E55" s="177">
        <v>2.7673100000000002</v>
      </c>
      <c r="F55" s="178"/>
      <c r="G55" s="179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15</v>
      </c>
      <c r="M55" s="159">
        <f t="shared" si="17"/>
        <v>0</v>
      </c>
      <c r="N55" s="159">
        <v>0</v>
      </c>
      <c r="O55" s="159">
        <f t="shared" si="18"/>
        <v>0</v>
      </c>
      <c r="P55" s="159">
        <v>0</v>
      </c>
      <c r="Q55" s="159">
        <f t="shared" si="19"/>
        <v>0</v>
      </c>
      <c r="R55" s="159"/>
      <c r="S55" s="159" t="s">
        <v>131</v>
      </c>
      <c r="T55" s="159" t="s">
        <v>131</v>
      </c>
      <c r="U55" s="159">
        <v>0.93300000000000005</v>
      </c>
      <c r="V55" s="159">
        <f t="shared" si="20"/>
        <v>2.58</v>
      </c>
      <c r="W55" s="159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223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4">
        <v>42</v>
      </c>
      <c r="B56" s="175" t="s">
        <v>224</v>
      </c>
      <c r="C56" s="182" t="s">
        <v>225</v>
      </c>
      <c r="D56" s="176" t="s">
        <v>189</v>
      </c>
      <c r="E56" s="177">
        <v>2.7673100000000002</v>
      </c>
      <c r="F56" s="178"/>
      <c r="G56" s="179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15</v>
      </c>
      <c r="M56" s="159">
        <f t="shared" si="17"/>
        <v>0</v>
      </c>
      <c r="N56" s="159">
        <v>0</v>
      </c>
      <c r="O56" s="159">
        <f t="shared" si="18"/>
        <v>0</v>
      </c>
      <c r="P56" s="159">
        <v>0</v>
      </c>
      <c r="Q56" s="159">
        <f t="shared" si="19"/>
        <v>0</v>
      </c>
      <c r="R56" s="159"/>
      <c r="S56" s="159" t="s">
        <v>131</v>
      </c>
      <c r="T56" s="159" t="s">
        <v>131</v>
      </c>
      <c r="U56" s="159">
        <v>0.65300000000000002</v>
      </c>
      <c r="V56" s="159">
        <f t="shared" si="20"/>
        <v>1.81</v>
      </c>
      <c r="W56" s="159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223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74">
        <v>43</v>
      </c>
      <c r="B57" s="175" t="s">
        <v>226</v>
      </c>
      <c r="C57" s="182" t="s">
        <v>227</v>
      </c>
      <c r="D57" s="176" t="s">
        <v>189</v>
      </c>
      <c r="E57" s="177">
        <v>2.7673100000000002</v>
      </c>
      <c r="F57" s="178"/>
      <c r="G57" s="179">
        <f t="shared" si="14"/>
        <v>0</v>
      </c>
      <c r="H57" s="160"/>
      <c r="I57" s="159">
        <f t="shared" si="15"/>
        <v>0</v>
      </c>
      <c r="J57" s="160"/>
      <c r="K57" s="159">
        <f t="shared" si="16"/>
        <v>0</v>
      </c>
      <c r="L57" s="159">
        <v>15</v>
      </c>
      <c r="M57" s="159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59"/>
      <c r="S57" s="159" t="s">
        <v>131</v>
      </c>
      <c r="T57" s="159" t="s">
        <v>131</v>
      </c>
      <c r="U57" s="159">
        <v>0.94199999999999995</v>
      </c>
      <c r="V57" s="159">
        <f t="shared" si="20"/>
        <v>2.61</v>
      </c>
      <c r="W57" s="159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223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4">
        <v>44</v>
      </c>
      <c r="B58" s="175" t="s">
        <v>228</v>
      </c>
      <c r="C58" s="182" t="s">
        <v>229</v>
      </c>
      <c r="D58" s="176" t="s">
        <v>189</v>
      </c>
      <c r="E58" s="177">
        <v>2.7673100000000002</v>
      </c>
      <c r="F58" s="178"/>
      <c r="G58" s="179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15</v>
      </c>
      <c r="M58" s="159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59"/>
      <c r="S58" s="159" t="s">
        <v>131</v>
      </c>
      <c r="T58" s="159" t="s">
        <v>131</v>
      </c>
      <c r="U58" s="159">
        <v>0.105</v>
      </c>
      <c r="V58" s="159">
        <f t="shared" si="20"/>
        <v>0.28999999999999998</v>
      </c>
      <c r="W58" s="159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223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4">
        <v>45</v>
      </c>
      <c r="B59" s="175" t="s">
        <v>230</v>
      </c>
      <c r="C59" s="182" t="s">
        <v>231</v>
      </c>
      <c r="D59" s="176" t="s">
        <v>189</v>
      </c>
      <c r="E59" s="177">
        <v>2.7673100000000002</v>
      </c>
      <c r="F59" s="178"/>
      <c r="G59" s="179">
        <f t="shared" si="14"/>
        <v>0</v>
      </c>
      <c r="H59" s="160"/>
      <c r="I59" s="159">
        <f t="shared" si="15"/>
        <v>0</v>
      </c>
      <c r="J59" s="160"/>
      <c r="K59" s="159">
        <f t="shared" si="16"/>
        <v>0</v>
      </c>
      <c r="L59" s="159">
        <v>15</v>
      </c>
      <c r="M59" s="159">
        <f t="shared" si="17"/>
        <v>0</v>
      </c>
      <c r="N59" s="159">
        <v>0</v>
      </c>
      <c r="O59" s="159">
        <f t="shared" si="18"/>
        <v>0</v>
      </c>
      <c r="P59" s="159">
        <v>0</v>
      </c>
      <c r="Q59" s="159">
        <f t="shared" si="19"/>
        <v>0</v>
      </c>
      <c r="R59" s="159"/>
      <c r="S59" s="159" t="s">
        <v>131</v>
      </c>
      <c r="T59" s="159" t="s">
        <v>131</v>
      </c>
      <c r="U59" s="159">
        <v>4.2000000000000003E-2</v>
      </c>
      <c r="V59" s="159">
        <f t="shared" si="20"/>
        <v>0.12</v>
      </c>
      <c r="W59" s="159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223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4">
        <v>46</v>
      </c>
      <c r="B60" s="175" t="s">
        <v>232</v>
      </c>
      <c r="C60" s="182" t="s">
        <v>233</v>
      </c>
      <c r="D60" s="176" t="s">
        <v>189</v>
      </c>
      <c r="E60" s="177">
        <v>2.7673100000000002</v>
      </c>
      <c r="F60" s="178"/>
      <c r="G60" s="179">
        <f t="shared" si="14"/>
        <v>0</v>
      </c>
      <c r="H60" s="160"/>
      <c r="I60" s="159">
        <f t="shared" si="15"/>
        <v>0</v>
      </c>
      <c r="J60" s="160"/>
      <c r="K60" s="159">
        <f t="shared" si="16"/>
        <v>0</v>
      </c>
      <c r="L60" s="159">
        <v>15</v>
      </c>
      <c r="M60" s="159">
        <f t="shared" si="17"/>
        <v>0</v>
      </c>
      <c r="N60" s="159">
        <v>0</v>
      </c>
      <c r="O60" s="159">
        <f t="shared" si="18"/>
        <v>0</v>
      </c>
      <c r="P60" s="159">
        <v>0</v>
      </c>
      <c r="Q60" s="159">
        <f t="shared" si="19"/>
        <v>0</v>
      </c>
      <c r="R60" s="159"/>
      <c r="S60" s="159" t="s">
        <v>131</v>
      </c>
      <c r="T60" s="159" t="s">
        <v>131</v>
      </c>
      <c r="U60" s="159">
        <v>0</v>
      </c>
      <c r="V60" s="159">
        <f t="shared" si="20"/>
        <v>0</v>
      </c>
      <c r="W60" s="159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223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74">
        <v>47</v>
      </c>
      <c r="B61" s="175" t="s">
        <v>234</v>
      </c>
      <c r="C61" s="182" t="s">
        <v>235</v>
      </c>
      <c r="D61" s="176" t="s">
        <v>189</v>
      </c>
      <c r="E61" s="177">
        <v>2.7673100000000002</v>
      </c>
      <c r="F61" s="178"/>
      <c r="G61" s="179">
        <f t="shared" si="14"/>
        <v>0</v>
      </c>
      <c r="H61" s="160"/>
      <c r="I61" s="159">
        <f t="shared" si="15"/>
        <v>0</v>
      </c>
      <c r="J61" s="160"/>
      <c r="K61" s="159">
        <f t="shared" si="16"/>
        <v>0</v>
      </c>
      <c r="L61" s="159">
        <v>15</v>
      </c>
      <c r="M61" s="159">
        <f t="shared" si="17"/>
        <v>0</v>
      </c>
      <c r="N61" s="159">
        <v>0</v>
      </c>
      <c r="O61" s="159">
        <f t="shared" si="18"/>
        <v>0</v>
      </c>
      <c r="P61" s="159">
        <v>0</v>
      </c>
      <c r="Q61" s="159">
        <f t="shared" si="19"/>
        <v>0</v>
      </c>
      <c r="R61" s="159"/>
      <c r="S61" s="159" t="s">
        <v>131</v>
      </c>
      <c r="T61" s="159" t="s">
        <v>131</v>
      </c>
      <c r="U61" s="159">
        <v>0</v>
      </c>
      <c r="V61" s="159">
        <f t="shared" si="20"/>
        <v>0</v>
      </c>
      <c r="W61" s="159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223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4">
        <v>48</v>
      </c>
      <c r="B62" s="175" t="s">
        <v>236</v>
      </c>
      <c r="C62" s="182" t="s">
        <v>237</v>
      </c>
      <c r="D62" s="176" t="s">
        <v>189</v>
      </c>
      <c r="E62" s="177">
        <v>2.7673100000000002</v>
      </c>
      <c r="F62" s="178"/>
      <c r="G62" s="179">
        <f t="shared" si="14"/>
        <v>0</v>
      </c>
      <c r="H62" s="160"/>
      <c r="I62" s="159">
        <f t="shared" si="15"/>
        <v>0</v>
      </c>
      <c r="J62" s="160"/>
      <c r="K62" s="159">
        <f t="shared" si="16"/>
        <v>0</v>
      </c>
      <c r="L62" s="159">
        <v>15</v>
      </c>
      <c r="M62" s="159">
        <f t="shared" si="17"/>
        <v>0</v>
      </c>
      <c r="N62" s="159">
        <v>0</v>
      </c>
      <c r="O62" s="159">
        <f t="shared" si="18"/>
        <v>0</v>
      </c>
      <c r="P62" s="159">
        <v>0</v>
      </c>
      <c r="Q62" s="159">
        <f t="shared" si="19"/>
        <v>0</v>
      </c>
      <c r="R62" s="159"/>
      <c r="S62" s="159" t="s">
        <v>131</v>
      </c>
      <c r="T62" s="159" t="s">
        <v>131</v>
      </c>
      <c r="U62" s="159">
        <v>6.0000000000000001E-3</v>
      </c>
      <c r="V62" s="159">
        <f t="shared" si="20"/>
        <v>0.02</v>
      </c>
      <c r="W62" s="159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223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162" t="s">
        <v>121</v>
      </c>
      <c r="B63" s="163" t="s">
        <v>73</v>
      </c>
      <c r="C63" s="181" t="s">
        <v>74</v>
      </c>
      <c r="D63" s="164"/>
      <c r="E63" s="165"/>
      <c r="F63" s="166"/>
      <c r="G63" s="167">
        <f>SUMIF(AG64:AG64,"&lt;&gt;NOR",G64:G64)</f>
        <v>0</v>
      </c>
      <c r="H63" s="161"/>
      <c r="I63" s="161">
        <f>SUM(I64:I64)</f>
        <v>0</v>
      </c>
      <c r="J63" s="161"/>
      <c r="K63" s="161">
        <f>SUM(K64:K64)</f>
        <v>0</v>
      </c>
      <c r="L63" s="161"/>
      <c r="M63" s="161">
        <f>SUM(M64:M64)</f>
        <v>0</v>
      </c>
      <c r="N63" s="161"/>
      <c r="O63" s="161">
        <f>SUM(O64:O64)</f>
        <v>0</v>
      </c>
      <c r="P63" s="161"/>
      <c r="Q63" s="161">
        <f>SUM(Q64:Q64)</f>
        <v>0</v>
      </c>
      <c r="R63" s="161"/>
      <c r="S63" s="161"/>
      <c r="T63" s="161"/>
      <c r="U63" s="161"/>
      <c r="V63" s="161">
        <f>SUM(V64:V64)</f>
        <v>3.07</v>
      </c>
      <c r="W63" s="161"/>
      <c r="AG63" t="s">
        <v>122</v>
      </c>
    </row>
    <row r="64" spans="1:60" outlineLevel="1" x14ac:dyDescent="0.2">
      <c r="A64" s="174">
        <v>49</v>
      </c>
      <c r="B64" s="175" t="s">
        <v>238</v>
      </c>
      <c r="C64" s="182" t="s">
        <v>239</v>
      </c>
      <c r="D64" s="176" t="s">
        <v>189</v>
      </c>
      <c r="E64" s="177">
        <v>1.6252200000000001</v>
      </c>
      <c r="F64" s="178"/>
      <c r="G64" s="179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15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/>
      <c r="S64" s="159" t="s">
        <v>131</v>
      </c>
      <c r="T64" s="159" t="s">
        <v>131</v>
      </c>
      <c r="U64" s="159">
        <v>1.8919999999999999</v>
      </c>
      <c r="V64" s="159">
        <f>ROUND(E64*U64,2)</f>
        <v>3.07</v>
      </c>
      <c r="W64" s="159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240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x14ac:dyDescent="0.2">
      <c r="A65" s="162" t="s">
        <v>121</v>
      </c>
      <c r="B65" s="163" t="s">
        <v>75</v>
      </c>
      <c r="C65" s="181" t="s">
        <v>76</v>
      </c>
      <c r="D65" s="164"/>
      <c r="E65" s="165"/>
      <c r="F65" s="166"/>
      <c r="G65" s="167">
        <f>SUMIF(AG66:AG69,"&lt;&gt;NOR",G66:G69)</f>
        <v>0</v>
      </c>
      <c r="H65" s="161"/>
      <c r="I65" s="161">
        <f>SUM(I66:I69)</f>
        <v>0</v>
      </c>
      <c r="J65" s="161"/>
      <c r="K65" s="161">
        <f>SUM(K66:K69)</f>
        <v>0</v>
      </c>
      <c r="L65" s="161"/>
      <c r="M65" s="161">
        <f>SUM(M66:M69)</f>
        <v>0</v>
      </c>
      <c r="N65" s="161"/>
      <c r="O65" s="161">
        <f>SUM(O66:O69)</f>
        <v>0.04</v>
      </c>
      <c r="P65" s="161"/>
      <c r="Q65" s="161">
        <f>SUM(Q66:Q69)</f>
        <v>0</v>
      </c>
      <c r="R65" s="161"/>
      <c r="S65" s="161"/>
      <c r="T65" s="161"/>
      <c r="U65" s="161"/>
      <c r="V65" s="161">
        <f>SUM(V66:V69)</f>
        <v>6.81</v>
      </c>
      <c r="W65" s="161"/>
      <c r="AG65" t="s">
        <v>122</v>
      </c>
    </row>
    <row r="66" spans="1:60" ht="22.5" outlineLevel="1" x14ac:dyDescent="0.2">
      <c r="A66" s="174">
        <v>50</v>
      </c>
      <c r="B66" s="175" t="s">
        <v>241</v>
      </c>
      <c r="C66" s="182" t="s">
        <v>242</v>
      </c>
      <c r="D66" s="176" t="s">
        <v>130</v>
      </c>
      <c r="E66" s="177">
        <v>9.6349999999999998</v>
      </c>
      <c r="F66" s="178"/>
      <c r="G66" s="179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15</v>
      </c>
      <c r="M66" s="159">
        <f>G66*(1+L66/100)</f>
        <v>0</v>
      </c>
      <c r="N66" s="159">
        <v>2.1000000000000001E-4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131</v>
      </c>
      <c r="T66" s="159" t="s">
        <v>131</v>
      </c>
      <c r="U66" s="159">
        <v>9.5000000000000001E-2</v>
      </c>
      <c r="V66" s="159">
        <f>ROUND(E66*U66,2)</f>
        <v>0.92</v>
      </c>
      <c r="W66" s="159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193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74">
        <v>51</v>
      </c>
      <c r="B67" s="175" t="s">
        <v>243</v>
      </c>
      <c r="C67" s="182" t="s">
        <v>244</v>
      </c>
      <c r="D67" s="176" t="s">
        <v>130</v>
      </c>
      <c r="E67" s="177">
        <v>10.515000000000001</v>
      </c>
      <c r="F67" s="178"/>
      <c r="G67" s="179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15</v>
      </c>
      <c r="M67" s="159">
        <f>G67*(1+L67/100)</f>
        <v>0</v>
      </c>
      <c r="N67" s="159">
        <v>3.3999999999999998E-3</v>
      </c>
      <c r="O67" s="159">
        <f>ROUND(E67*N67,2)</f>
        <v>0.04</v>
      </c>
      <c r="P67" s="159">
        <v>0</v>
      </c>
      <c r="Q67" s="159">
        <f>ROUND(E67*P67,2)</f>
        <v>0</v>
      </c>
      <c r="R67" s="159"/>
      <c r="S67" s="159" t="s">
        <v>131</v>
      </c>
      <c r="T67" s="159" t="s">
        <v>131</v>
      </c>
      <c r="U67" s="159">
        <v>0.46100000000000002</v>
      </c>
      <c r="V67" s="159">
        <f>ROUND(E67*U67,2)</f>
        <v>4.8499999999999996</v>
      </c>
      <c r="W67" s="159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193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74">
        <v>52</v>
      </c>
      <c r="B68" s="175" t="s">
        <v>245</v>
      </c>
      <c r="C68" s="182" t="s">
        <v>246</v>
      </c>
      <c r="D68" s="176" t="s">
        <v>138</v>
      </c>
      <c r="E68" s="177">
        <v>8.8000000000000007</v>
      </c>
      <c r="F68" s="178"/>
      <c r="G68" s="179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15</v>
      </c>
      <c r="M68" s="159">
        <f>G68*(1+L68/100)</f>
        <v>0</v>
      </c>
      <c r="N68" s="159">
        <v>2.9E-4</v>
      </c>
      <c r="O68" s="159">
        <f>ROUND(E68*N68,2)</f>
        <v>0</v>
      </c>
      <c r="P68" s="159">
        <v>0</v>
      </c>
      <c r="Q68" s="159">
        <f>ROUND(E68*P68,2)</f>
        <v>0</v>
      </c>
      <c r="R68" s="159"/>
      <c r="S68" s="159" t="s">
        <v>131</v>
      </c>
      <c r="T68" s="159" t="s">
        <v>131</v>
      </c>
      <c r="U68" s="159">
        <v>0.11</v>
      </c>
      <c r="V68" s="159">
        <f>ROUND(E68*U68,2)</f>
        <v>0.97</v>
      </c>
      <c r="W68" s="159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193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4">
        <v>53</v>
      </c>
      <c r="B69" s="175" t="s">
        <v>247</v>
      </c>
      <c r="C69" s="182" t="s">
        <v>248</v>
      </c>
      <c r="D69" s="176" t="s">
        <v>189</v>
      </c>
      <c r="E69" s="177">
        <v>4.0329999999999998E-2</v>
      </c>
      <c r="F69" s="178"/>
      <c r="G69" s="179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15</v>
      </c>
      <c r="M69" s="159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 t="s">
        <v>131</v>
      </c>
      <c r="T69" s="159" t="s">
        <v>131</v>
      </c>
      <c r="U69" s="159">
        <v>1.637</v>
      </c>
      <c r="V69" s="159">
        <f>ROUND(E69*U69,2)</f>
        <v>7.0000000000000007E-2</v>
      </c>
      <c r="W69" s="159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240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x14ac:dyDescent="0.2">
      <c r="A70" s="162" t="s">
        <v>121</v>
      </c>
      <c r="B70" s="163" t="s">
        <v>77</v>
      </c>
      <c r="C70" s="181" t="s">
        <v>78</v>
      </c>
      <c r="D70" s="164"/>
      <c r="E70" s="165"/>
      <c r="F70" s="166"/>
      <c r="G70" s="167">
        <f>SUMIF(AG71:AG76,"&lt;&gt;NOR",G71:G76)</f>
        <v>0</v>
      </c>
      <c r="H70" s="161"/>
      <c r="I70" s="161">
        <f>SUM(I71:I76)</f>
        <v>0</v>
      </c>
      <c r="J70" s="161"/>
      <c r="K70" s="161">
        <f>SUM(K71:K76)</f>
        <v>0</v>
      </c>
      <c r="L70" s="161"/>
      <c r="M70" s="161">
        <f>SUM(M71:M76)</f>
        <v>0</v>
      </c>
      <c r="N70" s="161"/>
      <c r="O70" s="161">
        <f>SUM(O71:O76)</f>
        <v>0</v>
      </c>
      <c r="P70" s="161"/>
      <c r="Q70" s="161">
        <f>SUM(Q71:Q76)</f>
        <v>0</v>
      </c>
      <c r="R70" s="161"/>
      <c r="S70" s="161"/>
      <c r="T70" s="161"/>
      <c r="U70" s="161"/>
      <c r="V70" s="161">
        <f>SUM(V71:V76)</f>
        <v>0.98</v>
      </c>
      <c r="W70" s="161"/>
      <c r="AG70" t="s">
        <v>122</v>
      </c>
    </row>
    <row r="71" spans="1:60" outlineLevel="1" x14ac:dyDescent="0.2">
      <c r="A71" s="174">
        <v>54</v>
      </c>
      <c r="B71" s="175" t="s">
        <v>249</v>
      </c>
      <c r="C71" s="182" t="s">
        <v>250</v>
      </c>
      <c r="D71" s="176" t="s">
        <v>130</v>
      </c>
      <c r="E71" s="177">
        <v>3.1949999999999998</v>
      </c>
      <c r="F71" s="178"/>
      <c r="G71" s="179">
        <f t="shared" ref="G71:G76" si="21">ROUND(E71*F71,2)</f>
        <v>0</v>
      </c>
      <c r="H71" s="160"/>
      <c r="I71" s="159">
        <f t="shared" ref="I71:I76" si="22">ROUND(E71*H71,2)</f>
        <v>0</v>
      </c>
      <c r="J71" s="160"/>
      <c r="K71" s="159">
        <f t="shared" ref="K71:K76" si="23">ROUND(E71*J71,2)</f>
        <v>0</v>
      </c>
      <c r="L71" s="159">
        <v>15</v>
      </c>
      <c r="M71" s="159">
        <f t="shared" ref="M71:M76" si="24">G71*(1+L71/100)</f>
        <v>0</v>
      </c>
      <c r="N71" s="159">
        <v>0</v>
      </c>
      <c r="O71" s="159">
        <f t="shared" ref="O71:O76" si="25">ROUND(E71*N71,2)</f>
        <v>0</v>
      </c>
      <c r="P71" s="159">
        <v>0</v>
      </c>
      <c r="Q71" s="159">
        <f t="shared" ref="Q71:Q76" si="26">ROUND(E71*P71,2)</f>
        <v>0</v>
      </c>
      <c r="R71" s="159"/>
      <c r="S71" s="159" t="s">
        <v>131</v>
      </c>
      <c r="T71" s="159" t="s">
        <v>131</v>
      </c>
      <c r="U71" s="159">
        <v>0.08</v>
      </c>
      <c r="V71" s="159">
        <f t="shared" ref="V71:V76" si="27">ROUND(E71*U71,2)</f>
        <v>0.26</v>
      </c>
      <c r="W71" s="159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193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4">
        <v>55</v>
      </c>
      <c r="B72" s="175" t="s">
        <v>251</v>
      </c>
      <c r="C72" s="182" t="s">
        <v>252</v>
      </c>
      <c r="D72" s="176" t="s">
        <v>138</v>
      </c>
      <c r="E72" s="177">
        <v>10</v>
      </c>
      <c r="F72" s="178"/>
      <c r="G72" s="179">
        <f t="shared" si="21"/>
        <v>0</v>
      </c>
      <c r="H72" s="160"/>
      <c r="I72" s="159">
        <f t="shared" si="22"/>
        <v>0</v>
      </c>
      <c r="J72" s="160"/>
      <c r="K72" s="159">
        <f t="shared" si="23"/>
        <v>0</v>
      </c>
      <c r="L72" s="159">
        <v>15</v>
      </c>
      <c r="M72" s="159">
        <f t="shared" si="24"/>
        <v>0</v>
      </c>
      <c r="N72" s="159">
        <v>0</v>
      </c>
      <c r="O72" s="159">
        <f t="shared" si="25"/>
        <v>0</v>
      </c>
      <c r="P72" s="159">
        <v>0</v>
      </c>
      <c r="Q72" s="159">
        <f t="shared" si="26"/>
        <v>0</v>
      </c>
      <c r="R72" s="159"/>
      <c r="S72" s="159" t="s">
        <v>131</v>
      </c>
      <c r="T72" s="159" t="s">
        <v>131</v>
      </c>
      <c r="U72" s="159">
        <v>0.05</v>
      </c>
      <c r="V72" s="159">
        <f t="shared" si="27"/>
        <v>0.5</v>
      </c>
      <c r="W72" s="159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193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4">
        <v>56</v>
      </c>
      <c r="B73" s="175" t="s">
        <v>253</v>
      </c>
      <c r="C73" s="182" t="s">
        <v>254</v>
      </c>
      <c r="D73" s="176" t="s">
        <v>130</v>
      </c>
      <c r="E73" s="177">
        <v>3.1949999999999998</v>
      </c>
      <c r="F73" s="178"/>
      <c r="G73" s="179">
        <f t="shared" si="21"/>
        <v>0</v>
      </c>
      <c r="H73" s="160"/>
      <c r="I73" s="159">
        <f t="shared" si="22"/>
        <v>0</v>
      </c>
      <c r="J73" s="160"/>
      <c r="K73" s="159">
        <f t="shared" si="23"/>
        <v>0</v>
      </c>
      <c r="L73" s="159">
        <v>15</v>
      </c>
      <c r="M73" s="159">
        <f t="shared" si="24"/>
        <v>0</v>
      </c>
      <c r="N73" s="159">
        <v>1.0000000000000001E-5</v>
      </c>
      <c r="O73" s="159">
        <f t="shared" si="25"/>
        <v>0</v>
      </c>
      <c r="P73" s="159">
        <v>0</v>
      </c>
      <c r="Q73" s="159">
        <f t="shared" si="26"/>
        <v>0</v>
      </c>
      <c r="R73" s="159"/>
      <c r="S73" s="159" t="s">
        <v>131</v>
      </c>
      <c r="T73" s="159" t="s">
        <v>131</v>
      </c>
      <c r="U73" s="159">
        <v>7.0000000000000007E-2</v>
      </c>
      <c r="V73" s="159">
        <f t="shared" si="27"/>
        <v>0.22</v>
      </c>
      <c r="W73" s="159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193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4">
        <v>57</v>
      </c>
      <c r="B74" s="175" t="s">
        <v>255</v>
      </c>
      <c r="C74" s="182" t="s">
        <v>256</v>
      </c>
      <c r="D74" s="176" t="s">
        <v>130</v>
      </c>
      <c r="E74" s="177">
        <v>10.5</v>
      </c>
      <c r="F74" s="178"/>
      <c r="G74" s="179">
        <f t="shared" si="21"/>
        <v>0</v>
      </c>
      <c r="H74" s="160"/>
      <c r="I74" s="159">
        <f t="shared" si="22"/>
        <v>0</v>
      </c>
      <c r="J74" s="160"/>
      <c r="K74" s="159">
        <f t="shared" si="23"/>
        <v>0</v>
      </c>
      <c r="L74" s="159">
        <v>15</v>
      </c>
      <c r="M74" s="159">
        <f t="shared" si="24"/>
        <v>0</v>
      </c>
      <c r="N74" s="159">
        <v>1.7000000000000001E-4</v>
      </c>
      <c r="O74" s="159">
        <f t="shared" si="25"/>
        <v>0</v>
      </c>
      <c r="P74" s="159">
        <v>0</v>
      </c>
      <c r="Q74" s="159">
        <f t="shared" si="26"/>
        <v>0</v>
      </c>
      <c r="R74" s="159" t="s">
        <v>166</v>
      </c>
      <c r="S74" s="159" t="s">
        <v>131</v>
      </c>
      <c r="T74" s="159" t="s">
        <v>131</v>
      </c>
      <c r="U74" s="159">
        <v>0</v>
      </c>
      <c r="V74" s="159">
        <f t="shared" si="27"/>
        <v>0</v>
      </c>
      <c r="W74" s="159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257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4">
        <v>58</v>
      </c>
      <c r="B75" s="175" t="s">
        <v>258</v>
      </c>
      <c r="C75" s="182" t="s">
        <v>259</v>
      </c>
      <c r="D75" s="176" t="s">
        <v>130</v>
      </c>
      <c r="E75" s="177">
        <v>3.3548</v>
      </c>
      <c r="F75" s="178"/>
      <c r="G75" s="179">
        <f t="shared" si="21"/>
        <v>0</v>
      </c>
      <c r="H75" s="160"/>
      <c r="I75" s="159">
        <f t="shared" si="22"/>
        <v>0</v>
      </c>
      <c r="J75" s="160"/>
      <c r="K75" s="159">
        <f t="shared" si="23"/>
        <v>0</v>
      </c>
      <c r="L75" s="159">
        <v>15</v>
      </c>
      <c r="M75" s="159">
        <f t="shared" si="24"/>
        <v>0</v>
      </c>
      <c r="N75" s="159">
        <v>3.0000000000000001E-5</v>
      </c>
      <c r="O75" s="159">
        <f t="shared" si="25"/>
        <v>0</v>
      </c>
      <c r="P75" s="159">
        <v>0</v>
      </c>
      <c r="Q75" s="159">
        <f t="shared" si="26"/>
        <v>0</v>
      </c>
      <c r="R75" s="159" t="s">
        <v>166</v>
      </c>
      <c r="S75" s="159" t="s">
        <v>131</v>
      </c>
      <c r="T75" s="159" t="s">
        <v>131</v>
      </c>
      <c r="U75" s="159">
        <v>0</v>
      </c>
      <c r="V75" s="159">
        <f t="shared" si="27"/>
        <v>0</v>
      </c>
      <c r="W75" s="159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257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4">
        <v>59</v>
      </c>
      <c r="B76" s="175" t="s">
        <v>260</v>
      </c>
      <c r="C76" s="182" t="s">
        <v>261</v>
      </c>
      <c r="D76" s="176" t="s">
        <v>189</v>
      </c>
      <c r="E76" s="177">
        <v>1.92E-3</v>
      </c>
      <c r="F76" s="178"/>
      <c r="G76" s="179">
        <f t="shared" si="21"/>
        <v>0</v>
      </c>
      <c r="H76" s="160"/>
      <c r="I76" s="159">
        <f t="shared" si="22"/>
        <v>0</v>
      </c>
      <c r="J76" s="160"/>
      <c r="K76" s="159">
        <f t="shared" si="23"/>
        <v>0</v>
      </c>
      <c r="L76" s="159">
        <v>15</v>
      </c>
      <c r="M76" s="159">
        <f t="shared" si="24"/>
        <v>0</v>
      </c>
      <c r="N76" s="159">
        <v>0</v>
      </c>
      <c r="O76" s="159">
        <f t="shared" si="25"/>
        <v>0</v>
      </c>
      <c r="P76" s="159">
        <v>0</v>
      </c>
      <c r="Q76" s="159">
        <f t="shared" si="26"/>
        <v>0</v>
      </c>
      <c r="R76" s="159"/>
      <c r="S76" s="159" t="s">
        <v>131</v>
      </c>
      <c r="T76" s="159" t="s">
        <v>131</v>
      </c>
      <c r="U76" s="159">
        <v>1.966</v>
      </c>
      <c r="V76" s="159">
        <f t="shared" si="27"/>
        <v>0</v>
      </c>
      <c r="W76" s="159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240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">
      <c r="A77" s="162" t="s">
        <v>121</v>
      </c>
      <c r="B77" s="163" t="s">
        <v>79</v>
      </c>
      <c r="C77" s="181" t="s">
        <v>80</v>
      </c>
      <c r="D77" s="164"/>
      <c r="E77" s="165"/>
      <c r="F77" s="166"/>
      <c r="G77" s="167">
        <f>SUMIF(AG78:AG85,"&lt;&gt;NOR",G78:G85)</f>
        <v>0</v>
      </c>
      <c r="H77" s="161"/>
      <c r="I77" s="161">
        <f>SUM(I78:I85)</f>
        <v>0</v>
      </c>
      <c r="J77" s="161"/>
      <c r="K77" s="161">
        <f>SUM(K78:K85)</f>
        <v>0</v>
      </c>
      <c r="L77" s="161"/>
      <c r="M77" s="161">
        <f>SUM(M78:M85)</f>
        <v>0</v>
      </c>
      <c r="N77" s="161"/>
      <c r="O77" s="161">
        <f>SUM(O78:O85)</f>
        <v>0.01</v>
      </c>
      <c r="P77" s="161"/>
      <c r="Q77" s="161">
        <f>SUM(Q78:Q85)</f>
        <v>0</v>
      </c>
      <c r="R77" s="161"/>
      <c r="S77" s="161"/>
      <c r="T77" s="161"/>
      <c r="U77" s="161"/>
      <c r="V77" s="161">
        <f>SUM(V78:V85)</f>
        <v>4.1199999999999992</v>
      </c>
      <c r="W77" s="161"/>
      <c r="AG77" t="s">
        <v>122</v>
      </c>
    </row>
    <row r="78" spans="1:60" outlineLevel="1" x14ac:dyDescent="0.2">
      <c r="A78" s="174">
        <v>60</v>
      </c>
      <c r="B78" s="175" t="s">
        <v>262</v>
      </c>
      <c r="C78" s="182" t="s">
        <v>263</v>
      </c>
      <c r="D78" s="176" t="s">
        <v>125</v>
      </c>
      <c r="E78" s="177">
        <v>1</v>
      </c>
      <c r="F78" s="178"/>
      <c r="G78" s="179">
        <f t="shared" ref="G78:G85" si="28">ROUND(E78*F78,2)</f>
        <v>0</v>
      </c>
      <c r="H78" s="160"/>
      <c r="I78" s="159">
        <f t="shared" ref="I78:I85" si="29">ROUND(E78*H78,2)</f>
        <v>0</v>
      </c>
      <c r="J78" s="160"/>
      <c r="K78" s="159">
        <f t="shared" ref="K78:K85" si="30">ROUND(E78*J78,2)</f>
        <v>0</v>
      </c>
      <c r="L78" s="159">
        <v>15</v>
      </c>
      <c r="M78" s="159">
        <f t="shared" ref="M78:M85" si="31">G78*(1+L78/100)</f>
        <v>0</v>
      </c>
      <c r="N78" s="159">
        <v>6.7499999999999999E-3</v>
      </c>
      <c r="O78" s="159">
        <f t="shared" ref="O78:O85" si="32">ROUND(E78*N78,2)</f>
        <v>0.01</v>
      </c>
      <c r="P78" s="159">
        <v>0</v>
      </c>
      <c r="Q78" s="159">
        <f t="shared" ref="Q78:Q85" si="33">ROUND(E78*P78,2)</f>
        <v>0</v>
      </c>
      <c r="R78" s="159"/>
      <c r="S78" s="159" t="s">
        <v>131</v>
      </c>
      <c r="T78" s="159" t="s">
        <v>131</v>
      </c>
      <c r="U78" s="159">
        <v>0.70899999999999996</v>
      </c>
      <c r="V78" s="159">
        <f t="shared" ref="V78:V85" si="34">ROUND(E78*U78,2)</f>
        <v>0.71</v>
      </c>
      <c r="W78" s="159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163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4">
        <v>61</v>
      </c>
      <c r="B79" s="175" t="s">
        <v>264</v>
      </c>
      <c r="C79" s="182" t="s">
        <v>265</v>
      </c>
      <c r="D79" s="176" t="s">
        <v>138</v>
      </c>
      <c r="E79" s="177">
        <v>3.5</v>
      </c>
      <c r="F79" s="178"/>
      <c r="G79" s="179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15</v>
      </c>
      <c r="M79" s="159">
        <f t="shared" si="31"/>
        <v>0</v>
      </c>
      <c r="N79" s="159">
        <v>4.6999999999999999E-4</v>
      </c>
      <c r="O79" s="159">
        <f t="shared" si="32"/>
        <v>0</v>
      </c>
      <c r="P79" s="159">
        <v>0</v>
      </c>
      <c r="Q79" s="159">
        <f t="shared" si="33"/>
        <v>0</v>
      </c>
      <c r="R79" s="159"/>
      <c r="S79" s="159" t="s">
        <v>131</v>
      </c>
      <c r="T79" s="159" t="s">
        <v>131</v>
      </c>
      <c r="U79" s="159">
        <v>0.35899999999999999</v>
      </c>
      <c r="V79" s="159">
        <f t="shared" si="34"/>
        <v>1.26</v>
      </c>
      <c r="W79" s="159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193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74">
        <v>62</v>
      </c>
      <c r="B80" s="175" t="s">
        <v>266</v>
      </c>
      <c r="C80" s="182" t="s">
        <v>267</v>
      </c>
      <c r="D80" s="176" t="s">
        <v>138</v>
      </c>
      <c r="E80" s="177">
        <v>1</v>
      </c>
      <c r="F80" s="178"/>
      <c r="G80" s="179">
        <f t="shared" si="28"/>
        <v>0</v>
      </c>
      <c r="H80" s="160"/>
      <c r="I80" s="159">
        <f t="shared" si="29"/>
        <v>0</v>
      </c>
      <c r="J80" s="160"/>
      <c r="K80" s="159">
        <f t="shared" si="30"/>
        <v>0</v>
      </c>
      <c r="L80" s="159">
        <v>15</v>
      </c>
      <c r="M80" s="159">
        <f t="shared" si="31"/>
        <v>0</v>
      </c>
      <c r="N80" s="159">
        <v>1.5200000000000001E-3</v>
      </c>
      <c r="O80" s="159">
        <f t="shared" si="32"/>
        <v>0</v>
      </c>
      <c r="P80" s="159">
        <v>0</v>
      </c>
      <c r="Q80" s="159">
        <f t="shared" si="33"/>
        <v>0</v>
      </c>
      <c r="R80" s="159"/>
      <c r="S80" s="159" t="s">
        <v>131</v>
      </c>
      <c r="T80" s="159" t="s">
        <v>131</v>
      </c>
      <c r="U80" s="159">
        <v>1.173</v>
      </c>
      <c r="V80" s="159">
        <f t="shared" si="34"/>
        <v>1.17</v>
      </c>
      <c r="W80" s="159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193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4">
        <v>63</v>
      </c>
      <c r="B81" s="175" t="s">
        <v>268</v>
      </c>
      <c r="C81" s="182" t="s">
        <v>269</v>
      </c>
      <c r="D81" s="176" t="s">
        <v>125</v>
      </c>
      <c r="E81" s="177">
        <v>2</v>
      </c>
      <c r="F81" s="178"/>
      <c r="G81" s="179">
        <f t="shared" si="28"/>
        <v>0</v>
      </c>
      <c r="H81" s="160"/>
      <c r="I81" s="159">
        <f t="shared" si="29"/>
        <v>0</v>
      </c>
      <c r="J81" s="160"/>
      <c r="K81" s="159">
        <f t="shared" si="30"/>
        <v>0</v>
      </c>
      <c r="L81" s="159">
        <v>15</v>
      </c>
      <c r="M81" s="159">
        <f t="shared" si="31"/>
        <v>0</v>
      </c>
      <c r="N81" s="159">
        <v>0</v>
      </c>
      <c r="O81" s="159">
        <f t="shared" si="32"/>
        <v>0</v>
      </c>
      <c r="P81" s="159">
        <v>0</v>
      </c>
      <c r="Q81" s="159">
        <f t="shared" si="33"/>
        <v>0</v>
      </c>
      <c r="R81" s="159"/>
      <c r="S81" s="159" t="s">
        <v>131</v>
      </c>
      <c r="T81" s="159" t="s">
        <v>131</v>
      </c>
      <c r="U81" s="159">
        <v>0.157</v>
      </c>
      <c r="V81" s="159">
        <f t="shared" si="34"/>
        <v>0.31</v>
      </c>
      <c r="W81" s="159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193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4">
        <v>64</v>
      </c>
      <c r="B82" s="175" t="s">
        <v>270</v>
      </c>
      <c r="C82" s="182" t="s">
        <v>271</v>
      </c>
      <c r="D82" s="176" t="s">
        <v>125</v>
      </c>
      <c r="E82" s="177">
        <v>1</v>
      </c>
      <c r="F82" s="178"/>
      <c r="G82" s="179">
        <f t="shared" si="28"/>
        <v>0</v>
      </c>
      <c r="H82" s="160"/>
      <c r="I82" s="159">
        <f t="shared" si="29"/>
        <v>0</v>
      </c>
      <c r="J82" s="160"/>
      <c r="K82" s="159">
        <f t="shared" si="30"/>
        <v>0</v>
      </c>
      <c r="L82" s="159">
        <v>15</v>
      </c>
      <c r="M82" s="159">
        <f t="shared" si="31"/>
        <v>0</v>
      </c>
      <c r="N82" s="159">
        <v>0</v>
      </c>
      <c r="O82" s="159">
        <f t="shared" si="32"/>
        <v>0</v>
      </c>
      <c r="P82" s="159">
        <v>0</v>
      </c>
      <c r="Q82" s="159">
        <f t="shared" si="33"/>
        <v>0</v>
      </c>
      <c r="R82" s="159"/>
      <c r="S82" s="159" t="s">
        <v>131</v>
      </c>
      <c r="T82" s="159" t="s">
        <v>131</v>
      </c>
      <c r="U82" s="159">
        <v>0.17399999999999999</v>
      </c>
      <c r="V82" s="159">
        <f t="shared" si="34"/>
        <v>0.17</v>
      </c>
      <c r="W82" s="159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193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74">
        <v>65</v>
      </c>
      <c r="B83" s="175" t="s">
        <v>272</v>
      </c>
      <c r="C83" s="182" t="s">
        <v>273</v>
      </c>
      <c r="D83" s="176" t="s">
        <v>125</v>
      </c>
      <c r="E83" s="177">
        <v>1</v>
      </c>
      <c r="F83" s="178"/>
      <c r="G83" s="179">
        <f t="shared" si="28"/>
        <v>0</v>
      </c>
      <c r="H83" s="160"/>
      <c r="I83" s="159">
        <f t="shared" si="29"/>
        <v>0</v>
      </c>
      <c r="J83" s="160"/>
      <c r="K83" s="159">
        <f t="shared" si="30"/>
        <v>0</v>
      </c>
      <c r="L83" s="159">
        <v>15</v>
      </c>
      <c r="M83" s="159">
        <f t="shared" si="31"/>
        <v>0</v>
      </c>
      <c r="N83" s="159">
        <v>0</v>
      </c>
      <c r="O83" s="159">
        <f t="shared" si="32"/>
        <v>0</v>
      </c>
      <c r="P83" s="159">
        <v>0</v>
      </c>
      <c r="Q83" s="159">
        <f t="shared" si="33"/>
        <v>0</v>
      </c>
      <c r="R83" s="159"/>
      <c r="S83" s="159" t="s">
        <v>131</v>
      </c>
      <c r="T83" s="159" t="s">
        <v>131</v>
      </c>
      <c r="U83" s="159">
        <v>0.25900000000000001</v>
      </c>
      <c r="V83" s="159">
        <f t="shared" si="34"/>
        <v>0.26</v>
      </c>
      <c r="W83" s="159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193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4">
        <v>66</v>
      </c>
      <c r="B84" s="175" t="s">
        <v>274</v>
      </c>
      <c r="C84" s="182" t="s">
        <v>275</v>
      </c>
      <c r="D84" s="176" t="s">
        <v>138</v>
      </c>
      <c r="E84" s="177">
        <v>4.5</v>
      </c>
      <c r="F84" s="178"/>
      <c r="G84" s="179">
        <f t="shared" si="28"/>
        <v>0</v>
      </c>
      <c r="H84" s="160"/>
      <c r="I84" s="159">
        <f t="shared" si="29"/>
        <v>0</v>
      </c>
      <c r="J84" s="160"/>
      <c r="K84" s="159">
        <f t="shared" si="30"/>
        <v>0</v>
      </c>
      <c r="L84" s="159">
        <v>15</v>
      </c>
      <c r="M84" s="159">
        <f t="shared" si="31"/>
        <v>0</v>
      </c>
      <c r="N84" s="159">
        <v>0</v>
      </c>
      <c r="O84" s="159">
        <f t="shared" si="32"/>
        <v>0</v>
      </c>
      <c r="P84" s="159">
        <v>0</v>
      </c>
      <c r="Q84" s="159">
        <f t="shared" si="33"/>
        <v>0</v>
      </c>
      <c r="R84" s="159"/>
      <c r="S84" s="159" t="s">
        <v>131</v>
      </c>
      <c r="T84" s="159" t="s">
        <v>131</v>
      </c>
      <c r="U84" s="159">
        <v>4.8000000000000001E-2</v>
      </c>
      <c r="V84" s="159">
        <f t="shared" si="34"/>
        <v>0.22</v>
      </c>
      <c r="W84" s="159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193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4">
        <v>67</v>
      </c>
      <c r="B85" s="175" t="s">
        <v>276</v>
      </c>
      <c r="C85" s="182" t="s">
        <v>277</v>
      </c>
      <c r="D85" s="176" t="s">
        <v>189</v>
      </c>
      <c r="E85" s="177">
        <v>9.9100000000000004E-3</v>
      </c>
      <c r="F85" s="178"/>
      <c r="G85" s="179">
        <f t="shared" si="28"/>
        <v>0</v>
      </c>
      <c r="H85" s="160"/>
      <c r="I85" s="159">
        <f t="shared" si="29"/>
        <v>0</v>
      </c>
      <c r="J85" s="160"/>
      <c r="K85" s="159">
        <f t="shared" si="30"/>
        <v>0</v>
      </c>
      <c r="L85" s="159">
        <v>15</v>
      </c>
      <c r="M85" s="159">
        <f t="shared" si="31"/>
        <v>0</v>
      </c>
      <c r="N85" s="159">
        <v>0</v>
      </c>
      <c r="O85" s="159">
        <f t="shared" si="32"/>
        <v>0</v>
      </c>
      <c r="P85" s="159">
        <v>0</v>
      </c>
      <c r="Q85" s="159">
        <f t="shared" si="33"/>
        <v>0</v>
      </c>
      <c r="R85" s="159"/>
      <c r="S85" s="159" t="s">
        <v>131</v>
      </c>
      <c r="T85" s="159" t="s">
        <v>131</v>
      </c>
      <c r="U85" s="159">
        <v>1.575</v>
      </c>
      <c r="V85" s="159">
        <f t="shared" si="34"/>
        <v>0.02</v>
      </c>
      <c r="W85" s="159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240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x14ac:dyDescent="0.2">
      <c r="A86" s="162" t="s">
        <v>121</v>
      </c>
      <c r="B86" s="163" t="s">
        <v>81</v>
      </c>
      <c r="C86" s="181" t="s">
        <v>82</v>
      </c>
      <c r="D86" s="164"/>
      <c r="E86" s="165"/>
      <c r="F86" s="166"/>
      <c r="G86" s="167">
        <f>SUMIF(AG87:AG97,"&lt;&gt;NOR",G87:G97)</f>
        <v>0</v>
      </c>
      <c r="H86" s="161"/>
      <c r="I86" s="161">
        <f>SUM(I87:I97)</f>
        <v>0</v>
      </c>
      <c r="J86" s="161"/>
      <c r="K86" s="161">
        <f>SUM(K87:K97)</f>
        <v>0</v>
      </c>
      <c r="L86" s="161"/>
      <c r="M86" s="161">
        <f>SUM(M87:M97)</f>
        <v>0</v>
      </c>
      <c r="N86" s="161"/>
      <c r="O86" s="161">
        <f>SUM(O87:O97)</f>
        <v>0.03</v>
      </c>
      <c r="P86" s="161"/>
      <c r="Q86" s="161">
        <f>SUM(Q87:Q97)</f>
        <v>0</v>
      </c>
      <c r="R86" s="161"/>
      <c r="S86" s="161"/>
      <c r="T86" s="161"/>
      <c r="U86" s="161"/>
      <c r="V86" s="161">
        <f>SUM(V87:V97)</f>
        <v>8.9600000000000009</v>
      </c>
      <c r="W86" s="161"/>
      <c r="AG86" t="s">
        <v>122</v>
      </c>
    </row>
    <row r="87" spans="1:60" outlineLevel="1" x14ac:dyDescent="0.2">
      <c r="A87" s="174">
        <v>68</v>
      </c>
      <c r="B87" s="175" t="s">
        <v>278</v>
      </c>
      <c r="C87" s="182" t="s">
        <v>279</v>
      </c>
      <c r="D87" s="176" t="s">
        <v>125</v>
      </c>
      <c r="E87" s="177">
        <v>2</v>
      </c>
      <c r="F87" s="178"/>
      <c r="G87" s="179">
        <f t="shared" ref="G87:G97" si="35">ROUND(E87*F87,2)</f>
        <v>0</v>
      </c>
      <c r="H87" s="160"/>
      <c r="I87" s="159">
        <f t="shared" ref="I87:I97" si="36">ROUND(E87*H87,2)</f>
        <v>0</v>
      </c>
      <c r="J87" s="160"/>
      <c r="K87" s="159">
        <f t="shared" ref="K87:K97" si="37">ROUND(E87*J87,2)</f>
        <v>0</v>
      </c>
      <c r="L87" s="159">
        <v>15</v>
      </c>
      <c r="M87" s="159">
        <f t="shared" ref="M87:M97" si="38">G87*(1+L87/100)</f>
        <v>0</v>
      </c>
      <c r="N87" s="159">
        <v>0</v>
      </c>
      <c r="O87" s="159">
        <f t="shared" ref="O87:O97" si="39">ROUND(E87*N87,2)</f>
        <v>0</v>
      </c>
      <c r="P87" s="159">
        <v>0</v>
      </c>
      <c r="Q87" s="159">
        <f t="shared" ref="Q87:Q97" si="40">ROUND(E87*P87,2)</f>
        <v>0</v>
      </c>
      <c r="R87" s="159"/>
      <c r="S87" s="159" t="s">
        <v>131</v>
      </c>
      <c r="T87" s="159" t="s">
        <v>131</v>
      </c>
      <c r="U87" s="159">
        <v>0.17696999999999999</v>
      </c>
      <c r="V87" s="159">
        <f t="shared" ref="V87:V97" si="41">ROUND(E87*U87,2)</f>
        <v>0.35</v>
      </c>
      <c r="W87" s="159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163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74">
        <v>69</v>
      </c>
      <c r="B88" s="175" t="s">
        <v>280</v>
      </c>
      <c r="C88" s="182" t="s">
        <v>281</v>
      </c>
      <c r="D88" s="176" t="s">
        <v>138</v>
      </c>
      <c r="E88" s="177">
        <v>5</v>
      </c>
      <c r="F88" s="178"/>
      <c r="G88" s="179">
        <f t="shared" si="35"/>
        <v>0</v>
      </c>
      <c r="H88" s="160"/>
      <c r="I88" s="159">
        <f t="shared" si="36"/>
        <v>0</v>
      </c>
      <c r="J88" s="160"/>
      <c r="K88" s="159">
        <f t="shared" si="37"/>
        <v>0</v>
      </c>
      <c r="L88" s="159">
        <v>15</v>
      </c>
      <c r="M88" s="159">
        <f t="shared" si="38"/>
        <v>0</v>
      </c>
      <c r="N88" s="159">
        <v>3.98E-3</v>
      </c>
      <c r="O88" s="159">
        <f t="shared" si="39"/>
        <v>0.02</v>
      </c>
      <c r="P88" s="159">
        <v>0</v>
      </c>
      <c r="Q88" s="159">
        <f t="shared" si="40"/>
        <v>0</v>
      </c>
      <c r="R88" s="159"/>
      <c r="S88" s="159" t="s">
        <v>131</v>
      </c>
      <c r="T88" s="159" t="s">
        <v>131</v>
      </c>
      <c r="U88" s="159">
        <v>0.27889999999999998</v>
      </c>
      <c r="V88" s="159">
        <f t="shared" si="41"/>
        <v>1.39</v>
      </c>
      <c r="W88" s="159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193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4">
        <v>70</v>
      </c>
      <c r="B89" s="175" t="s">
        <v>282</v>
      </c>
      <c r="C89" s="182" t="s">
        <v>283</v>
      </c>
      <c r="D89" s="176" t="s">
        <v>138</v>
      </c>
      <c r="E89" s="177">
        <v>3.5</v>
      </c>
      <c r="F89" s="178"/>
      <c r="G89" s="179">
        <f t="shared" si="35"/>
        <v>0</v>
      </c>
      <c r="H89" s="160"/>
      <c r="I89" s="159">
        <f t="shared" si="36"/>
        <v>0</v>
      </c>
      <c r="J89" s="160"/>
      <c r="K89" s="159">
        <f t="shared" si="37"/>
        <v>0</v>
      </c>
      <c r="L89" s="159">
        <v>15</v>
      </c>
      <c r="M89" s="159">
        <f t="shared" si="38"/>
        <v>0</v>
      </c>
      <c r="N89" s="159">
        <v>4.0099999999999997E-3</v>
      </c>
      <c r="O89" s="159">
        <f t="shared" si="39"/>
        <v>0.01</v>
      </c>
      <c r="P89" s="159">
        <v>0</v>
      </c>
      <c r="Q89" s="159">
        <f t="shared" si="40"/>
        <v>0</v>
      </c>
      <c r="R89" s="159"/>
      <c r="S89" s="159" t="s">
        <v>131</v>
      </c>
      <c r="T89" s="159" t="s">
        <v>131</v>
      </c>
      <c r="U89" s="159">
        <v>0.27889999999999998</v>
      </c>
      <c r="V89" s="159">
        <f t="shared" si="41"/>
        <v>0.98</v>
      </c>
      <c r="W89" s="159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193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74">
        <v>71</v>
      </c>
      <c r="B90" s="175" t="s">
        <v>284</v>
      </c>
      <c r="C90" s="182" t="s">
        <v>285</v>
      </c>
      <c r="D90" s="176" t="s">
        <v>192</v>
      </c>
      <c r="E90" s="177">
        <v>1</v>
      </c>
      <c r="F90" s="178"/>
      <c r="G90" s="179">
        <f t="shared" si="35"/>
        <v>0</v>
      </c>
      <c r="H90" s="160"/>
      <c r="I90" s="159">
        <f t="shared" si="36"/>
        <v>0</v>
      </c>
      <c r="J90" s="160"/>
      <c r="K90" s="159">
        <f t="shared" si="37"/>
        <v>0</v>
      </c>
      <c r="L90" s="159">
        <v>15</v>
      </c>
      <c r="M90" s="159">
        <f t="shared" si="38"/>
        <v>0</v>
      </c>
      <c r="N90" s="159">
        <v>0</v>
      </c>
      <c r="O90" s="159">
        <f t="shared" si="39"/>
        <v>0</v>
      </c>
      <c r="P90" s="159">
        <v>0</v>
      </c>
      <c r="Q90" s="159">
        <f t="shared" si="40"/>
        <v>0</v>
      </c>
      <c r="R90" s="159"/>
      <c r="S90" s="159" t="s">
        <v>131</v>
      </c>
      <c r="T90" s="159" t="s">
        <v>131</v>
      </c>
      <c r="U90" s="159">
        <v>0.65566000000000002</v>
      </c>
      <c r="V90" s="159">
        <f t="shared" si="41"/>
        <v>0.66</v>
      </c>
      <c r="W90" s="159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163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 x14ac:dyDescent="0.2">
      <c r="A91" s="174">
        <v>72</v>
      </c>
      <c r="B91" s="175" t="s">
        <v>286</v>
      </c>
      <c r="C91" s="182" t="s">
        <v>287</v>
      </c>
      <c r="D91" s="176" t="s">
        <v>138</v>
      </c>
      <c r="E91" s="177">
        <v>5</v>
      </c>
      <c r="F91" s="178"/>
      <c r="G91" s="179">
        <f t="shared" si="35"/>
        <v>0</v>
      </c>
      <c r="H91" s="160"/>
      <c r="I91" s="159">
        <f t="shared" si="36"/>
        <v>0</v>
      </c>
      <c r="J91" s="160"/>
      <c r="K91" s="159">
        <f t="shared" si="37"/>
        <v>0</v>
      </c>
      <c r="L91" s="159">
        <v>15</v>
      </c>
      <c r="M91" s="159">
        <f t="shared" si="38"/>
        <v>0</v>
      </c>
      <c r="N91" s="159">
        <v>3.0000000000000001E-5</v>
      </c>
      <c r="O91" s="159">
        <f t="shared" si="39"/>
        <v>0</v>
      </c>
      <c r="P91" s="159">
        <v>0</v>
      </c>
      <c r="Q91" s="159">
        <f t="shared" si="40"/>
        <v>0</v>
      </c>
      <c r="R91" s="159"/>
      <c r="S91" s="159" t="s">
        <v>131</v>
      </c>
      <c r="T91" s="159" t="s">
        <v>131</v>
      </c>
      <c r="U91" s="159">
        <v>0.129</v>
      </c>
      <c r="V91" s="159">
        <f t="shared" si="41"/>
        <v>0.65</v>
      </c>
      <c r="W91" s="159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193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74">
        <v>73</v>
      </c>
      <c r="B92" s="175" t="s">
        <v>288</v>
      </c>
      <c r="C92" s="182" t="s">
        <v>289</v>
      </c>
      <c r="D92" s="176" t="s">
        <v>138</v>
      </c>
      <c r="E92" s="177">
        <v>3.5</v>
      </c>
      <c r="F92" s="178"/>
      <c r="G92" s="179">
        <f t="shared" si="35"/>
        <v>0</v>
      </c>
      <c r="H92" s="160"/>
      <c r="I92" s="159">
        <f t="shared" si="36"/>
        <v>0</v>
      </c>
      <c r="J92" s="160"/>
      <c r="K92" s="159">
        <f t="shared" si="37"/>
        <v>0</v>
      </c>
      <c r="L92" s="159">
        <v>15</v>
      </c>
      <c r="M92" s="159">
        <f t="shared" si="38"/>
        <v>0</v>
      </c>
      <c r="N92" s="159">
        <v>5.0000000000000002E-5</v>
      </c>
      <c r="O92" s="159">
        <f t="shared" si="39"/>
        <v>0</v>
      </c>
      <c r="P92" s="159">
        <v>0</v>
      </c>
      <c r="Q92" s="159">
        <f t="shared" si="40"/>
        <v>0</v>
      </c>
      <c r="R92" s="159"/>
      <c r="S92" s="159" t="s">
        <v>131</v>
      </c>
      <c r="T92" s="159" t="s">
        <v>131</v>
      </c>
      <c r="U92" s="159">
        <v>0.129</v>
      </c>
      <c r="V92" s="159">
        <f t="shared" si="41"/>
        <v>0.45</v>
      </c>
      <c r="W92" s="159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193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74">
        <v>74</v>
      </c>
      <c r="B93" s="175" t="s">
        <v>290</v>
      </c>
      <c r="C93" s="182" t="s">
        <v>291</v>
      </c>
      <c r="D93" s="176" t="s">
        <v>125</v>
      </c>
      <c r="E93" s="177">
        <v>6</v>
      </c>
      <c r="F93" s="178"/>
      <c r="G93" s="179">
        <f t="shared" si="35"/>
        <v>0</v>
      </c>
      <c r="H93" s="160"/>
      <c r="I93" s="159">
        <f t="shared" si="36"/>
        <v>0</v>
      </c>
      <c r="J93" s="160"/>
      <c r="K93" s="159">
        <f t="shared" si="37"/>
        <v>0</v>
      </c>
      <c r="L93" s="159">
        <v>15</v>
      </c>
      <c r="M93" s="159">
        <f t="shared" si="38"/>
        <v>0</v>
      </c>
      <c r="N93" s="159">
        <v>0</v>
      </c>
      <c r="O93" s="159">
        <f t="shared" si="39"/>
        <v>0</v>
      </c>
      <c r="P93" s="159">
        <v>0</v>
      </c>
      <c r="Q93" s="159">
        <f t="shared" si="40"/>
        <v>0</v>
      </c>
      <c r="R93" s="159"/>
      <c r="S93" s="159" t="s">
        <v>131</v>
      </c>
      <c r="T93" s="159" t="s">
        <v>131</v>
      </c>
      <c r="U93" s="159">
        <v>0.42499999999999999</v>
      </c>
      <c r="V93" s="159">
        <f t="shared" si="41"/>
        <v>2.5499999999999998</v>
      </c>
      <c r="W93" s="159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193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4">
        <v>75</v>
      </c>
      <c r="B94" s="175" t="s">
        <v>292</v>
      </c>
      <c r="C94" s="182" t="s">
        <v>293</v>
      </c>
      <c r="D94" s="176" t="s">
        <v>125</v>
      </c>
      <c r="E94" s="177">
        <v>4</v>
      </c>
      <c r="F94" s="178"/>
      <c r="G94" s="179">
        <f t="shared" si="35"/>
        <v>0</v>
      </c>
      <c r="H94" s="160"/>
      <c r="I94" s="159">
        <f t="shared" si="36"/>
        <v>0</v>
      </c>
      <c r="J94" s="160"/>
      <c r="K94" s="159">
        <f t="shared" si="37"/>
        <v>0</v>
      </c>
      <c r="L94" s="159">
        <v>15</v>
      </c>
      <c r="M94" s="159">
        <f t="shared" si="38"/>
        <v>0</v>
      </c>
      <c r="N94" s="159">
        <v>6.3000000000000003E-4</v>
      </c>
      <c r="O94" s="159">
        <f t="shared" si="39"/>
        <v>0</v>
      </c>
      <c r="P94" s="159">
        <v>0</v>
      </c>
      <c r="Q94" s="159">
        <f t="shared" si="40"/>
        <v>0</v>
      </c>
      <c r="R94" s="159"/>
      <c r="S94" s="159" t="s">
        <v>131</v>
      </c>
      <c r="T94" s="159" t="s">
        <v>131</v>
      </c>
      <c r="U94" s="159">
        <v>0.27200000000000002</v>
      </c>
      <c r="V94" s="159">
        <f t="shared" si="41"/>
        <v>1.0900000000000001</v>
      </c>
      <c r="W94" s="159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193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4">
        <v>76</v>
      </c>
      <c r="B95" s="175" t="s">
        <v>294</v>
      </c>
      <c r="C95" s="182" t="s">
        <v>295</v>
      </c>
      <c r="D95" s="176" t="s">
        <v>296</v>
      </c>
      <c r="E95" s="177">
        <v>1</v>
      </c>
      <c r="F95" s="178"/>
      <c r="G95" s="179">
        <f t="shared" si="35"/>
        <v>0</v>
      </c>
      <c r="H95" s="160"/>
      <c r="I95" s="159">
        <f t="shared" si="36"/>
        <v>0</v>
      </c>
      <c r="J95" s="160"/>
      <c r="K95" s="159">
        <f t="shared" si="37"/>
        <v>0</v>
      </c>
      <c r="L95" s="159">
        <v>15</v>
      </c>
      <c r="M95" s="159">
        <f t="shared" si="38"/>
        <v>0</v>
      </c>
      <c r="N95" s="159">
        <v>1.48E-3</v>
      </c>
      <c r="O95" s="159">
        <f t="shared" si="39"/>
        <v>0</v>
      </c>
      <c r="P95" s="159">
        <v>0</v>
      </c>
      <c r="Q95" s="159">
        <f t="shared" si="40"/>
        <v>0</v>
      </c>
      <c r="R95" s="159"/>
      <c r="S95" s="159" t="s">
        <v>131</v>
      </c>
      <c r="T95" s="159" t="s">
        <v>131</v>
      </c>
      <c r="U95" s="159">
        <v>0.54</v>
      </c>
      <c r="V95" s="159">
        <f t="shared" si="41"/>
        <v>0.54</v>
      </c>
      <c r="W95" s="159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193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4">
        <v>77</v>
      </c>
      <c r="B96" s="175" t="s">
        <v>297</v>
      </c>
      <c r="C96" s="182" t="s">
        <v>298</v>
      </c>
      <c r="D96" s="176" t="s">
        <v>138</v>
      </c>
      <c r="E96" s="177">
        <v>8.5</v>
      </c>
      <c r="F96" s="178"/>
      <c r="G96" s="179">
        <f t="shared" si="35"/>
        <v>0</v>
      </c>
      <c r="H96" s="160"/>
      <c r="I96" s="159">
        <f t="shared" si="36"/>
        <v>0</v>
      </c>
      <c r="J96" s="160"/>
      <c r="K96" s="159">
        <f t="shared" si="37"/>
        <v>0</v>
      </c>
      <c r="L96" s="159">
        <v>15</v>
      </c>
      <c r="M96" s="159">
        <f t="shared" si="38"/>
        <v>0</v>
      </c>
      <c r="N96" s="159">
        <v>0</v>
      </c>
      <c r="O96" s="159">
        <f t="shared" si="39"/>
        <v>0</v>
      </c>
      <c r="P96" s="159">
        <v>0</v>
      </c>
      <c r="Q96" s="159">
        <f t="shared" si="40"/>
        <v>0</v>
      </c>
      <c r="R96" s="159"/>
      <c r="S96" s="159" t="s">
        <v>131</v>
      </c>
      <c r="T96" s="159" t="s">
        <v>131</v>
      </c>
      <c r="U96" s="159">
        <v>2.9000000000000001E-2</v>
      </c>
      <c r="V96" s="159">
        <f t="shared" si="41"/>
        <v>0.25</v>
      </c>
      <c r="W96" s="159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193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4">
        <v>78</v>
      </c>
      <c r="B97" s="175" t="s">
        <v>299</v>
      </c>
      <c r="C97" s="182" t="s">
        <v>300</v>
      </c>
      <c r="D97" s="176" t="s">
        <v>189</v>
      </c>
      <c r="E97" s="177">
        <v>3.8260000000000002E-2</v>
      </c>
      <c r="F97" s="178"/>
      <c r="G97" s="179">
        <f t="shared" si="35"/>
        <v>0</v>
      </c>
      <c r="H97" s="160"/>
      <c r="I97" s="159">
        <f t="shared" si="36"/>
        <v>0</v>
      </c>
      <c r="J97" s="160"/>
      <c r="K97" s="159">
        <f t="shared" si="37"/>
        <v>0</v>
      </c>
      <c r="L97" s="159">
        <v>15</v>
      </c>
      <c r="M97" s="159">
        <f t="shared" si="38"/>
        <v>0</v>
      </c>
      <c r="N97" s="159">
        <v>0</v>
      </c>
      <c r="O97" s="159">
        <f t="shared" si="39"/>
        <v>0</v>
      </c>
      <c r="P97" s="159">
        <v>0</v>
      </c>
      <c r="Q97" s="159">
        <f t="shared" si="40"/>
        <v>0</v>
      </c>
      <c r="R97" s="159"/>
      <c r="S97" s="159" t="s">
        <v>131</v>
      </c>
      <c r="T97" s="159" t="s">
        <v>131</v>
      </c>
      <c r="U97" s="159">
        <v>1.421</v>
      </c>
      <c r="V97" s="159">
        <f t="shared" si="41"/>
        <v>0.05</v>
      </c>
      <c r="W97" s="159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240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A98" s="162" t="s">
        <v>121</v>
      </c>
      <c r="B98" s="163" t="s">
        <v>83</v>
      </c>
      <c r="C98" s="181" t="s">
        <v>84</v>
      </c>
      <c r="D98" s="164"/>
      <c r="E98" s="165"/>
      <c r="F98" s="166"/>
      <c r="G98" s="167">
        <f>SUMIF(AG99:AG118,"&lt;&gt;NOR",G99:G118)</f>
        <v>0</v>
      </c>
      <c r="H98" s="161"/>
      <c r="I98" s="161">
        <f>SUM(I99:I118)</f>
        <v>0</v>
      </c>
      <c r="J98" s="161"/>
      <c r="K98" s="161">
        <f>SUM(K99:K118)</f>
        <v>0</v>
      </c>
      <c r="L98" s="161"/>
      <c r="M98" s="161">
        <f>SUM(M99:M118)</f>
        <v>0</v>
      </c>
      <c r="N98" s="161"/>
      <c r="O98" s="161">
        <f>SUM(O99:O118)</f>
        <v>0.08</v>
      </c>
      <c r="P98" s="161"/>
      <c r="Q98" s="161">
        <f>SUM(Q99:Q118)</f>
        <v>0</v>
      </c>
      <c r="R98" s="161"/>
      <c r="S98" s="161"/>
      <c r="T98" s="161"/>
      <c r="U98" s="161"/>
      <c r="V98" s="161">
        <f>SUM(V99:V118)</f>
        <v>10.619999999999997</v>
      </c>
      <c r="W98" s="161"/>
      <c r="AG98" t="s">
        <v>122</v>
      </c>
    </row>
    <row r="99" spans="1:60" ht="22.5" outlineLevel="1" x14ac:dyDescent="0.2">
      <c r="A99" s="174">
        <v>79</v>
      </c>
      <c r="B99" s="175" t="s">
        <v>301</v>
      </c>
      <c r="C99" s="182" t="s">
        <v>302</v>
      </c>
      <c r="D99" s="176" t="s">
        <v>125</v>
      </c>
      <c r="E99" s="177">
        <v>1</v>
      </c>
      <c r="F99" s="178"/>
      <c r="G99" s="179">
        <f t="shared" ref="G99:G118" si="42">ROUND(E99*F99,2)</f>
        <v>0</v>
      </c>
      <c r="H99" s="160"/>
      <c r="I99" s="159">
        <f t="shared" ref="I99:I118" si="43">ROUND(E99*H99,2)</f>
        <v>0</v>
      </c>
      <c r="J99" s="160"/>
      <c r="K99" s="159">
        <f t="shared" ref="K99:K118" si="44">ROUND(E99*J99,2)</f>
        <v>0</v>
      </c>
      <c r="L99" s="159">
        <v>15</v>
      </c>
      <c r="M99" s="159">
        <f t="shared" ref="M99:M118" si="45">G99*(1+L99/100)</f>
        <v>0</v>
      </c>
      <c r="N99" s="159">
        <v>2.1250000000000002E-2</v>
      </c>
      <c r="O99" s="159">
        <f t="shared" ref="O99:O118" si="46">ROUND(E99*N99,2)</f>
        <v>0.02</v>
      </c>
      <c r="P99" s="159">
        <v>0</v>
      </c>
      <c r="Q99" s="159">
        <f t="shared" ref="Q99:Q118" si="47">ROUND(E99*P99,2)</f>
        <v>0</v>
      </c>
      <c r="R99" s="159"/>
      <c r="S99" s="159" t="s">
        <v>131</v>
      </c>
      <c r="T99" s="159" t="s">
        <v>131</v>
      </c>
      <c r="U99" s="159">
        <v>1.39</v>
      </c>
      <c r="V99" s="159">
        <f t="shared" ref="V99:V118" si="48">ROUND(E99*U99,2)</f>
        <v>1.39</v>
      </c>
      <c r="W99" s="159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193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4">
        <v>80</v>
      </c>
      <c r="B100" s="175" t="s">
        <v>303</v>
      </c>
      <c r="C100" s="182" t="s">
        <v>304</v>
      </c>
      <c r="D100" s="176" t="s">
        <v>192</v>
      </c>
      <c r="E100" s="177">
        <v>1</v>
      </c>
      <c r="F100" s="178"/>
      <c r="G100" s="179">
        <f t="shared" si="42"/>
        <v>0</v>
      </c>
      <c r="H100" s="160"/>
      <c r="I100" s="159">
        <f t="shared" si="43"/>
        <v>0</v>
      </c>
      <c r="J100" s="160"/>
      <c r="K100" s="159">
        <f t="shared" si="44"/>
        <v>0</v>
      </c>
      <c r="L100" s="159">
        <v>15</v>
      </c>
      <c r="M100" s="159">
        <f t="shared" si="45"/>
        <v>0</v>
      </c>
      <c r="N100" s="159">
        <v>1.8600000000000001E-3</v>
      </c>
      <c r="O100" s="159">
        <f t="shared" si="46"/>
        <v>0</v>
      </c>
      <c r="P100" s="159">
        <v>0</v>
      </c>
      <c r="Q100" s="159">
        <f t="shared" si="47"/>
        <v>0</v>
      </c>
      <c r="R100" s="159"/>
      <c r="S100" s="159" t="s">
        <v>131</v>
      </c>
      <c r="T100" s="159" t="s">
        <v>131</v>
      </c>
      <c r="U100" s="159">
        <v>1.3340000000000001</v>
      </c>
      <c r="V100" s="159">
        <f t="shared" si="48"/>
        <v>1.33</v>
      </c>
      <c r="W100" s="159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193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4">
        <v>81</v>
      </c>
      <c r="B101" s="175" t="s">
        <v>305</v>
      </c>
      <c r="C101" s="182" t="s">
        <v>306</v>
      </c>
      <c r="D101" s="176" t="s">
        <v>192</v>
      </c>
      <c r="E101" s="177">
        <v>1</v>
      </c>
      <c r="F101" s="178"/>
      <c r="G101" s="179">
        <f t="shared" si="42"/>
        <v>0</v>
      </c>
      <c r="H101" s="160"/>
      <c r="I101" s="159">
        <f t="shared" si="43"/>
        <v>0</v>
      </c>
      <c r="J101" s="160"/>
      <c r="K101" s="159">
        <f t="shared" si="44"/>
        <v>0</v>
      </c>
      <c r="L101" s="159">
        <v>15</v>
      </c>
      <c r="M101" s="159">
        <f t="shared" si="45"/>
        <v>0</v>
      </c>
      <c r="N101" s="159">
        <v>1.41E-3</v>
      </c>
      <c r="O101" s="159">
        <f t="shared" si="46"/>
        <v>0</v>
      </c>
      <c r="P101" s="159">
        <v>0</v>
      </c>
      <c r="Q101" s="159">
        <f t="shared" si="47"/>
        <v>0</v>
      </c>
      <c r="R101" s="159"/>
      <c r="S101" s="159" t="s">
        <v>131</v>
      </c>
      <c r="T101" s="159" t="s">
        <v>131</v>
      </c>
      <c r="U101" s="159">
        <v>1.575</v>
      </c>
      <c r="V101" s="159">
        <f t="shared" si="48"/>
        <v>1.58</v>
      </c>
      <c r="W101" s="159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193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4">
        <v>82</v>
      </c>
      <c r="B102" s="175" t="s">
        <v>307</v>
      </c>
      <c r="C102" s="182" t="s">
        <v>308</v>
      </c>
      <c r="D102" s="176" t="s">
        <v>192</v>
      </c>
      <c r="E102" s="177">
        <v>1</v>
      </c>
      <c r="F102" s="178"/>
      <c r="G102" s="179">
        <f t="shared" si="42"/>
        <v>0</v>
      </c>
      <c r="H102" s="160"/>
      <c r="I102" s="159">
        <f t="shared" si="43"/>
        <v>0</v>
      </c>
      <c r="J102" s="160"/>
      <c r="K102" s="159">
        <f t="shared" si="44"/>
        <v>0</v>
      </c>
      <c r="L102" s="159">
        <v>15</v>
      </c>
      <c r="M102" s="159">
        <f t="shared" si="45"/>
        <v>0</v>
      </c>
      <c r="N102" s="159">
        <v>4.8999999999999998E-4</v>
      </c>
      <c r="O102" s="159">
        <f t="shared" si="46"/>
        <v>0</v>
      </c>
      <c r="P102" s="159">
        <v>0</v>
      </c>
      <c r="Q102" s="159">
        <f t="shared" si="47"/>
        <v>0</v>
      </c>
      <c r="R102" s="159"/>
      <c r="S102" s="159" t="s">
        <v>131</v>
      </c>
      <c r="T102" s="159" t="s">
        <v>131</v>
      </c>
      <c r="U102" s="159">
        <v>3.6</v>
      </c>
      <c r="V102" s="159">
        <f t="shared" si="48"/>
        <v>3.6</v>
      </c>
      <c r="W102" s="159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193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4">
        <v>83</v>
      </c>
      <c r="B103" s="175" t="s">
        <v>309</v>
      </c>
      <c r="C103" s="182" t="s">
        <v>310</v>
      </c>
      <c r="D103" s="176" t="s">
        <v>192</v>
      </c>
      <c r="E103" s="177">
        <v>3</v>
      </c>
      <c r="F103" s="178"/>
      <c r="G103" s="179">
        <f t="shared" si="42"/>
        <v>0</v>
      </c>
      <c r="H103" s="160"/>
      <c r="I103" s="159">
        <f t="shared" si="43"/>
        <v>0</v>
      </c>
      <c r="J103" s="160"/>
      <c r="K103" s="159">
        <f t="shared" si="44"/>
        <v>0</v>
      </c>
      <c r="L103" s="159">
        <v>15</v>
      </c>
      <c r="M103" s="159">
        <f t="shared" si="45"/>
        <v>0</v>
      </c>
      <c r="N103" s="159">
        <v>2.4000000000000001E-4</v>
      </c>
      <c r="O103" s="159">
        <f t="shared" si="46"/>
        <v>0</v>
      </c>
      <c r="P103" s="159">
        <v>0</v>
      </c>
      <c r="Q103" s="159">
        <f t="shared" si="47"/>
        <v>0</v>
      </c>
      <c r="R103" s="159"/>
      <c r="S103" s="159" t="s">
        <v>131</v>
      </c>
      <c r="T103" s="159" t="s">
        <v>131</v>
      </c>
      <c r="U103" s="159">
        <v>0.124</v>
      </c>
      <c r="V103" s="159">
        <f t="shared" si="48"/>
        <v>0.37</v>
      </c>
      <c r="W103" s="159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193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 x14ac:dyDescent="0.2">
      <c r="A104" s="174">
        <v>84</v>
      </c>
      <c r="B104" s="175" t="s">
        <v>311</v>
      </c>
      <c r="C104" s="182" t="s">
        <v>312</v>
      </c>
      <c r="D104" s="176" t="s">
        <v>192</v>
      </c>
      <c r="E104" s="177">
        <v>1</v>
      </c>
      <c r="F104" s="178"/>
      <c r="G104" s="179">
        <f t="shared" si="42"/>
        <v>0</v>
      </c>
      <c r="H104" s="160"/>
      <c r="I104" s="159">
        <f t="shared" si="43"/>
        <v>0</v>
      </c>
      <c r="J104" s="160"/>
      <c r="K104" s="159">
        <f t="shared" si="44"/>
        <v>0</v>
      </c>
      <c r="L104" s="159">
        <v>15</v>
      </c>
      <c r="M104" s="159">
        <f t="shared" si="45"/>
        <v>0</v>
      </c>
      <c r="N104" s="159">
        <v>2.4000000000000001E-4</v>
      </c>
      <c r="O104" s="159">
        <f t="shared" si="46"/>
        <v>0</v>
      </c>
      <c r="P104" s="159">
        <v>0</v>
      </c>
      <c r="Q104" s="159">
        <f t="shared" si="47"/>
        <v>0</v>
      </c>
      <c r="R104" s="159"/>
      <c r="S104" s="159" t="s">
        <v>131</v>
      </c>
      <c r="T104" s="159" t="s">
        <v>131</v>
      </c>
      <c r="U104" s="159">
        <v>0.124</v>
      </c>
      <c r="V104" s="159">
        <f t="shared" si="48"/>
        <v>0.12</v>
      </c>
      <c r="W104" s="159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193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4">
        <v>85</v>
      </c>
      <c r="B105" s="175" t="s">
        <v>313</v>
      </c>
      <c r="C105" s="182" t="s">
        <v>314</v>
      </c>
      <c r="D105" s="176" t="s">
        <v>125</v>
      </c>
      <c r="E105" s="177">
        <v>1</v>
      </c>
      <c r="F105" s="178"/>
      <c r="G105" s="179">
        <f t="shared" si="42"/>
        <v>0</v>
      </c>
      <c r="H105" s="160"/>
      <c r="I105" s="159">
        <f t="shared" si="43"/>
        <v>0</v>
      </c>
      <c r="J105" s="160"/>
      <c r="K105" s="159">
        <f t="shared" si="44"/>
        <v>0</v>
      </c>
      <c r="L105" s="159">
        <v>15</v>
      </c>
      <c r="M105" s="159">
        <f t="shared" si="45"/>
        <v>0</v>
      </c>
      <c r="N105" s="159">
        <v>4.0000000000000003E-5</v>
      </c>
      <c r="O105" s="159">
        <f t="shared" si="46"/>
        <v>0</v>
      </c>
      <c r="P105" s="159">
        <v>0</v>
      </c>
      <c r="Q105" s="159">
        <f t="shared" si="47"/>
        <v>0</v>
      </c>
      <c r="R105" s="159"/>
      <c r="S105" s="159" t="s">
        <v>131</v>
      </c>
      <c r="T105" s="159" t="s">
        <v>131</v>
      </c>
      <c r="U105" s="159">
        <v>0.44500000000000001</v>
      </c>
      <c r="V105" s="159">
        <f t="shared" si="48"/>
        <v>0.45</v>
      </c>
      <c r="W105" s="159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193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4">
        <v>86</v>
      </c>
      <c r="B106" s="175" t="s">
        <v>315</v>
      </c>
      <c r="C106" s="182" t="s">
        <v>316</v>
      </c>
      <c r="D106" s="176" t="s">
        <v>192</v>
      </c>
      <c r="E106" s="177">
        <v>1</v>
      </c>
      <c r="F106" s="178"/>
      <c r="G106" s="179">
        <f t="shared" si="42"/>
        <v>0</v>
      </c>
      <c r="H106" s="160"/>
      <c r="I106" s="159">
        <f t="shared" si="43"/>
        <v>0</v>
      </c>
      <c r="J106" s="160"/>
      <c r="K106" s="159">
        <f t="shared" si="44"/>
        <v>0</v>
      </c>
      <c r="L106" s="159">
        <v>15</v>
      </c>
      <c r="M106" s="159">
        <f t="shared" si="45"/>
        <v>0</v>
      </c>
      <c r="N106" s="159">
        <v>1.2E-4</v>
      </c>
      <c r="O106" s="159">
        <f t="shared" si="46"/>
        <v>0</v>
      </c>
      <c r="P106" s="159">
        <v>0</v>
      </c>
      <c r="Q106" s="159">
        <f t="shared" si="47"/>
        <v>0</v>
      </c>
      <c r="R106" s="159"/>
      <c r="S106" s="159" t="s">
        <v>131</v>
      </c>
      <c r="T106" s="159" t="s">
        <v>131</v>
      </c>
      <c r="U106" s="159">
        <v>0.51700000000000002</v>
      </c>
      <c r="V106" s="159">
        <f t="shared" si="48"/>
        <v>0.52</v>
      </c>
      <c r="W106" s="159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193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33.75" outlineLevel="1" x14ac:dyDescent="0.2">
      <c r="A107" s="174">
        <v>87</v>
      </c>
      <c r="B107" s="175" t="s">
        <v>317</v>
      </c>
      <c r="C107" s="182" t="s">
        <v>318</v>
      </c>
      <c r="D107" s="176" t="s">
        <v>125</v>
      </c>
      <c r="E107" s="177">
        <v>1</v>
      </c>
      <c r="F107" s="178"/>
      <c r="G107" s="179">
        <f t="shared" si="42"/>
        <v>0</v>
      </c>
      <c r="H107" s="160"/>
      <c r="I107" s="159">
        <f t="shared" si="43"/>
        <v>0</v>
      </c>
      <c r="J107" s="160"/>
      <c r="K107" s="159">
        <f t="shared" si="44"/>
        <v>0</v>
      </c>
      <c r="L107" s="159">
        <v>15</v>
      </c>
      <c r="M107" s="159">
        <f t="shared" si="45"/>
        <v>0</v>
      </c>
      <c r="N107" s="159">
        <v>2.7999999999999998E-4</v>
      </c>
      <c r="O107" s="159">
        <f t="shared" si="46"/>
        <v>0</v>
      </c>
      <c r="P107" s="159">
        <v>0</v>
      </c>
      <c r="Q107" s="159">
        <f t="shared" si="47"/>
        <v>0</v>
      </c>
      <c r="R107" s="159"/>
      <c r="S107" s="159" t="s">
        <v>131</v>
      </c>
      <c r="T107" s="159" t="s">
        <v>131</v>
      </c>
      <c r="U107" s="159">
        <v>0.246</v>
      </c>
      <c r="V107" s="159">
        <f t="shared" si="48"/>
        <v>0.25</v>
      </c>
      <c r="W107" s="159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193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 x14ac:dyDescent="0.2">
      <c r="A108" s="174">
        <v>88</v>
      </c>
      <c r="B108" s="175" t="s">
        <v>319</v>
      </c>
      <c r="C108" s="182" t="s">
        <v>320</v>
      </c>
      <c r="D108" s="176" t="s">
        <v>125</v>
      </c>
      <c r="E108" s="177">
        <v>1</v>
      </c>
      <c r="F108" s="178"/>
      <c r="G108" s="179">
        <f t="shared" si="42"/>
        <v>0</v>
      </c>
      <c r="H108" s="160"/>
      <c r="I108" s="159">
        <f t="shared" si="43"/>
        <v>0</v>
      </c>
      <c r="J108" s="160"/>
      <c r="K108" s="159">
        <f t="shared" si="44"/>
        <v>0</v>
      </c>
      <c r="L108" s="159">
        <v>15</v>
      </c>
      <c r="M108" s="159">
        <f t="shared" si="45"/>
        <v>0</v>
      </c>
      <c r="N108" s="159">
        <v>9.0000000000000006E-5</v>
      </c>
      <c r="O108" s="159">
        <f t="shared" si="46"/>
        <v>0</v>
      </c>
      <c r="P108" s="159">
        <v>0</v>
      </c>
      <c r="Q108" s="159">
        <f t="shared" si="47"/>
        <v>0</v>
      </c>
      <c r="R108" s="159"/>
      <c r="S108" s="159" t="s">
        <v>131</v>
      </c>
      <c r="T108" s="159" t="s">
        <v>131</v>
      </c>
      <c r="U108" s="159">
        <v>0.246</v>
      </c>
      <c r="V108" s="159">
        <f t="shared" si="48"/>
        <v>0.25</v>
      </c>
      <c r="W108" s="159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193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4">
        <v>89</v>
      </c>
      <c r="B109" s="175" t="s">
        <v>321</v>
      </c>
      <c r="C109" s="182" t="s">
        <v>322</v>
      </c>
      <c r="D109" s="176" t="s">
        <v>125</v>
      </c>
      <c r="E109" s="177">
        <v>1</v>
      </c>
      <c r="F109" s="178"/>
      <c r="G109" s="179">
        <f t="shared" si="42"/>
        <v>0</v>
      </c>
      <c r="H109" s="160"/>
      <c r="I109" s="159">
        <f t="shared" si="43"/>
        <v>0</v>
      </c>
      <c r="J109" s="160"/>
      <c r="K109" s="159">
        <f t="shared" si="44"/>
        <v>0</v>
      </c>
      <c r="L109" s="159">
        <v>15</v>
      </c>
      <c r="M109" s="159">
        <f t="shared" si="45"/>
        <v>0</v>
      </c>
      <c r="N109" s="159">
        <v>0</v>
      </c>
      <c r="O109" s="159">
        <f t="shared" si="46"/>
        <v>0</v>
      </c>
      <c r="P109" s="159">
        <v>0</v>
      </c>
      <c r="Q109" s="159">
        <f t="shared" si="47"/>
        <v>0</v>
      </c>
      <c r="R109" s="159"/>
      <c r="S109" s="159" t="s">
        <v>131</v>
      </c>
      <c r="T109" s="159" t="s">
        <v>131</v>
      </c>
      <c r="U109" s="159">
        <v>0.246</v>
      </c>
      <c r="V109" s="159">
        <f t="shared" si="48"/>
        <v>0.25</v>
      </c>
      <c r="W109" s="159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193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4">
        <v>90</v>
      </c>
      <c r="B110" s="175" t="s">
        <v>323</v>
      </c>
      <c r="C110" s="182" t="s">
        <v>324</v>
      </c>
      <c r="D110" s="176" t="s">
        <v>125</v>
      </c>
      <c r="E110" s="177">
        <v>1</v>
      </c>
      <c r="F110" s="178"/>
      <c r="G110" s="179">
        <f t="shared" si="42"/>
        <v>0</v>
      </c>
      <c r="H110" s="160"/>
      <c r="I110" s="159">
        <f t="shared" si="43"/>
        <v>0</v>
      </c>
      <c r="J110" s="160"/>
      <c r="K110" s="159">
        <f t="shared" si="44"/>
        <v>0</v>
      </c>
      <c r="L110" s="159">
        <v>15</v>
      </c>
      <c r="M110" s="159">
        <f t="shared" si="45"/>
        <v>0</v>
      </c>
      <c r="N110" s="159">
        <v>0</v>
      </c>
      <c r="O110" s="159">
        <f t="shared" si="46"/>
        <v>0</v>
      </c>
      <c r="P110" s="159">
        <v>0</v>
      </c>
      <c r="Q110" s="159">
        <f t="shared" si="47"/>
        <v>0</v>
      </c>
      <c r="R110" s="159"/>
      <c r="S110" s="159" t="s">
        <v>131</v>
      </c>
      <c r="T110" s="159" t="s">
        <v>131</v>
      </c>
      <c r="U110" s="159">
        <v>0.37</v>
      </c>
      <c r="V110" s="159">
        <f t="shared" si="48"/>
        <v>0.37</v>
      </c>
      <c r="W110" s="159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193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74">
        <v>91</v>
      </c>
      <c r="B111" s="175" t="s">
        <v>325</v>
      </c>
      <c r="C111" s="182" t="s">
        <v>326</v>
      </c>
      <c r="D111" s="176" t="s">
        <v>125</v>
      </c>
      <c r="E111" s="177">
        <v>1</v>
      </c>
      <c r="F111" s="178"/>
      <c r="G111" s="179">
        <f t="shared" si="42"/>
        <v>0</v>
      </c>
      <c r="H111" s="160"/>
      <c r="I111" s="159">
        <f t="shared" si="43"/>
        <v>0</v>
      </c>
      <c r="J111" s="160"/>
      <c r="K111" s="159">
        <f t="shared" si="44"/>
        <v>0</v>
      </c>
      <c r="L111" s="159">
        <v>15</v>
      </c>
      <c r="M111" s="159">
        <f t="shared" si="45"/>
        <v>0</v>
      </c>
      <c r="N111" s="159">
        <v>8.0000000000000004E-4</v>
      </c>
      <c r="O111" s="159">
        <f t="shared" si="46"/>
        <v>0</v>
      </c>
      <c r="P111" s="159">
        <v>0</v>
      </c>
      <c r="Q111" s="159">
        <f t="shared" si="47"/>
        <v>0</v>
      </c>
      <c r="R111" s="159" t="s">
        <v>166</v>
      </c>
      <c r="S111" s="159" t="s">
        <v>131</v>
      </c>
      <c r="T111" s="159" t="s">
        <v>131</v>
      </c>
      <c r="U111" s="159">
        <v>0</v>
      </c>
      <c r="V111" s="159">
        <f t="shared" si="48"/>
        <v>0</v>
      </c>
      <c r="W111" s="159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257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 x14ac:dyDescent="0.2">
      <c r="A112" s="174">
        <v>92</v>
      </c>
      <c r="B112" s="175" t="s">
        <v>327</v>
      </c>
      <c r="C112" s="182" t="s">
        <v>328</v>
      </c>
      <c r="D112" s="176" t="s">
        <v>125</v>
      </c>
      <c r="E112" s="177">
        <v>1</v>
      </c>
      <c r="F112" s="178"/>
      <c r="G112" s="179">
        <f t="shared" si="42"/>
        <v>0</v>
      </c>
      <c r="H112" s="160"/>
      <c r="I112" s="159">
        <f t="shared" si="43"/>
        <v>0</v>
      </c>
      <c r="J112" s="160"/>
      <c r="K112" s="159">
        <f t="shared" si="44"/>
        <v>0</v>
      </c>
      <c r="L112" s="159">
        <v>15</v>
      </c>
      <c r="M112" s="159">
        <f t="shared" si="45"/>
        <v>0</v>
      </c>
      <c r="N112" s="159">
        <v>8.4999999999999995E-4</v>
      </c>
      <c r="O112" s="159">
        <f t="shared" si="46"/>
        <v>0</v>
      </c>
      <c r="P112" s="159">
        <v>0</v>
      </c>
      <c r="Q112" s="159">
        <f t="shared" si="47"/>
        <v>0</v>
      </c>
      <c r="R112" s="159" t="s">
        <v>166</v>
      </c>
      <c r="S112" s="159" t="s">
        <v>131</v>
      </c>
      <c r="T112" s="159" t="s">
        <v>131</v>
      </c>
      <c r="U112" s="159">
        <v>0</v>
      </c>
      <c r="V112" s="159">
        <f t="shared" si="48"/>
        <v>0</v>
      </c>
      <c r="W112" s="159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257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4">
        <v>93</v>
      </c>
      <c r="B113" s="175" t="s">
        <v>329</v>
      </c>
      <c r="C113" s="182" t="s">
        <v>330</v>
      </c>
      <c r="D113" s="176" t="s">
        <v>125</v>
      </c>
      <c r="E113" s="177">
        <v>1</v>
      </c>
      <c r="F113" s="178"/>
      <c r="G113" s="179">
        <f t="shared" si="42"/>
        <v>0</v>
      </c>
      <c r="H113" s="160"/>
      <c r="I113" s="159">
        <f t="shared" si="43"/>
        <v>0</v>
      </c>
      <c r="J113" s="160"/>
      <c r="K113" s="159">
        <f t="shared" si="44"/>
        <v>0</v>
      </c>
      <c r="L113" s="159">
        <v>15</v>
      </c>
      <c r="M113" s="159">
        <f t="shared" si="45"/>
        <v>0</v>
      </c>
      <c r="N113" s="159">
        <v>1.4E-3</v>
      </c>
      <c r="O113" s="159">
        <f t="shared" si="46"/>
        <v>0</v>
      </c>
      <c r="P113" s="159">
        <v>0</v>
      </c>
      <c r="Q113" s="159">
        <f t="shared" si="47"/>
        <v>0</v>
      </c>
      <c r="R113" s="159" t="s">
        <v>166</v>
      </c>
      <c r="S113" s="159" t="s">
        <v>131</v>
      </c>
      <c r="T113" s="159" t="s">
        <v>131</v>
      </c>
      <c r="U113" s="159">
        <v>0</v>
      </c>
      <c r="V113" s="159">
        <f t="shared" si="48"/>
        <v>0</v>
      </c>
      <c r="W113" s="159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257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4">
        <v>94</v>
      </c>
      <c r="B114" s="175" t="s">
        <v>331</v>
      </c>
      <c r="C114" s="182" t="s">
        <v>332</v>
      </c>
      <c r="D114" s="176" t="s">
        <v>125</v>
      </c>
      <c r="E114" s="177">
        <v>1</v>
      </c>
      <c r="F114" s="178"/>
      <c r="G114" s="179">
        <f t="shared" si="42"/>
        <v>0</v>
      </c>
      <c r="H114" s="160"/>
      <c r="I114" s="159">
        <f t="shared" si="43"/>
        <v>0</v>
      </c>
      <c r="J114" s="160"/>
      <c r="K114" s="159">
        <f t="shared" si="44"/>
        <v>0</v>
      </c>
      <c r="L114" s="159">
        <v>15</v>
      </c>
      <c r="M114" s="159">
        <f t="shared" si="45"/>
        <v>0</v>
      </c>
      <c r="N114" s="159">
        <v>1.33E-3</v>
      </c>
      <c r="O114" s="159">
        <f t="shared" si="46"/>
        <v>0</v>
      </c>
      <c r="P114" s="159">
        <v>0</v>
      </c>
      <c r="Q114" s="159">
        <f t="shared" si="47"/>
        <v>0</v>
      </c>
      <c r="R114" s="159" t="s">
        <v>166</v>
      </c>
      <c r="S114" s="159" t="s">
        <v>131</v>
      </c>
      <c r="T114" s="159" t="s">
        <v>131</v>
      </c>
      <c r="U114" s="159">
        <v>0</v>
      </c>
      <c r="V114" s="159">
        <f t="shared" si="48"/>
        <v>0</v>
      </c>
      <c r="W114" s="159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257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74">
        <v>95</v>
      </c>
      <c r="B115" s="175" t="s">
        <v>333</v>
      </c>
      <c r="C115" s="182" t="s">
        <v>334</v>
      </c>
      <c r="D115" s="176" t="s">
        <v>125</v>
      </c>
      <c r="E115" s="177">
        <v>1</v>
      </c>
      <c r="F115" s="178"/>
      <c r="G115" s="179">
        <f t="shared" si="42"/>
        <v>0</v>
      </c>
      <c r="H115" s="160"/>
      <c r="I115" s="159">
        <f t="shared" si="43"/>
        <v>0</v>
      </c>
      <c r="J115" s="160"/>
      <c r="K115" s="159">
        <f t="shared" si="44"/>
        <v>0</v>
      </c>
      <c r="L115" s="159">
        <v>15</v>
      </c>
      <c r="M115" s="159">
        <f t="shared" si="45"/>
        <v>0</v>
      </c>
      <c r="N115" s="159">
        <v>1.4999999999999999E-2</v>
      </c>
      <c r="O115" s="159">
        <f t="shared" si="46"/>
        <v>0.02</v>
      </c>
      <c r="P115" s="159">
        <v>0</v>
      </c>
      <c r="Q115" s="159">
        <f t="shared" si="47"/>
        <v>0</v>
      </c>
      <c r="R115" s="159" t="s">
        <v>166</v>
      </c>
      <c r="S115" s="159" t="s">
        <v>131</v>
      </c>
      <c r="T115" s="159" t="s">
        <v>131</v>
      </c>
      <c r="U115" s="159">
        <v>0</v>
      </c>
      <c r="V115" s="159">
        <f t="shared" si="48"/>
        <v>0</v>
      </c>
      <c r="W115" s="159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257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 x14ac:dyDescent="0.2">
      <c r="A116" s="174">
        <v>96</v>
      </c>
      <c r="B116" s="175" t="s">
        <v>335</v>
      </c>
      <c r="C116" s="182" t="s">
        <v>336</v>
      </c>
      <c r="D116" s="176" t="s">
        <v>125</v>
      </c>
      <c r="E116" s="177">
        <v>1</v>
      </c>
      <c r="F116" s="178"/>
      <c r="G116" s="179">
        <f t="shared" si="42"/>
        <v>0</v>
      </c>
      <c r="H116" s="160"/>
      <c r="I116" s="159">
        <f t="shared" si="43"/>
        <v>0</v>
      </c>
      <c r="J116" s="160"/>
      <c r="K116" s="159">
        <f t="shared" si="44"/>
        <v>0</v>
      </c>
      <c r="L116" s="159">
        <v>15</v>
      </c>
      <c r="M116" s="159">
        <f t="shared" si="45"/>
        <v>0</v>
      </c>
      <c r="N116" s="159">
        <v>1.2999999999999999E-2</v>
      </c>
      <c r="O116" s="159">
        <f t="shared" si="46"/>
        <v>0.01</v>
      </c>
      <c r="P116" s="159">
        <v>0</v>
      </c>
      <c r="Q116" s="159">
        <f t="shared" si="47"/>
        <v>0</v>
      </c>
      <c r="R116" s="159" t="s">
        <v>166</v>
      </c>
      <c r="S116" s="159" t="s">
        <v>131</v>
      </c>
      <c r="T116" s="159" t="s">
        <v>131</v>
      </c>
      <c r="U116" s="159">
        <v>0</v>
      </c>
      <c r="V116" s="159">
        <f t="shared" si="48"/>
        <v>0</v>
      </c>
      <c r="W116" s="159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257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 x14ac:dyDescent="0.2">
      <c r="A117" s="174">
        <v>97</v>
      </c>
      <c r="B117" s="175" t="s">
        <v>337</v>
      </c>
      <c r="C117" s="182" t="s">
        <v>338</v>
      </c>
      <c r="D117" s="176" t="s">
        <v>125</v>
      </c>
      <c r="E117" s="177">
        <v>1</v>
      </c>
      <c r="F117" s="178"/>
      <c r="G117" s="179">
        <f t="shared" si="42"/>
        <v>0</v>
      </c>
      <c r="H117" s="160"/>
      <c r="I117" s="159">
        <f t="shared" si="43"/>
        <v>0</v>
      </c>
      <c r="J117" s="160"/>
      <c r="K117" s="159">
        <f t="shared" si="44"/>
        <v>0</v>
      </c>
      <c r="L117" s="159">
        <v>15</v>
      </c>
      <c r="M117" s="159">
        <f t="shared" si="45"/>
        <v>0</v>
      </c>
      <c r="N117" s="159">
        <v>2.7E-2</v>
      </c>
      <c r="O117" s="159">
        <f t="shared" si="46"/>
        <v>0.03</v>
      </c>
      <c r="P117" s="159">
        <v>0</v>
      </c>
      <c r="Q117" s="159">
        <f t="shared" si="47"/>
        <v>0</v>
      </c>
      <c r="R117" s="159" t="s">
        <v>166</v>
      </c>
      <c r="S117" s="159" t="s">
        <v>339</v>
      </c>
      <c r="T117" s="159" t="s">
        <v>339</v>
      </c>
      <c r="U117" s="159">
        <v>0</v>
      </c>
      <c r="V117" s="159">
        <f t="shared" si="48"/>
        <v>0</v>
      </c>
      <c r="W117" s="159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257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74">
        <v>98</v>
      </c>
      <c r="B118" s="175" t="s">
        <v>340</v>
      </c>
      <c r="C118" s="182" t="s">
        <v>341</v>
      </c>
      <c r="D118" s="176" t="s">
        <v>189</v>
      </c>
      <c r="E118" s="177">
        <v>8.5879999999999998E-2</v>
      </c>
      <c r="F118" s="178"/>
      <c r="G118" s="179">
        <f t="shared" si="42"/>
        <v>0</v>
      </c>
      <c r="H118" s="160"/>
      <c r="I118" s="159">
        <f t="shared" si="43"/>
        <v>0</v>
      </c>
      <c r="J118" s="160"/>
      <c r="K118" s="159">
        <f t="shared" si="44"/>
        <v>0</v>
      </c>
      <c r="L118" s="159">
        <v>15</v>
      </c>
      <c r="M118" s="159">
        <f t="shared" si="45"/>
        <v>0</v>
      </c>
      <c r="N118" s="159">
        <v>0</v>
      </c>
      <c r="O118" s="159">
        <f t="shared" si="46"/>
        <v>0</v>
      </c>
      <c r="P118" s="159">
        <v>0</v>
      </c>
      <c r="Q118" s="159">
        <f t="shared" si="47"/>
        <v>0</v>
      </c>
      <c r="R118" s="159"/>
      <c r="S118" s="159" t="s">
        <v>131</v>
      </c>
      <c r="T118" s="159" t="s">
        <v>131</v>
      </c>
      <c r="U118" s="159">
        <v>1.629</v>
      </c>
      <c r="V118" s="159">
        <f t="shared" si="48"/>
        <v>0.14000000000000001</v>
      </c>
      <c r="W118" s="159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240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x14ac:dyDescent="0.2">
      <c r="A119" s="162" t="s">
        <v>121</v>
      </c>
      <c r="B119" s="163" t="s">
        <v>85</v>
      </c>
      <c r="C119" s="181" t="s">
        <v>86</v>
      </c>
      <c r="D119" s="164"/>
      <c r="E119" s="165"/>
      <c r="F119" s="166"/>
      <c r="G119" s="167">
        <f>SUMIF(AG120:AG129,"&lt;&gt;NOR",G120:G129)</f>
        <v>0</v>
      </c>
      <c r="H119" s="161"/>
      <c r="I119" s="161">
        <f>SUM(I120:I129)</f>
        <v>0</v>
      </c>
      <c r="J119" s="161"/>
      <c r="K119" s="161">
        <f>SUM(K120:K129)</f>
        <v>0</v>
      </c>
      <c r="L119" s="161"/>
      <c r="M119" s="161">
        <f>SUM(M120:M129)</f>
        <v>0</v>
      </c>
      <c r="N119" s="161"/>
      <c r="O119" s="161">
        <f>SUM(O120:O129)</f>
        <v>7.0000000000000007E-2</v>
      </c>
      <c r="P119" s="161"/>
      <c r="Q119" s="161">
        <f>SUM(Q120:Q129)</f>
        <v>0</v>
      </c>
      <c r="R119" s="161"/>
      <c r="S119" s="161"/>
      <c r="T119" s="161"/>
      <c r="U119" s="161"/>
      <c r="V119" s="161">
        <f>SUM(V120:V129)</f>
        <v>9.68</v>
      </c>
      <c r="W119" s="161"/>
      <c r="AG119" t="s">
        <v>122</v>
      </c>
    </row>
    <row r="120" spans="1:60" outlineLevel="1" x14ac:dyDescent="0.2">
      <c r="A120" s="174">
        <v>99</v>
      </c>
      <c r="B120" s="175" t="s">
        <v>342</v>
      </c>
      <c r="C120" s="182" t="s">
        <v>343</v>
      </c>
      <c r="D120" s="176" t="s">
        <v>138</v>
      </c>
      <c r="E120" s="177">
        <v>9.1999999999999993</v>
      </c>
      <c r="F120" s="178"/>
      <c r="G120" s="179">
        <f t="shared" ref="G120:G129" si="49">ROUND(E120*F120,2)</f>
        <v>0</v>
      </c>
      <c r="H120" s="160"/>
      <c r="I120" s="159">
        <f t="shared" ref="I120:I129" si="50">ROUND(E120*H120,2)</f>
        <v>0</v>
      </c>
      <c r="J120" s="160"/>
      <c r="K120" s="159">
        <f t="shared" ref="K120:K129" si="51">ROUND(E120*J120,2)</f>
        <v>0</v>
      </c>
      <c r="L120" s="159">
        <v>15</v>
      </c>
      <c r="M120" s="159">
        <f t="shared" ref="M120:M129" si="52">G120*(1+L120/100)</f>
        <v>0</v>
      </c>
      <c r="N120" s="159">
        <v>1E-4</v>
      </c>
      <c r="O120" s="159">
        <f t="shared" ref="O120:O129" si="53">ROUND(E120*N120,2)</f>
        <v>0</v>
      </c>
      <c r="P120" s="159">
        <v>0</v>
      </c>
      <c r="Q120" s="159">
        <f t="shared" ref="Q120:Q129" si="54">ROUND(E120*P120,2)</f>
        <v>0</v>
      </c>
      <c r="R120" s="159"/>
      <c r="S120" s="159" t="s">
        <v>131</v>
      </c>
      <c r="T120" s="159" t="s">
        <v>131</v>
      </c>
      <c r="U120" s="159">
        <v>0.2</v>
      </c>
      <c r="V120" s="159">
        <f t="shared" ref="V120:V129" si="55">ROUND(E120*U120,2)</f>
        <v>1.84</v>
      </c>
      <c r="W120" s="159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127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4">
        <v>100</v>
      </c>
      <c r="B121" s="175" t="s">
        <v>344</v>
      </c>
      <c r="C121" s="182" t="s">
        <v>345</v>
      </c>
      <c r="D121" s="176" t="s">
        <v>125</v>
      </c>
      <c r="E121" s="177">
        <v>4</v>
      </c>
      <c r="F121" s="178"/>
      <c r="G121" s="179">
        <f t="shared" si="49"/>
        <v>0</v>
      </c>
      <c r="H121" s="160"/>
      <c r="I121" s="159">
        <f t="shared" si="50"/>
        <v>0</v>
      </c>
      <c r="J121" s="160"/>
      <c r="K121" s="159">
        <f t="shared" si="51"/>
        <v>0</v>
      </c>
      <c r="L121" s="159">
        <v>15</v>
      </c>
      <c r="M121" s="159">
        <f t="shared" si="52"/>
        <v>0</v>
      </c>
      <c r="N121" s="159">
        <v>0</v>
      </c>
      <c r="O121" s="159">
        <f t="shared" si="53"/>
        <v>0</v>
      </c>
      <c r="P121" s="159">
        <v>0</v>
      </c>
      <c r="Q121" s="159">
        <f t="shared" si="54"/>
        <v>0</v>
      </c>
      <c r="R121" s="159"/>
      <c r="S121" s="159" t="s">
        <v>131</v>
      </c>
      <c r="T121" s="159" t="s">
        <v>131</v>
      </c>
      <c r="U121" s="159">
        <v>0.55000000000000004</v>
      </c>
      <c r="V121" s="159">
        <f t="shared" si="55"/>
        <v>2.2000000000000002</v>
      </c>
      <c r="W121" s="159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163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4">
        <v>101</v>
      </c>
      <c r="B122" s="175" t="s">
        <v>346</v>
      </c>
      <c r="C122" s="182" t="s">
        <v>347</v>
      </c>
      <c r="D122" s="176" t="s">
        <v>125</v>
      </c>
      <c r="E122" s="177">
        <v>2</v>
      </c>
      <c r="F122" s="178"/>
      <c r="G122" s="179">
        <f t="shared" si="49"/>
        <v>0</v>
      </c>
      <c r="H122" s="160"/>
      <c r="I122" s="159">
        <f t="shared" si="50"/>
        <v>0</v>
      </c>
      <c r="J122" s="160"/>
      <c r="K122" s="159">
        <f t="shared" si="51"/>
        <v>0</v>
      </c>
      <c r="L122" s="159">
        <v>15</v>
      </c>
      <c r="M122" s="159">
        <f t="shared" si="52"/>
        <v>0</v>
      </c>
      <c r="N122" s="159">
        <v>0</v>
      </c>
      <c r="O122" s="159">
        <f t="shared" si="53"/>
        <v>0</v>
      </c>
      <c r="P122" s="159">
        <v>0</v>
      </c>
      <c r="Q122" s="159">
        <f t="shared" si="54"/>
        <v>0</v>
      </c>
      <c r="R122" s="159"/>
      <c r="S122" s="159" t="s">
        <v>131</v>
      </c>
      <c r="T122" s="159" t="s">
        <v>131</v>
      </c>
      <c r="U122" s="159">
        <v>1.45</v>
      </c>
      <c r="V122" s="159">
        <f t="shared" si="55"/>
        <v>2.9</v>
      </c>
      <c r="W122" s="159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193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4">
        <v>102</v>
      </c>
      <c r="B123" s="175" t="s">
        <v>348</v>
      </c>
      <c r="C123" s="182" t="s">
        <v>349</v>
      </c>
      <c r="D123" s="176" t="s">
        <v>125</v>
      </c>
      <c r="E123" s="177">
        <v>2</v>
      </c>
      <c r="F123" s="178"/>
      <c r="G123" s="179">
        <f t="shared" si="49"/>
        <v>0</v>
      </c>
      <c r="H123" s="160"/>
      <c r="I123" s="159">
        <f t="shared" si="50"/>
        <v>0</v>
      </c>
      <c r="J123" s="160"/>
      <c r="K123" s="159">
        <f t="shared" si="51"/>
        <v>0</v>
      </c>
      <c r="L123" s="159">
        <v>15</v>
      </c>
      <c r="M123" s="159">
        <f t="shared" si="52"/>
        <v>0</v>
      </c>
      <c r="N123" s="159">
        <v>0</v>
      </c>
      <c r="O123" s="159">
        <f t="shared" si="53"/>
        <v>0</v>
      </c>
      <c r="P123" s="159">
        <v>0</v>
      </c>
      <c r="Q123" s="159">
        <f t="shared" si="54"/>
        <v>0</v>
      </c>
      <c r="R123" s="159"/>
      <c r="S123" s="159" t="s">
        <v>131</v>
      </c>
      <c r="T123" s="159" t="s">
        <v>131</v>
      </c>
      <c r="U123" s="159">
        <v>0.50700000000000001</v>
      </c>
      <c r="V123" s="159">
        <f t="shared" si="55"/>
        <v>1.01</v>
      </c>
      <c r="W123" s="159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163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4">
        <v>103</v>
      </c>
      <c r="B124" s="175" t="s">
        <v>350</v>
      </c>
      <c r="C124" s="182" t="s">
        <v>351</v>
      </c>
      <c r="D124" s="176" t="s">
        <v>125</v>
      </c>
      <c r="E124" s="177">
        <v>2</v>
      </c>
      <c r="F124" s="178"/>
      <c r="G124" s="179">
        <f t="shared" si="49"/>
        <v>0</v>
      </c>
      <c r="H124" s="160"/>
      <c r="I124" s="159">
        <f t="shared" si="50"/>
        <v>0</v>
      </c>
      <c r="J124" s="160"/>
      <c r="K124" s="159">
        <f t="shared" si="51"/>
        <v>0</v>
      </c>
      <c r="L124" s="159">
        <v>15</v>
      </c>
      <c r="M124" s="159">
        <f t="shared" si="52"/>
        <v>0</v>
      </c>
      <c r="N124" s="159">
        <v>0</v>
      </c>
      <c r="O124" s="159">
        <f t="shared" si="53"/>
        <v>0</v>
      </c>
      <c r="P124" s="159">
        <v>0</v>
      </c>
      <c r="Q124" s="159">
        <f t="shared" si="54"/>
        <v>0</v>
      </c>
      <c r="R124" s="159"/>
      <c r="S124" s="159" t="s">
        <v>131</v>
      </c>
      <c r="T124" s="159" t="s">
        <v>131</v>
      </c>
      <c r="U124" s="159">
        <v>0.77500000000000002</v>
      </c>
      <c r="V124" s="159">
        <f t="shared" si="55"/>
        <v>1.55</v>
      </c>
      <c r="W124" s="159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193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4">
        <v>104</v>
      </c>
      <c r="B125" s="175" t="s">
        <v>352</v>
      </c>
      <c r="C125" s="182" t="s">
        <v>353</v>
      </c>
      <c r="D125" s="176" t="s">
        <v>125</v>
      </c>
      <c r="E125" s="177">
        <v>4</v>
      </c>
      <c r="F125" s="178"/>
      <c r="G125" s="179">
        <f t="shared" si="49"/>
        <v>0</v>
      </c>
      <c r="H125" s="160"/>
      <c r="I125" s="159">
        <f t="shared" si="50"/>
        <v>0</v>
      </c>
      <c r="J125" s="160"/>
      <c r="K125" s="159">
        <f t="shared" si="51"/>
        <v>0</v>
      </c>
      <c r="L125" s="159">
        <v>15</v>
      </c>
      <c r="M125" s="159">
        <f t="shared" si="52"/>
        <v>0</v>
      </c>
      <c r="N125" s="159">
        <v>5.9999999999999995E-4</v>
      </c>
      <c r="O125" s="159">
        <f t="shared" si="53"/>
        <v>0</v>
      </c>
      <c r="P125" s="159">
        <v>0</v>
      </c>
      <c r="Q125" s="159">
        <f t="shared" si="54"/>
        <v>0</v>
      </c>
      <c r="R125" s="159" t="s">
        <v>166</v>
      </c>
      <c r="S125" s="159" t="s">
        <v>131</v>
      </c>
      <c r="T125" s="159" t="s">
        <v>131</v>
      </c>
      <c r="U125" s="159">
        <v>0</v>
      </c>
      <c r="V125" s="159">
        <f t="shared" si="55"/>
        <v>0</v>
      </c>
      <c r="W125" s="159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167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4">
        <v>105</v>
      </c>
      <c r="B126" s="175" t="s">
        <v>354</v>
      </c>
      <c r="C126" s="182" t="s">
        <v>355</v>
      </c>
      <c r="D126" s="176" t="s">
        <v>125</v>
      </c>
      <c r="E126" s="177">
        <v>2</v>
      </c>
      <c r="F126" s="178"/>
      <c r="G126" s="179">
        <f t="shared" si="49"/>
        <v>0</v>
      </c>
      <c r="H126" s="160"/>
      <c r="I126" s="159">
        <f t="shared" si="50"/>
        <v>0</v>
      </c>
      <c r="J126" s="160"/>
      <c r="K126" s="159">
        <f t="shared" si="51"/>
        <v>0</v>
      </c>
      <c r="L126" s="159">
        <v>15</v>
      </c>
      <c r="M126" s="159">
        <f t="shared" si="52"/>
        <v>0</v>
      </c>
      <c r="N126" s="159">
        <v>7.5000000000000002E-4</v>
      </c>
      <c r="O126" s="159">
        <f t="shared" si="53"/>
        <v>0</v>
      </c>
      <c r="P126" s="159">
        <v>0</v>
      </c>
      <c r="Q126" s="159">
        <f t="shared" si="54"/>
        <v>0</v>
      </c>
      <c r="R126" s="159" t="s">
        <v>166</v>
      </c>
      <c r="S126" s="159" t="s">
        <v>131</v>
      </c>
      <c r="T126" s="159" t="s">
        <v>131</v>
      </c>
      <c r="U126" s="159">
        <v>0</v>
      </c>
      <c r="V126" s="159">
        <f t="shared" si="55"/>
        <v>0</v>
      </c>
      <c r="W126" s="159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257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74">
        <v>106</v>
      </c>
      <c r="B127" s="175" t="s">
        <v>356</v>
      </c>
      <c r="C127" s="182" t="s">
        <v>357</v>
      </c>
      <c r="D127" s="176" t="s">
        <v>125</v>
      </c>
      <c r="E127" s="177">
        <v>2</v>
      </c>
      <c r="F127" s="178"/>
      <c r="G127" s="179">
        <f t="shared" si="49"/>
        <v>0</v>
      </c>
      <c r="H127" s="160"/>
      <c r="I127" s="159">
        <f t="shared" si="50"/>
        <v>0</v>
      </c>
      <c r="J127" s="160"/>
      <c r="K127" s="159">
        <f t="shared" si="51"/>
        <v>0</v>
      </c>
      <c r="L127" s="159">
        <v>15</v>
      </c>
      <c r="M127" s="159">
        <f t="shared" si="52"/>
        <v>0</v>
      </c>
      <c r="N127" s="159">
        <v>1.6E-2</v>
      </c>
      <c r="O127" s="159">
        <f t="shared" si="53"/>
        <v>0.03</v>
      </c>
      <c r="P127" s="159">
        <v>0</v>
      </c>
      <c r="Q127" s="159">
        <f t="shared" si="54"/>
        <v>0</v>
      </c>
      <c r="R127" s="159" t="s">
        <v>166</v>
      </c>
      <c r="S127" s="159" t="s">
        <v>358</v>
      </c>
      <c r="T127" s="159" t="s">
        <v>358</v>
      </c>
      <c r="U127" s="159">
        <v>0</v>
      </c>
      <c r="V127" s="159">
        <f t="shared" si="55"/>
        <v>0</v>
      </c>
      <c r="W127" s="159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257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4">
        <v>107</v>
      </c>
      <c r="B128" s="175" t="s">
        <v>359</v>
      </c>
      <c r="C128" s="182" t="s">
        <v>360</v>
      </c>
      <c r="D128" s="176" t="s">
        <v>125</v>
      </c>
      <c r="E128" s="177">
        <v>2</v>
      </c>
      <c r="F128" s="178"/>
      <c r="G128" s="179">
        <f t="shared" si="49"/>
        <v>0</v>
      </c>
      <c r="H128" s="160"/>
      <c r="I128" s="159">
        <f t="shared" si="50"/>
        <v>0</v>
      </c>
      <c r="J128" s="160"/>
      <c r="K128" s="159">
        <f t="shared" si="51"/>
        <v>0</v>
      </c>
      <c r="L128" s="159">
        <v>15</v>
      </c>
      <c r="M128" s="159">
        <f t="shared" si="52"/>
        <v>0</v>
      </c>
      <c r="N128" s="159">
        <v>1.9E-2</v>
      </c>
      <c r="O128" s="159">
        <f t="shared" si="53"/>
        <v>0.04</v>
      </c>
      <c r="P128" s="159">
        <v>0</v>
      </c>
      <c r="Q128" s="159">
        <f t="shared" si="54"/>
        <v>0</v>
      </c>
      <c r="R128" s="159" t="s">
        <v>166</v>
      </c>
      <c r="S128" s="159" t="s">
        <v>131</v>
      </c>
      <c r="T128" s="159" t="s">
        <v>361</v>
      </c>
      <c r="U128" s="159">
        <v>0</v>
      </c>
      <c r="V128" s="159">
        <f t="shared" si="55"/>
        <v>0</v>
      </c>
      <c r="W128" s="159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257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4">
        <v>108</v>
      </c>
      <c r="B129" s="175" t="s">
        <v>362</v>
      </c>
      <c r="C129" s="182" t="s">
        <v>363</v>
      </c>
      <c r="D129" s="176" t="s">
        <v>189</v>
      </c>
      <c r="E129" s="177">
        <v>7.4819999999999998E-2</v>
      </c>
      <c r="F129" s="178"/>
      <c r="G129" s="179">
        <f t="shared" si="49"/>
        <v>0</v>
      </c>
      <c r="H129" s="160"/>
      <c r="I129" s="159">
        <f t="shared" si="50"/>
        <v>0</v>
      </c>
      <c r="J129" s="160"/>
      <c r="K129" s="159">
        <f t="shared" si="51"/>
        <v>0</v>
      </c>
      <c r="L129" s="159">
        <v>15</v>
      </c>
      <c r="M129" s="159">
        <f t="shared" si="52"/>
        <v>0</v>
      </c>
      <c r="N129" s="159">
        <v>0</v>
      </c>
      <c r="O129" s="159">
        <f t="shared" si="53"/>
        <v>0</v>
      </c>
      <c r="P129" s="159">
        <v>0</v>
      </c>
      <c r="Q129" s="159">
        <f t="shared" si="54"/>
        <v>0</v>
      </c>
      <c r="R129" s="159"/>
      <c r="S129" s="159" t="s">
        <v>131</v>
      </c>
      <c r="T129" s="159" t="s">
        <v>131</v>
      </c>
      <c r="U129" s="159">
        <v>2.4470000000000001</v>
      </c>
      <c r="V129" s="159">
        <f t="shared" si="55"/>
        <v>0.18</v>
      </c>
      <c r="W129" s="159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240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x14ac:dyDescent="0.2">
      <c r="A130" s="162" t="s">
        <v>121</v>
      </c>
      <c r="B130" s="163" t="s">
        <v>87</v>
      </c>
      <c r="C130" s="181" t="s">
        <v>88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1"/>
      <c r="O130" s="161">
        <f>SUM(O131:O139)</f>
        <v>0.44</v>
      </c>
      <c r="P130" s="161"/>
      <c r="Q130" s="161">
        <f>SUM(Q131:Q139)</f>
        <v>0</v>
      </c>
      <c r="R130" s="161"/>
      <c r="S130" s="161"/>
      <c r="T130" s="161"/>
      <c r="U130" s="161"/>
      <c r="V130" s="161">
        <f>SUM(V131:V139)</f>
        <v>29.81</v>
      </c>
      <c r="W130" s="161"/>
      <c r="AG130" t="s">
        <v>122</v>
      </c>
    </row>
    <row r="131" spans="1:60" ht="22.5" outlineLevel="1" x14ac:dyDescent="0.2">
      <c r="A131" s="174">
        <v>109</v>
      </c>
      <c r="B131" s="175" t="s">
        <v>364</v>
      </c>
      <c r="C131" s="182" t="s">
        <v>365</v>
      </c>
      <c r="D131" s="176" t="s">
        <v>138</v>
      </c>
      <c r="E131" s="177">
        <v>2.7</v>
      </c>
      <c r="F131" s="178"/>
      <c r="G131" s="179">
        <f t="shared" ref="G131:G139" si="56">ROUND(E131*F131,2)</f>
        <v>0</v>
      </c>
      <c r="H131" s="160"/>
      <c r="I131" s="159">
        <f t="shared" ref="I131:I139" si="57">ROUND(E131*H131,2)</f>
        <v>0</v>
      </c>
      <c r="J131" s="160"/>
      <c r="K131" s="159">
        <f t="shared" ref="K131:K139" si="58">ROUND(E131*J131,2)</f>
        <v>0</v>
      </c>
      <c r="L131" s="159">
        <v>15</v>
      </c>
      <c r="M131" s="159">
        <f t="shared" ref="M131:M139" si="59">G131*(1+L131/100)</f>
        <v>0</v>
      </c>
      <c r="N131" s="159">
        <v>3.8999999999999999E-4</v>
      </c>
      <c r="O131" s="159">
        <f t="shared" ref="O131:O139" si="60">ROUND(E131*N131,2)</f>
        <v>0</v>
      </c>
      <c r="P131" s="159">
        <v>0</v>
      </c>
      <c r="Q131" s="159">
        <f t="shared" ref="Q131:Q139" si="61">ROUND(E131*P131,2)</f>
        <v>0</v>
      </c>
      <c r="R131" s="159"/>
      <c r="S131" s="159" t="s">
        <v>131</v>
      </c>
      <c r="T131" s="159" t="s">
        <v>131</v>
      </c>
      <c r="U131" s="159">
        <v>0.23599999999999999</v>
      </c>
      <c r="V131" s="159">
        <f t="shared" ref="V131:V139" si="62">ROUND(E131*U131,2)</f>
        <v>0.64</v>
      </c>
      <c r="W131" s="159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193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22.5" outlineLevel="1" x14ac:dyDescent="0.2">
      <c r="A132" s="174">
        <v>110</v>
      </c>
      <c r="B132" s="175" t="s">
        <v>366</v>
      </c>
      <c r="C132" s="182" t="s">
        <v>367</v>
      </c>
      <c r="D132" s="176" t="s">
        <v>130</v>
      </c>
      <c r="E132" s="177">
        <v>3.1949999999999998</v>
      </c>
      <c r="F132" s="178"/>
      <c r="G132" s="179">
        <f t="shared" si="56"/>
        <v>0</v>
      </c>
      <c r="H132" s="160"/>
      <c r="I132" s="159">
        <f t="shared" si="57"/>
        <v>0</v>
      </c>
      <c r="J132" s="160"/>
      <c r="K132" s="159">
        <f t="shared" si="58"/>
        <v>0</v>
      </c>
      <c r="L132" s="159">
        <v>15</v>
      </c>
      <c r="M132" s="159">
        <f t="shared" si="59"/>
        <v>0</v>
      </c>
      <c r="N132" s="159">
        <v>2.5400000000000002E-3</v>
      </c>
      <c r="O132" s="159">
        <f t="shared" si="60"/>
        <v>0.01</v>
      </c>
      <c r="P132" s="159">
        <v>0</v>
      </c>
      <c r="Q132" s="159">
        <f t="shared" si="61"/>
        <v>0</v>
      </c>
      <c r="R132" s="159"/>
      <c r="S132" s="159" t="s">
        <v>131</v>
      </c>
      <c r="T132" s="159" t="s">
        <v>131</v>
      </c>
      <c r="U132" s="159">
        <v>0.97799999999999998</v>
      </c>
      <c r="V132" s="159">
        <f t="shared" si="62"/>
        <v>3.12</v>
      </c>
      <c r="W132" s="159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193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 x14ac:dyDescent="0.2">
      <c r="A133" s="174">
        <v>111</v>
      </c>
      <c r="B133" s="175" t="s">
        <v>368</v>
      </c>
      <c r="C133" s="182" t="s">
        <v>369</v>
      </c>
      <c r="D133" s="176" t="s">
        <v>138</v>
      </c>
      <c r="E133" s="177">
        <v>1.2</v>
      </c>
      <c r="F133" s="178"/>
      <c r="G133" s="179">
        <f t="shared" si="56"/>
        <v>0</v>
      </c>
      <c r="H133" s="160"/>
      <c r="I133" s="159">
        <f t="shared" si="57"/>
        <v>0</v>
      </c>
      <c r="J133" s="160"/>
      <c r="K133" s="159">
        <f t="shared" si="58"/>
        <v>0</v>
      </c>
      <c r="L133" s="159">
        <v>15</v>
      </c>
      <c r="M133" s="159">
        <f t="shared" si="59"/>
        <v>0</v>
      </c>
      <c r="N133" s="159">
        <v>2.3000000000000001E-4</v>
      </c>
      <c r="O133" s="159">
        <f t="shared" si="60"/>
        <v>0</v>
      </c>
      <c r="P133" s="159">
        <v>0</v>
      </c>
      <c r="Q133" s="159">
        <f t="shared" si="61"/>
        <v>0</v>
      </c>
      <c r="R133" s="159"/>
      <c r="S133" s="159" t="s">
        <v>131</v>
      </c>
      <c r="T133" s="159" t="s">
        <v>131</v>
      </c>
      <c r="U133" s="159">
        <v>0.28000000000000003</v>
      </c>
      <c r="V133" s="159">
        <f t="shared" si="62"/>
        <v>0.34</v>
      </c>
      <c r="W133" s="159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193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4">
        <v>112</v>
      </c>
      <c r="B134" s="175" t="s">
        <v>370</v>
      </c>
      <c r="C134" s="182" t="s">
        <v>371</v>
      </c>
      <c r="D134" s="176" t="s">
        <v>138</v>
      </c>
      <c r="E134" s="177">
        <v>11.5</v>
      </c>
      <c r="F134" s="178"/>
      <c r="G134" s="179">
        <f t="shared" si="56"/>
        <v>0</v>
      </c>
      <c r="H134" s="160"/>
      <c r="I134" s="159">
        <f t="shared" si="57"/>
        <v>0</v>
      </c>
      <c r="J134" s="160"/>
      <c r="K134" s="159">
        <f t="shared" si="58"/>
        <v>0</v>
      </c>
      <c r="L134" s="159">
        <v>15</v>
      </c>
      <c r="M134" s="159">
        <f t="shared" si="59"/>
        <v>0</v>
      </c>
      <c r="N134" s="159">
        <v>4.0000000000000003E-5</v>
      </c>
      <c r="O134" s="159">
        <f t="shared" si="60"/>
        <v>0</v>
      </c>
      <c r="P134" s="159">
        <v>0</v>
      </c>
      <c r="Q134" s="159">
        <f t="shared" si="61"/>
        <v>0</v>
      </c>
      <c r="R134" s="159"/>
      <c r="S134" s="159" t="s">
        <v>131</v>
      </c>
      <c r="T134" s="159" t="s">
        <v>131</v>
      </c>
      <c r="U134" s="159">
        <v>7.0000000000000007E-2</v>
      </c>
      <c r="V134" s="159">
        <f t="shared" si="62"/>
        <v>0.81</v>
      </c>
      <c r="W134" s="159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193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ht="22.5" outlineLevel="1" x14ac:dyDescent="0.2">
      <c r="A135" s="174">
        <v>113</v>
      </c>
      <c r="B135" s="175" t="s">
        <v>372</v>
      </c>
      <c r="C135" s="182" t="s">
        <v>373</v>
      </c>
      <c r="D135" s="176" t="s">
        <v>130</v>
      </c>
      <c r="E135" s="177">
        <v>21.6</v>
      </c>
      <c r="F135" s="178"/>
      <c r="G135" s="179">
        <f t="shared" si="56"/>
        <v>0</v>
      </c>
      <c r="H135" s="160"/>
      <c r="I135" s="159">
        <f t="shared" si="57"/>
        <v>0</v>
      </c>
      <c r="J135" s="160"/>
      <c r="K135" s="159">
        <f t="shared" si="58"/>
        <v>0</v>
      </c>
      <c r="L135" s="159">
        <v>15</v>
      </c>
      <c r="M135" s="159">
        <f t="shared" si="59"/>
        <v>0</v>
      </c>
      <c r="N135" s="159">
        <v>2.8700000000000002E-3</v>
      </c>
      <c r="O135" s="159">
        <f t="shared" si="60"/>
        <v>0.06</v>
      </c>
      <c r="P135" s="159">
        <v>0</v>
      </c>
      <c r="Q135" s="159">
        <f t="shared" si="61"/>
        <v>0</v>
      </c>
      <c r="R135" s="159"/>
      <c r="S135" s="159" t="s">
        <v>131</v>
      </c>
      <c r="T135" s="159" t="s">
        <v>131</v>
      </c>
      <c r="U135" s="159">
        <v>1.1259999999999999</v>
      </c>
      <c r="V135" s="159">
        <f t="shared" si="62"/>
        <v>24.32</v>
      </c>
      <c r="W135" s="159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193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74">
        <v>114</v>
      </c>
      <c r="B136" s="175" t="s">
        <v>374</v>
      </c>
      <c r="C136" s="182" t="s">
        <v>375</v>
      </c>
      <c r="D136" s="176" t="s">
        <v>130</v>
      </c>
      <c r="E136" s="177">
        <v>3.5145</v>
      </c>
      <c r="F136" s="178"/>
      <c r="G136" s="179">
        <f t="shared" si="56"/>
        <v>0</v>
      </c>
      <c r="H136" s="160"/>
      <c r="I136" s="159">
        <f t="shared" si="57"/>
        <v>0</v>
      </c>
      <c r="J136" s="160"/>
      <c r="K136" s="159">
        <f t="shared" si="58"/>
        <v>0</v>
      </c>
      <c r="L136" s="159">
        <v>15</v>
      </c>
      <c r="M136" s="159">
        <f t="shared" si="59"/>
        <v>0</v>
      </c>
      <c r="N136" s="159">
        <v>1.9199999999999998E-2</v>
      </c>
      <c r="O136" s="159">
        <f t="shared" si="60"/>
        <v>7.0000000000000007E-2</v>
      </c>
      <c r="P136" s="159">
        <v>0</v>
      </c>
      <c r="Q136" s="159">
        <f t="shared" si="61"/>
        <v>0</v>
      </c>
      <c r="R136" s="159" t="s">
        <v>166</v>
      </c>
      <c r="S136" s="159" t="s">
        <v>131</v>
      </c>
      <c r="T136" s="159" t="s">
        <v>131</v>
      </c>
      <c r="U136" s="159">
        <v>0</v>
      </c>
      <c r="V136" s="159">
        <f t="shared" si="62"/>
        <v>0</v>
      </c>
      <c r="W136" s="159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257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4">
        <v>115</v>
      </c>
      <c r="B137" s="175" t="s">
        <v>376</v>
      </c>
      <c r="C137" s="182" t="s">
        <v>377</v>
      </c>
      <c r="D137" s="176" t="s">
        <v>125</v>
      </c>
      <c r="E137" s="177">
        <v>10</v>
      </c>
      <c r="F137" s="178"/>
      <c r="G137" s="179">
        <f t="shared" si="56"/>
        <v>0</v>
      </c>
      <c r="H137" s="160"/>
      <c r="I137" s="159">
        <f t="shared" si="57"/>
        <v>0</v>
      </c>
      <c r="J137" s="160"/>
      <c r="K137" s="159">
        <f t="shared" si="58"/>
        <v>0</v>
      </c>
      <c r="L137" s="159">
        <v>15</v>
      </c>
      <c r="M137" s="159">
        <f t="shared" si="59"/>
        <v>0</v>
      </c>
      <c r="N137" s="159">
        <v>4.4999999999999999E-4</v>
      </c>
      <c r="O137" s="159">
        <f t="shared" si="60"/>
        <v>0</v>
      </c>
      <c r="P137" s="159">
        <v>0</v>
      </c>
      <c r="Q137" s="159">
        <f t="shared" si="61"/>
        <v>0</v>
      </c>
      <c r="R137" s="159" t="s">
        <v>166</v>
      </c>
      <c r="S137" s="159" t="s">
        <v>131</v>
      </c>
      <c r="T137" s="159" t="s">
        <v>131</v>
      </c>
      <c r="U137" s="159">
        <v>0</v>
      </c>
      <c r="V137" s="159">
        <f t="shared" si="62"/>
        <v>0</v>
      </c>
      <c r="W137" s="159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257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4">
        <v>116</v>
      </c>
      <c r="B138" s="175" t="s">
        <v>378</v>
      </c>
      <c r="C138" s="182" t="s">
        <v>379</v>
      </c>
      <c r="D138" s="176" t="s">
        <v>130</v>
      </c>
      <c r="E138" s="177">
        <v>23.76</v>
      </c>
      <c r="F138" s="178"/>
      <c r="G138" s="179">
        <f t="shared" si="56"/>
        <v>0</v>
      </c>
      <c r="H138" s="160"/>
      <c r="I138" s="159">
        <f t="shared" si="57"/>
        <v>0</v>
      </c>
      <c r="J138" s="160"/>
      <c r="K138" s="159">
        <f t="shared" si="58"/>
        <v>0</v>
      </c>
      <c r="L138" s="159">
        <v>15</v>
      </c>
      <c r="M138" s="159">
        <f t="shared" si="59"/>
        <v>0</v>
      </c>
      <c r="N138" s="159">
        <v>1.26E-2</v>
      </c>
      <c r="O138" s="159">
        <f t="shared" si="60"/>
        <v>0.3</v>
      </c>
      <c r="P138" s="159">
        <v>0</v>
      </c>
      <c r="Q138" s="159">
        <f t="shared" si="61"/>
        <v>0</v>
      </c>
      <c r="R138" s="159" t="s">
        <v>166</v>
      </c>
      <c r="S138" s="159" t="s">
        <v>131</v>
      </c>
      <c r="T138" s="159" t="s">
        <v>131</v>
      </c>
      <c r="U138" s="159">
        <v>0</v>
      </c>
      <c r="V138" s="159">
        <f t="shared" si="62"/>
        <v>0</v>
      </c>
      <c r="W138" s="159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257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4">
        <v>117</v>
      </c>
      <c r="B139" s="175" t="s">
        <v>380</v>
      </c>
      <c r="C139" s="182" t="s">
        <v>381</v>
      </c>
      <c r="D139" s="176" t="s">
        <v>189</v>
      </c>
      <c r="E139" s="177">
        <v>0.44324999999999998</v>
      </c>
      <c r="F139" s="178"/>
      <c r="G139" s="179">
        <f t="shared" si="56"/>
        <v>0</v>
      </c>
      <c r="H139" s="160"/>
      <c r="I139" s="159">
        <f t="shared" si="57"/>
        <v>0</v>
      </c>
      <c r="J139" s="160"/>
      <c r="K139" s="159">
        <f t="shared" si="58"/>
        <v>0</v>
      </c>
      <c r="L139" s="159">
        <v>15</v>
      </c>
      <c r="M139" s="159">
        <f t="shared" si="59"/>
        <v>0</v>
      </c>
      <c r="N139" s="159">
        <v>0</v>
      </c>
      <c r="O139" s="159">
        <f t="shared" si="60"/>
        <v>0</v>
      </c>
      <c r="P139" s="159">
        <v>0</v>
      </c>
      <c r="Q139" s="159">
        <f t="shared" si="61"/>
        <v>0</v>
      </c>
      <c r="R139" s="159"/>
      <c r="S139" s="159" t="s">
        <v>131</v>
      </c>
      <c r="T139" s="159" t="s">
        <v>131</v>
      </c>
      <c r="U139" s="159">
        <v>1.3049999999999999</v>
      </c>
      <c r="V139" s="159">
        <f t="shared" si="62"/>
        <v>0.57999999999999996</v>
      </c>
      <c r="W139" s="159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240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x14ac:dyDescent="0.2">
      <c r="A140" s="162" t="s">
        <v>121</v>
      </c>
      <c r="B140" s="163" t="s">
        <v>89</v>
      </c>
      <c r="C140" s="181" t="s">
        <v>90</v>
      </c>
      <c r="D140" s="164"/>
      <c r="E140" s="165"/>
      <c r="F140" s="166"/>
      <c r="G140" s="167">
        <f>SUMIF(AG141:AG141,"&lt;&gt;NOR",G141:G141)</f>
        <v>0</v>
      </c>
      <c r="H140" s="161"/>
      <c r="I140" s="161">
        <f>SUM(I141:I141)</f>
        <v>0</v>
      </c>
      <c r="J140" s="161"/>
      <c r="K140" s="161">
        <f>SUM(K141:K141)</f>
        <v>0</v>
      </c>
      <c r="L140" s="161"/>
      <c r="M140" s="161">
        <f>SUM(M141:M141)</f>
        <v>0</v>
      </c>
      <c r="N140" s="161"/>
      <c r="O140" s="161">
        <f>SUM(O141:O141)</f>
        <v>0</v>
      </c>
      <c r="P140" s="161"/>
      <c r="Q140" s="161">
        <f>SUM(Q141:Q141)</f>
        <v>0</v>
      </c>
      <c r="R140" s="161"/>
      <c r="S140" s="161"/>
      <c r="T140" s="161"/>
      <c r="U140" s="161"/>
      <c r="V140" s="161">
        <f>SUM(V141:V141)</f>
        <v>0.92</v>
      </c>
      <c r="W140" s="161"/>
      <c r="AG140" t="s">
        <v>122</v>
      </c>
    </row>
    <row r="141" spans="1:60" outlineLevel="1" x14ac:dyDescent="0.2">
      <c r="A141" s="174">
        <v>118</v>
      </c>
      <c r="B141" s="175" t="s">
        <v>382</v>
      </c>
      <c r="C141" s="182" t="s">
        <v>383</v>
      </c>
      <c r="D141" s="176" t="s">
        <v>130</v>
      </c>
      <c r="E141" s="177">
        <v>3.22</v>
      </c>
      <c r="F141" s="178"/>
      <c r="G141" s="179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15</v>
      </c>
      <c r="M141" s="159">
        <f>G141*(1+L141/100)</f>
        <v>0</v>
      </c>
      <c r="N141" s="159">
        <v>2.4000000000000001E-4</v>
      </c>
      <c r="O141" s="159">
        <f>ROUND(E141*N141,2)</f>
        <v>0</v>
      </c>
      <c r="P141" s="159">
        <v>0</v>
      </c>
      <c r="Q141" s="159">
        <f>ROUND(E141*P141,2)</f>
        <v>0</v>
      </c>
      <c r="R141" s="159"/>
      <c r="S141" s="159" t="s">
        <v>131</v>
      </c>
      <c r="T141" s="159" t="s">
        <v>131</v>
      </c>
      <c r="U141" s="159">
        <v>0.28699999999999998</v>
      </c>
      <c r="V141" s="159">
        <f>ROUND(E141*U141,2)</f>
        <v>0.92</v>
      </c>
      <c r="W141" s="159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163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x14ac:dyDescent="0.2">
      <c r="A142" s="162" t="s">
        <v>121</v>
      </c>
      <c r="B142" s="163" t="s">
        <v>91</v>
      </c>
      <c r="C142" s="181" t="s">
        <v>92</v>
      </c>
      <c r="D142" s="164"/>
      <c r="E142" s="165"/>
      <c r="F142" s="166"/>
      <c r="G142" s="167">
        <f>SUMIF(AG143:AG144,"&lt;&gt;NOR",G143:G144)</f>
        <v>0</v>
      </c>
      <c r="H142" s="161"/>
      <c r="I142" s="161">
        <f>SUM(I143:I144)</f>
        <v>0</v>
      </c>
      <c r="J142" s="161"/>
      <c r="K142" s="161">
        <f>SUM(K143:K144)</f>
        <v>0</v>
      </c>
      <c r="L142" s="161"/>
      <c r="M142" s="161">
        <f>SUM(M143:M144)</f>
        <v>0</v>
      </c>
      <c r="N142" s="161"/>
      <c r="O142" s="161">
        <f>SUM(O143:O144)</f>
        <v>0.03</v>
      </c>
      <c r="P142" s="161"/>
      <c r="Q142" s="161">
        <f>SUM(Q143:Q144)</f>
        <v>0</v>
      </c>
      <c r="R142" s="161"/>
      <c r="S142" s="161"/>
      <c r="T142" s="161"/>
      <c r="U142" s="161"/>
      <c r="V142" s="161">
        <f>SUM(V143:V144)</f>
        <v>7.8199999999999994</v>
      </c>
      <c r="W142" s="161"/>
      <c r="AG142" t="s">
        <v>122</v>
      </c>
    </row>
    <row r="143" spans="1:60" outlineLevel="1" x14ac:dyDescent="0.2">
      <c r="A143" s="174">
        <v>119</v>
      </c>
      <c r="B143" s="175" t="s">
        <v>384</v>
      </c>
      <c r="C143" s="182" t="s">
        <v>385</v>
      </c>
      <c r="D143" s="176" t="s">
        <v>130</v>
      </c>
      <c r="E143" s="177">
        <v>58.14</v>
      </c>
      <c r="F143" s="178"/>
      <c r="G143" s="179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15</v>
      </c>
      <c r="M143" s="159">
        <f>G143*(1+L143/100)</f>
        <v>0</v>
      </c>
      <c r="N143" s="159">
        <v>1E-4</v>
      </c>
      <c r="O143" s="159">
        <f>ROUND(E143*N143,2)</f>
        <v>0.01</v>
      </c>
      <c r="P143" s="159">
        <v>0</v>
      </c>
      <c r="Q143" s="159">
        <f>ROUND(E143*P143,2)</f>
        <v>0</v>
      </c>
      <c r="R143" s="159"/>
      <c r="S143" s="159" t="s">
        <v>131</v>
      </c>
      <c r="T143" s="159" t="s">
        <v>131</v>
      </c>
      <c r="U143" s="159">
        <v>3.2480000000000002E-2</v>
      </c>
      <c r="V143" s="159">
        <f>ROUND(E143*U143,2)</f>
        <v>1.89</v>
      </c>
      <c r="W143" s="159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193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74">
        <v>120</v>
      </c>
      <c r="B144" s="175" t="s">
        <v>386</v>
      </c>
      <c r="C144" s="182" t="s">
        <v>387</v>
      </c>
      <c r="D144" s="176" t="s">
        <v>130</v>
      </c>
      <c r="E144" s="177">
        <v>58.14</v>
      </c>
      <c r="F144" s="178"/>
      <c r="G144" s="17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15</v>
      </c>
      <c r="M144" s="159">
        <f>G144*(1+L144/100)</f>
        <v>0</v>
      </c>
      <c r="N144" s="159">
        <v>3.1E-4</v>
      </c>
      <c r="O144" s="159">
        <f>ROUND(E144*N144,2)</f>
        <v>0.02</v>
      </c>
      <c r="P144" s="159">
        <v>0</v>
      </c>
      <c r="Q144" s="159">
        <f>ROUND(E144*P144,2)</f>
        <v>0</v>
      </c>
      <c r="R144" s="159"/>
      <c r="S144" s="159" t="s">
        <v>131</v>
      </c>
      <c r="T144" s="159" t="s">
        <v>131</v>
      </c>
      <c r="U144" s="159">
        <v>0.10191</v>
      </c>
      <c r="V144" s="159">
        <f>ROUND(E144*U144,2)</f>
        <v>5.93</v>
      </c>
      <c r="W144" s="159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193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x14ac:dyDescent="0.2">
      <c r="A145" s="162" t="s">
        <v>121</v>
      </c>
      <c r="B145" s="163" t="s">
        <v>93</v>
      </c>
      <c r="C145" s="181" t="s">
        <v>94</v>
      </c>
      <c r="D145" s="164"/>
      <c r="E145" s="165"/>
      <c r="F145" s="166"/>
      <c r="G145" s="167">
        <f>SUMIF(AG146:AG146,"&lt;&gt;NOR",G146:G146)</f>
        <v>0</v>
      </c>
      <c r="H145" s="161"/>
      <c r="I145" s="161">
        <f>SUM(I146:I146)</f>
        <v>0</v>
      </c>
      <c r="J145" s="161"/>
      <c r="K145" s="161">
        <f>SUM(K146:K146)</f>
        <v>0</v>
      </c>
      <c r="L145" s="161"/>
      <c r="M145" s="161">
        <f>SUM(M146:M146)</f>
        <v>0</v>
      </c>
      <c r="N145" s="161"/>
      <c r="O145" s="161">
        <f>SUM(O146:O146)</f>
        <v>0</v>
      </c>
      <c r="P145" s="161"/>
      <c r="Q145" s="161">
        <f>SUM(Q146:Q146)</f>
        <v>0</v>
      </c>
      <c r="R145" s="161"/>
      <c r="S145" s="161"/>
      <c r="T145" s="161"/>
      <c r="U145" s="161"/>
      <c r="V145" s="161">
        <f>SUM(V146:V146)</f>
        <v>0</v>
      </c>
      <c r="W145" s="161"/>
      <c r="AG145" t="s">
        <v>122</v>
      </c>
    </row>
    <row r="146" spans="1:60" ht="22.5" outlineLevel="1" x14ac:dyDescent="0.2">
      <c r="A146" s="174">
        <v>121</v>
      </c>
      <c r="B146" s="175" t="s">
        <v>388</v>
      </c>
      <c r="C146" s="182" t="s">
        <v>389</v>
      </c>
      <c r="D146" s="176" t="s">
        <v>192</v>
      </c>
      <c r="E146" s="177">
        <v>1</v>
      </c>
      <c r="F146" s="178"/>
      <c r="G146" s="179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15</v>
      </c>
      <c r="M146" s="159">
        <f>G146*(1+L146/100)</f>
        <v>0</v>
      </c>
      <c r="N146" s="159">
        <v>0</v>
      </c>
      <c r="O146" s="159">
        <f>ROUND(E146*N146,2)</f>
        <v>0</v>
      </c>
      <c r="P146" s="159">
        <v>0</v>
      </c>
      <c r="Q146" s="159">
        <f>ROUND(E146*P146,2)</f>
        <v>0</v>
      </c>
      <c r="R146" s="159"/>
      <c r="S146" s="159" t="s">
        <v>143</v>
      </c>
      <c r="T146" s="159" t="s">
        <v>218</v>
      </c>
      <c r="U146" s="159">
        <v>0</v>
      </c>
      <c r="V146" s="159">
        <f>ROUND(E146*U146,2)</f>
        <v>0</v>
      </c>
      <c r="W146" s="159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127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x14ac:dyDescent="0.2">
      <c r="A147" s="162" t="s">
        <v>121</v>
      </c>
      <c r="B147" s="163" t="s">
        <v>95</v>
      </c>
      <c r="C147" s="181" t="s">
        <v>29</v>
      </c>
      <c r="D147" s="164"/>
      <c r="E147" s="165"/>
      <c r="F147" s="166"/>
      <c r="G147" s="167">
        <f>SUMIF(AG148:AG150,"&lt;&gt;NOR",G148:G150)</f>
        <v>0</v>
      </c>
      <c r="H147" s="161"/>
      <c r="I147" s="161">
        <f>SUM(I148:I150)</f>
        <v>0</v>
      </c>
      <c r="J147" s="161"/>
      <c r="K147" s="161">
        <f>SUM(K148:K150)</f>
        <v>0</v>
      </c>
      <c r="L147" s="161"/>
      <c r="M147" s="161">
        <f>SUM(M148:M150)</f>
        <v>0</v>
      </c>
      <c r="N147" s="161"/>
      <c r="O147" s="161">
        <f>SUM(O148:O150)</f>
        <v>0</v>
      </c>
      <c r="P147" s="161"/>
      <c r="Q147" s="161">
        <f>SUM(Q148:Q150)</f>
        <v>0</v>
      </c>
      <c r="R147" s="161"/>
      <c r="S147" s="161"/>
      <c r="T147" s="161"/>
      <c r="U147" s="161"/>
      <c r="V147" s="161">
        <f>SUM(V148:V150)</f>
        <v>0</v>
      </c>
      <c r="W147" s="161"/>
      <c r="AG147" t="s">
        <v>122</v>
      </c>
    </row>
    <row r="148" spans="1:60" outlineLevel="1" x14ac:dyDescent="0.2">
      <c r="A148" s="174">
        <v>122</v>
      </c>
      <c r="B148" s="175" t="s">
        <v>390</v>
      </c>
      <c r="C148" s="182" t="s">
        <v>391</v>
      </c>
      <c r="D148" s="176" t="s">
        <v>392</v>
      </c>
      <c r="E148" s="177">
        <v>1</v>
      </c>
      <c r="F148" s="178"/>
      <c r="G148" s="179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15</v>
      </c>
      <c r="M148" s="159">
        <f>G148*(1+L148/100)</f>
        <v>0</v>
      </c>
      <c r="N148" s="159">
        <v>0</v>
      </c>
      <c r="O148" s="159">
        <f>ROUND(E148*N148,2)</f>
        <v>0</v>
      </c>
      <c r="P148" s="159">
        <v>0</v>
      </c>
      <c r="Q148" s="159">
        <f>ROUND(E148*P148,2)</f>
        <v>0</v>
      </c>
      <c r="R148" s="159"/>
      <c r="S148" s="159" t="s">
        <v>131</v>
      </c>
      <c r="T148" s="159" t="s">
        <v>218</v>
      </c>
      <c r="U148" s="159">
        <v>0</v>
      </c>
      <c r="V148" s="159">
        <f>ROUND(E148*U148,2)</f>
        <v>0</v>
      </c>
      <c r="W148" s="159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393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4">
        <v>123</v>
      </c>
      <c r="B149" s="175" t="s">
        <v>394</v>
      </c>
      <c r="C149" s="182" t="s">
        <v>395</v>
      </c>
      <c r="D149" s="176" t="s">
        <v>392</v>
      </c>
      <c r="E149" s="177">
        <v>1</v>
      </c>
      <c r="F149" s="178"/>
      <c r="G149" s="179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15</v>
      </c>
      <c r="M149" s="159">
        <f>G149*(1+L149/100)</f>
        <v>0</v>
      </c>
      <c r="N149" s="159">
        <v>0</v>
      </c>
      <c r="O149" s="159">
        <f>ROUND(E149*N149,2)</f>
        <v>0</v>
      </c>
      <c r="P149" s="159">
        <v>0</v>
      </c>
      <c r="Q149" s="159">
        <f>ROUND(E149*P149,2)</f>
        <v>0</v>
      </c>
      <c r="R149" s="159"/>
      <c r="S149" s="159" t="s">
        <v>131</v>
      </c>
      <c r="T149" s="159" t="s">
        <v>218</v>
      </c>
      <c r="U149" s="159">
        <v>0</v>
      </c>
      <c r="V149" s="159">
        <f>ROUND(E149*U149,2)</f>
        <v>0</v>
      </c>
      <c r="W149" s="159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396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68">
        <v>124</v>
      </c>
      <c r="B150" s="169" t="s">
        <v>397</v>
      </c>
      <c r="C150" s="183" t="s">
        <v>398</v>
      </c>
      <c r="D150" s="170" t="s">
        <v>392</v>
      </c>
      <c r="E150" s="171">
        <v>1</v>
      </c>
      <c r="F150" s="172"/>
      <c r="G150" s="173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15</v>
      </c>
      <c r="M150" s="159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59"/>
      <c r="S150" s="159" t="s">
        <v>131</v>
      </c>
      <c r="T150" s="159" t="s">
        <v>218</v>
      </c>
      <c r="U150" s="159">
        <v>0</v>
      </c>
      <c r="V150" s="159">
        <f>ROUND(E150*U150,2)</f>
        <v>0</v>
      </c>
      <c r="W150" s="159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396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x14ac:dyDescent="0.2">
      <c r="A151" s="192"/>
      <c r="B151" s="6"/>
      <c r="C151" s="184"/>
      <c r="D151" s="8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AE151">
        <v>15</v>
      </c>
      <c r="AF151">
        <v>21</v>
      </c>
    </row>
    <row r="152" spans="1:60" x14ac:dyDescent="0.2">
      <c r="A152" s="198"/>
      <c r="B152" s="197" t="s">
        <v>31</v>
      </c>
      <c r="C152" s="196"/>
      <c r="D152" s="195"/>
      <c r="E152" s="194"/>
      <c r="F152" s="194"/>
      <c r="G152" s="193">
        <f>G8+G15+G23+G26+G29+G31+G35+G63+G65+G70+G77+G86+G98+G119+G130+G140+G142+G145+G147</f>
        <v>0</v>
      </c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AE152">
        <f>SUMIF(L7:L150,AE151,G7:G150)</f>
        <v>0</v>
      </c>
      <c r="AF152">
        <f>SUMIF(L7:L150,AF151,G7:G150)</f>
        <v>0</v>
      </c>
      <c r="AG152" t="s">
        <v>399</v>
      </c>
    </row>
    <row r="153" spans="1:60" x14ac:dyDescent="0.2">
      <c r="A153" s="192"/>
      <c r="B153" s="6"/>
      <c r="C153" s="184"/>
      <c r="D153" s="8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</row>
    <row r="154" spans="1:60" x14ac:dyDescent="0.2">
      <c r="A154" s="192"/>
      <c r="B154" s="6"/>
      <c r="C154" s="184"/>
      <c r="D154" s="8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</row>
    <row r="155" spans="1:60" x14ac:dyDescent="0.2">
      <c r="A155" s="272" t="s">
        <v>400</v>
      </c>
      <c r="B155" s="272"/>
      <c r="C155" s="273"/>
      <c r="D155" s="8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</row>
    <row r="156" spans="1:60" x14ac:dyDescent="0.2">
      <c r="A156" s="253"/>
      <c r="B156" s="254"/>
      <c r="C156" s="255"/>
      <c r="D156" s="254"/>
      <c r="E156" s="254"/>
      <c r="F156" s="254"/>
      <c r="G156" s="256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AG156" t="s">
        <v>401</v>
      </c>
    </row>
    <row r="157" spans="1:60" x14ac:dyDescent="0.2">
      <c r="A157" s="257"/>
      <c r="B157" s="258"/>
      <c r="C157" s="259"/>
      <c r="D157" s="258"/>
      <c r="E157" s="258"/>
      <c r="F157" s="258"/>
      <c r="G157" s="260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</row>
    <row r="158" spans="1:60" x14ac:dyDescent="0.2">
      <c r="A158" s="257"/>
      <c r="B158" s="258"/>
      <c r="C158" s="259"/>
      <c r="D158" s="258"/>
      <c r="E158" s="258"/>
      <c r="F158" s="258"/>
      <c r="G158" s="260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</row>
    <row r="159" spans="1:60" x14ac:dyDescent="0.2">
      <c r="A159" s="257"/>
      <c r="B159" s="258"/>
      <c r="C159" s="259"/>
      <c r="D159" s="258"/>
      <c r="E159" s="258"/>
      <c r="F159" s="258"/>
      <c r="G159" s="260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</row>
    <row r="160" spans="1:60" x14ac:dyDescent="0.2">
      <c r="A160" s="261"/>
      <c r="B160" s="262"/>
      <c r="C160" s="263"/>
      <c r="D160" s="262"/>
      <c r="E160" s="262"/>
      <c r="F160" s="262"/>
      <c r="G160" s="264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</row>
    <row r="161" spans="1:33" x14ac:dyDescent="0.2">
      <c r="A161" s="192"/>
      <c r="B161" s="6"/>
      <c r="C161" s="184"/>
      <c r="D161" s="8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</row>
    <row r="162" spans="1:33" x14ac:dyDescent="0.2">
      <c r="C162" s="186"/>
      <c r="D162" s="144"/>
      <c r="AG162" t="s">
        <v>402</v>
      </c>
    </row>
    <row r="163" spans="1:33" x14ac:dyDescent="0.2">
      <c r="D163" s="144"/>
    </row>
    <row r="164" spans="1:33" x14ac:dyDescent="0.2">
      <c r="D164" s="144"/>
    </row>
    <row r="165" spans="1:33" x14ac:dyDescent="0.2">
      <c r="D165" s="144"/>
    </row>
    <row r="166" spans="1:33" x14ac:dyDescent="0.2">
      <c r="D166" s="144"/>
    </row>
    <row r="167" spans="1:33" x14ac:dyDescent="0.2">
      <c r="D167" s="144"/>
    </row>
    <row r="168" spans="1:33" x14ac:dyDescent="0.2">
      <c r="D168" s="144"/>
    </row>
    <row r="169" spans="1:33" x14ac:dyDescent="0.2">
      <c r="D169" s="144"/>
    </row>
    <row r="170" spans="1:33" x14ac:dyDescent="0.2">
      <c r="D170" s="144"/>
    </row>
    <row r="171" spans="1:33" x14ac:dyDescent="0.2">
      <c r="D171" s="144"/>
    </row>
    <row r="172" spans="1:33" x14ac:dyDescent="0.2">
      <c r="D172" s="144"/>
    </row>
    <row r="173" spans="1:33" x14ac:dyDescent="0.2">
      <c r="D173" s="144"/>
    </row>
    <row r="174" spans="1:33" x14ac:dyDescent="0.2">
      <c r="D174" s="144"/>
    </row>
    <row r="175" spans="1:33" x14ac:dyDescent="0.2">
      <c r="D175" s="144"/>
    </row>
    <row r="176" spans="1:33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6">
    <mergeCell ref="A156:G160"/>
    <mergeCell ref="A1:G1"/>
    <mergeCell ref="C2:G2"/>
    <mergeCell ref="C3:G3"/>
    <mergeCell ref="C4:G4"/>
    <mergeCell ref="A155:C15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9E0D-FA08-4739-9712-1D8BF1FE99D7}">
  <sheetPr>
    <outlinePr summaryBelow="0"/>
    <pageSetUpPr fitToPage="1"/>
  </sheetPr>
  <dimension ref="A1:BH5000"/>
  <sheetViews>
    <sheetView tabSelected="1" workbookViewId="0">
      <pane ySplit="7" topLeftCell="A8" activePane="bottomLeft" state="frozen"/>
      <selection pane="bottomLeft" activeCell="Y16" sqref="Y16"/>
    </sheetView>
  </sheetViews>
  <sheetFormatPr defaultRowHeight="12.75" outlineLevelRow="1" x14ac:dyDescent="0.2"/>
  <cols>
    <col min="1" max="1" width="3.42578125" customWidth="1"/>
    <col min="2" max="2" width="12.5703125" style="92" customWidth="1"/>
    <col min="3" max="3" width="38.28515625" style="9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97</v>
      </c>
    </row>
    <row r="2" spans="1:60" ht="24.95" customHeight="1" x14ac:dyDescent="0.2">
      <c r="A2" s="205" t="s">
        <v>8</v>
      </c>
      <c r="B2" s="190" t="s">
        <v>47</v>
      </c>
      <c r="C2" s="266" t="s">
        <v>412</v>
      </c>
      <c r="D2" s="267"/>
      <c r="E2" s="267"/>
      <c r="F2" s="267"/>
      <c r="G2" s="268"/>
      <c r="AG2" t="s">
        <v>98</v>
      </c>
    </row>
    <row r="3" spans="1:60" ht="24.95" customHeight="1" x14ac:dyDescent="0.2">
      <c r="A3" s="205" t="s">
        <v>9</v>
      </c>
      <c r="B3" s="190" t="s">
        <v>43</v>
      </c>
      <c r="C3" s="266" t="s">
        <v>44</v>
      </c>
      <c r="D3" s="267"/>
      <c r="E3" s="267"/>
      <c r="F3" s="267"/>
      <c r="G3" s="268"/>
      <c r="AC3" s="92" t="s">
        <v>98</v>
      </c>
      <c r="AG3" t="s">
        <v>99</v>
      </c>
    </row>
    <row r="4" spans="1:60" ht="24.95" customHeight="1" x14ac:dyDescent="0.2">
      <c r="A4" s="204" t="s">
        <v>10</v>
      </c>
      <c r="B4" s="191" t="s">
        <v>41</v>
      </c>
      <c r="C4" s="269" t="s">
        <v>403</v>
      </c>
      <c r="D4" s="270"/>
      <c r="E4" s="270"/>
      <c r="F4" s="270"/>
      <c r="G4" s="271"/>
      <c r="AG4" t="s">
        <v>100</v>
      </c>
    </row>
    <row r="5" spans="1:60" x14ac:dyDescent="0.2">
      <c r="D5" s="144"/>
    </row>
    <row r="6" spans="1:60" ht="38.25" x14ac:dyDescent="0.2">
      <c r="A6" s="200" t="s">
        <v>101</v>
      </c>
      <c r="B6" s="203" t="s">
        <v>102</v>
      </c>
      <c r="C6" s="203" t="s">
        <v>103</v>
      </c>
      <c r="D6" s="202" t="s">
        <v>104</v>
      </c>
      <c r="E6" s="200" t="s">
        <v>105</v>
      </c>
      <c r="F6" s="201" t="s">
        <v>106</v>
      </c>
      <c r="G6" s="200" t="s">
        <v>31</v>
      </c>
      <c r="H6" s="199" t="s">
        <v>32</v>
      </c>
      <c r="I6" s="199" t="s">
        <v>107</v>
      </c>
      <c r="J6" s="199" t="s">
        <v>33</v>
      </c>
      <c r="K6" s="199" t="s">
        <v>108</v>
      </c>
      <c r="L6" s="199" t="s">
        <v>109</v>
      </c>
      <c r="M6" s="199" t="s">
        <v>110</v>
      </c>
      <c r="N6" s="199" t="s">
        <v>111</v>
      </c>
      <c r="O6" s="199" t="s">
        <v>112</v>
      </c>
      <c r="P6" s="199" t="s">
        <v>113</v>
      </c>
      <c r="Q6" s="199" t="s">
        <v>114</v>
      </c>
      <c r="R6" s="199" t="s">
        <v>115</v>
      </c>
      <c r="S6" s="199" t="s">
        <v>116</v>
      </c>
      <c r="T6" s="199" t="s">
        <v>117</v>
      </c>
      <c r="U6" s="199" t="s">
        <v>118</v>
      </c>
      <c r="V6" s="199" t="s">
        <v>119</v>
      </c>
      <c r="W6" s="199" t="s">
        <v>120</v>
      </c>
    </row>
    <row r="7" spans="1:60" hidden="1" x14ac:dyDescent="0.2">
      <c r="A7" s="192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2" t="s">
        <v>121</v>
      </c>
      <c r="B8" s="163" t="s">
        <v>59</v>
      </c>
      <c r="C8" s="181" t="s">
        <v>60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0.97000000000000008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11.27</v>
      </c>
      <c r="W8" s="161"/>
      <c r="AG8" t="s">
        <v>122</v>
      </c>
    </row>
    <row r="9" spans="1:60" ht="22.5" outlineLevel="1" x14ac:dyDescent="0.2">
      <c r="A9" s="174">
        <v>1</v>
      </c>
      <c r="B9" s="175" t="s">
        <v>123</v>
      </c>
      <c r="C9" s="182" t="s">
        <v>124</v>
      </c>
      <c r="D9" s="176" t="s">
        <v>125</v>
      </c>
      <c r="E9" s="177">
        <v>3</v>
      </c>
      <c r="F9" s="178"/>
      <c r="G9" s="179">
        <f t="shared" ref="G9:G14" si="0">ROUND(E9*F9,2)</f>
        <v>0</v>
      </c>
      <c r="H9" s="160"/>
      <c r="I9" s="159">
        <f t="shared" ref="I9:I14" si="1">ROUND(E9*H9,2)</f>
        <v>0</v>
      </c>
      <c r="J9" s="160"/>
      <c r="K9" s="159">
        <f t="shared" ref="K9:K14" si="2">ROUND(E9*J9,2)</f>
        <v>0</v>
      </c>
      <c r="L9" s="159">
        <v>15</v>
      </c>
      <c r="M9" s="159">
        <f t="shared" ref="M9:M14" si="3">G9*(1+L9/100)</f>
        <v>0</v>
      </c>
      <c r="N9" s="159">
        <v>2.0199999999999999E-2</v>
      </c>
      <c r="O9" s="159">
        <f t="shared" ref="O9:O14" si="4">ROUND(E9*N9,2)</f>
        <v>0.06</v>
      </c>
      <c r="P9" s="159">
        <v>0</v>
      </c>
      <c r="Q9" s="159">
        <f t="shared" ref="Q9:Q14" si="5">ROUND(E9*P9,2)</f>
        <v>0</v>
      </c>
      <c r="R9" s="159"/>
      <c r="S9" s="159" t="s">
        <v>126</v>
      </c>
      <c r="T9" s="159" t="s">
        <v>126</v>
      </c>
      <c r="U9" s="159">
        <v>0.24199999999999999</v>
      </c>
      <c r="V9" s="159">
        <f t="shared" ref="V9:V14" si="6">ROUND(E9*U9,2)</f>
        <v>0.73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74">
        <v>2</v>
      </c>
      <c r="B10" s="175" t="s">
        <v>128</v>
      </c>
      <c r="C10" s="182" t="s">
        <v>129</v>
      </c>
      <c r="D10" s="176" t="s">
        <v>130</v>
      </c>
      <c r="E10" s="177">
        <v>1.5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9">
        <v>4.761E-2</v>
      </c>
      <c r="O10" s="159">
        <f t="shared" si="4"/>
        <v>7.0000000000000007E-2</v>
      </c>
      <c r="P10" s="159">
        <v>0</v>
      </c>
      <c r="Q10" s="159">
        <f t="shared" si="5"/>
        <v>0</v>
      </c>
      <c r="R10" s="159"/>
      <c r="S10" s="159" t="s">
        <v>131</v>
      </c>
      <c r="T10" s="159" t="s">
        <v>131</v>
      </c>
      <c r="U10" s="159">
        <v>0.51744999999999997</v>
      </c>
      <c r="V10" s="159">
        <f t="shared" si="6"/>
        <v>0.78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74">
        <v>3</v>
      </c>
      <c r="B11" s="175" t="s">
        <v>132</v>
      </c>
      <c r="C11" s="182" t="s">
        <v>133</v>
      </c>
      <c r="D11" s="176" t="s">
        <v>130</v>
      </c>
      <c r="E11" s="177">
        <v>7.44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9">
        <v>5.3199999999999997E-2</v>
      </c>
      <c r="O11" s="159">
        <f t="shared" si="4"/>
        <v>0.4</v>
      </c>
      <c r="P11" s="159">
        <v>0</v>
      </c>
      <c r="Q11" s="159">
        <f t="shared" si="5"/>
        <v>0</v>
      </c>
      <c r="R11" s="159"/>
      <c r="S11" s="159" t="s">
        <v>131</v>
      </c>
      <c r="T11" s="159" t="s">
        <v>131</v>
      </c>
      <c r="U11" s="159">
        <v>0.51744999999999997</v>
      </c>
      <c r="V11" s="159">
        <f t="shared" si="6"/>
        <v>3.85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127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4">
        <v>4</v>
      </c>
      <c r="B12" s="175" t="s">
        <v>134</v>
      </c>
      <c r="C12" s="182" t="s">
        <v>135</v>
      </c>
      <c r="D12" s="176" t="s">
        <v>130</v>
      </c>
      <c r="E12" s="177">
        <v>4.68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9">
        <v>7.0599999999999996E-2</v>
      </c>
      <c r="O12" s="159">
        <f t="shared" si="4"/>
        <v>0.33</v>
      </c>
      <c r="P12" s="159">
        <v>0</v>
      </c>
      <c r="Q12" s="159">
        <f t="shared" si="5"/>
        <v>0</v>
      </c>
      <c r="R12" s="159"/>
      <c r="S12" s="159" t="s">
        <v>131</v>
      </c>
      <c r="T12" s="159" t="s">
        <v>131</v>
      </c>
      <c r="U12" s="159">
        <v>0.52915000000000001</v>
      </c>
      <c r="V12" s="159">
        <f t="shared" si="6"/>
        <v>2.48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4">
        <v>5</v>
      </c>
      <c r="B13" s="175" t="s">
        <v>136</v>
      </c>
      <c r="C13" s="182" t="s">
        <v>137</v>
      </c>
      <c r="D13" s="176" t="s">
        <v>138</v>
      </c>
      <c r="E13" s="177">
        <v>7.8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9">
        <v>1.0200000000000001E-3</v>
      </c>
      <c r="O13" s="159">
        <f t="shared" si="4"/>
        <v>0.01</v>
      </c>
      <c r="P13" s="159">
        <v>0</v>
      </c>
      <c r="Q13" s="159">
        <f t="shared" si="5"/>
        <v>0</v>
      </c>
      <c r="R13" s="159"/>
      <c r="S13" s="159" t="s">
        <v>131</v>
      </c>
      <c r="T13" s="159" t="s">
        <v>131</v>
      </c>
      <c r="U13" s="159">
        <v>0.23</v>
      </c>
      <c r="V13" s="159">
        <f t="shared" si="6"/>
        <v>1.79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4">
        <v>6</v>
      </c>
      <c r="B14" s="175" t="s">
        <v>139</v>
      </c>
      <c r="C14" s="182" t="s">
        <v>140</v>
      </c>
      <c r="D14" s="176" t="s">
        <v>130</v>
      </c>
      <c r="E14" s="177">
        <v>2.16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9">
        <v>4.6820000000000001E-2</v>
      </c>
      <c r="O14" s="159">
        <f t="shared" si="4"/>
        <v>0.1</v>
      </c>
      <c r="P14" s="159">
        <v>0</v>
      </c>
      <c r="Q14" s="159">
        <f t="shared" si="5"/>
        <v>0</v>
      </c>
      <c r="R14" s="159"/>
      <c r="S14" s="159" t="s">
        <v>131</v>
      </c>
      <c r="T14" s="159" t="s">
        <v>131</v>
      </c>
      <c r="U14" s="159">
        <v>0.75800000000000001</v>
      </c>
      <c r="V14" s="159">
        <f t="shared" si="6"/>
        <v>1.64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62" t="s">
        <v>121</v>
      </c>
      <c r="B15" s="163" t="s">
        <v>61</v>
      </c>
      <c r="C15" s="181" t="s">
        <v>62</v>
      </c>
      <c r="D15" s="164"/>
      <c r="E15" s="165"/>
      <c r="F15" s="166"/>
      <c r="G15" s="167">
        <f>SUMIF(AG16:AG22,"&lt;&gt;NOR",G16:G22)</f>
        <v>0</v>
      </c>
      <c r="H15" s="161"/>
      <c r="I15" s="161">
        <f>SUM(I16:I22)</f>
        <v>0</v>
      </c>
      <c r="J15" s="161"/>
      <c r="K15" s="161">
        <f>SUM(K16:K22)</f>
        <v>0</v>
      </c>
      <c r="L15" s="161"/>
      <c r="M15" s="161">
        <f>SUM(M16:M22)</f>
        <v>0</v>
      </c>
      <c r="N15" s="161"/>
      <c r="O15" s="161">
        <f>SUM(O16:O22)</f>
        <v>0.39</v>
      </c>
      <c r="P15" s="161"/>
      <c r="Q15" s="161">
        <f>SUM(Q16:Q22)</f>
        <v>0</v>
      </c>
      <c r="R15" s="161"/>
      <c r="S15" s="161"/>
      <c r="T15" s="161"/>
      <c r="U15" s="161"/>
      <c r="V15" s="161">
        <f>SUM(V16:V22)</f>
        <v>23.22</v>
      </c>
      <c r="W15" s="161"/>
      <c r="AG15" t="s">
        <v>122</v>
      </c>
    </row>
    <row r="16" spans="1:60" outlineLevel="1" x14ac:dyDescent="0.2">
      <c r="A16" s="174">
        <v>7</v>
      </c>
      <c r="B16" s="175" t="s">
        <v>141</v>
      </c>
      <c r="C16" s="182" t="s">
        <v>142</v>
      </c>
      <c r="D16" s="176" t="s">
        <v>130</v>
      </c>
      <c r="E16" s="177">
        <v>15</v>
      </c>
      <c r="F16" s="178"/>
      <c r="G16" s="179">
        <f t="shared" ref="G16:G22" si="7">ROUND(E16*F16,2)</f>
        <v>0</v>
      </c>
      <c r="H16" s="160"/>
      <c r="I16" s="159">
        <f t="shared" ref="I16:I22" si="8">ROUND(E16*H16,2)</f>
        <v>0</v>
      </c>
      <c r="J16" s="160"/>
      <c r="K16" s="159">
        <f t="shared" ref="K16:K22" si="9">ROUND(E16*J16,2)</f>
        <v>0</v>
      </c>
      <c r="L16" s="159">
        <v>15</v>
      </c>
      <c r="M16" s="159">
        <f t="shared" ref="M16:M22" si="10">G16*(1+L16/100)</f>
        <v>0</v>
      </c>
      <c r="N16" s="159">
        <v>1.2E-4</v>
      </c>
      <c r="O16" s="159">
        <f t="shared" ref="O16:O22" si="11">ROUND(E16*N16,2)</f>
        <v>0</v>
      </c>
      <c r="P16" s="159">
        <v>0</v>
      </c>
      <c r="Q16" s="159">
        <f t="shared" ref="Q16:Q22" si="12">ROUND(E16*P16,2)</f>
        <v>0</v>
      </c>
      <c r="R16" s="159"/>
      <c r="S16" s="159" t="s">
        <v>143</v>
      </c>
      <c r="T16" s="159" t="s">
        <v>144</v>
      </c>
      <c r="U16" s="159">
        <v>0</v>
      </c>
      <c r="V16" s="159">
        <f t="shared" ref="V16:V22" si="13">ROUND(E16*U16,2)</f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74">
        <v>8</v>
      </c>
      <c r="B17" s="175" t="s">
        <v>145</v>
      </c>
      <c r="C17" s="182" t="s">
        <v>146</v>
      </c>
      <c r="D17" s="176" t="s">
        <v>130</v>
      </c>
      <c r="E17" s="177">
        <v>3.1949999999999998</v>
      </c>
      <c r="F17" s="178"/>
      <c r="G17" s="179">
        <f t="shared" si="7"/>
        <v>0</v>
      </c>
      <c r="H17" s="160"/>
      <c r="I17" s="159">
        <f t="shared" si="8"/>
        <v>0</v>
      </c>
      <c r="J17" s="160"/>
      <c r="K17" s="159">
        <f t="shared" si="9"/>
        <v>0</v>
      </c>
      <c r="L17" s="159">
        <v>15</v>
      </c>
      <c r="M17" s="159">
        <f t="shared" si="10"/>
        <v>0</v>
      </c>
      <c r="N17" s="159">
        <v>1.8599999999999998E-2</v>
      </c>
      <c r="O17" s="159">
        <f t="shared" si="11"/>
        <v>0.06</v>
      </c>
      <c r="P17" s="159">
        <v>0</v>
      </c>
      <c r="Q17" s="159">
        <f t="shared" si="12"/>
        <v>0</v>
      </c>
      <c r="R17" s="159"/>
      <c r="S17" s="159" t="s">
        <v>131</v>
      </c>
      <c r="T17" s="159" t="s">
        <v>131</v>
      </c>
      <c r="U17" s="159">
        <v>1.0109999999999999</v>
      </c>
      <c r="V17" s="159">
        <f t="shared" si="13"/>
        <v>3.23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4">
        <v>9</v>
      </c>
      <c r="B18" s="175" t="s">
        <v>147</v>
      </c>
      <c r="C18" s="182" t="s">
        <v>148</v>
      </c>
      <c r="D18" s="176" t="s">
        <v>130</v>
      </c>
      <c r="E18" s="177">
        <v>3.1949999999999998</v>
      </c>
      <c r="F18" s="178"/>
      <c r="G18" s="179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15</v>
      </c>
      <c r="M18" s="159">
        <f t="shared" si="10"/>
        <v>0</v>
      </c>
      <c r="N18" s="159">
        <v>0</v>
      </c>
      <c r="O18" s="159">
        <f t="shared" si="11"/>
        <v>0</v>
      </c>
      <c r="P18" s="159">
        <v>0</v>
      </c>
      <c r="Q18" s="159">
        <f t="shared" si="12"/>
        <v>0</v>
      </c>
      <c r="R18" s="159"/>
      <c r="S18" s="159" t="s">
        <v>131</v>
      </c>
      <c r="T18" s="159" t="s">
        <v>131</v>
      </c>
      <c r="U18" s="159">
        <v>0.57999999999999996</v>
      </c>
      <c r="V18" s="159">
        <f t="shared" si="13"/>
        <v>1.85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74">
        <v>10</v>
      </c>
      <c r="B19" s="175" t="s">
        <v>149</v>
      </c>
      <c r="C19" s="182" t="s">
        <v>150</v>
      </c>
      <c r="D19" s="176" t="s">
        <v>130</v>
      </c>
      <c r="E19" s="177">
        <v>9.9450000000000003</v>
      </c>
      <c r="F19" s="178"/>
      <c r="G19" s="179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15</v>
      </c>
      <c r="M19" s="159">
        <f t="shared" si="10"/>
        <v>0</v>
      </c>
      <c r="N19" s="159">
        <v>4.8999999999999998E-3</v>
      </c>
      <c r="O19" s="159">
        <f t="shared" si="11"/>
        <v>0.05</v>
      </c>
      <c r="P19" s="159">
        <v>0</v>
      </c>
      <c r="Q19" s="159">
        <f t="shared" si="12"/>
        <v>0</v>
      </c>
      <c r="R19" s="159"/>
      <c r="S19" s="159" t="s">
        <v>131</v>
      </c>
      <c r="T19" s="159" t="s">
        <v>131</v>
      </c>
      <c r="U19" s="159">
        <v>0.27</v>
      </c>
      <c r="V19" s="159">
        <f t="shared" si="13"/>
        <v>2.69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4">
        <v>11</v>
      </c>
      <c r="B20" s="175" t="s">
        <v>151</v>
      </c>
      <c r="C20" s="182" t="s">
        <v>152</v>
      </c>
      <c r="D20" s="176" t="s">
        <v>130</v>
      </c>
      <c r="E20" s="177">
        <v>5.76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15</v>
      </c>
      <c r="M20" s="159">
        <f t="shared" si="10"/>
        <v>0</v>
      </c>
      <c r="N20" s="159">
        <v>2.8000000000000001E-2</v>
      </c>
      <c r="O20" s="159">
        <f t="shared" si="11"/>
        <v>0.16</v>
      </c>
      <c r="P20" s="159">
        <v>0</v>
      </c>
      <c r="Q20" s="159">
        <f t="shared" si="12"/>
        <v>0</v>
      </c>
      <c r="R20" s="159"/>
      <c r="S20" s="159" t="s">
        <v>131</v>
      </c>
      <c r="T20" s="159" t="s">
        <v>131</v>
      </c>
      <c r="U20" s="159">
        <v>0.48</v>
      </c>
      <c r="V20" s="159">
        <f t="shared" si="13"/>
        <v>2.76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4">
        <v>12</v>
      </c>
      <c r="B21" s="175" t="s">
        <v>153</v>
      </c>
      <c r="C21" s="182" t="s">
        <v>154</v>
      </c>
      <c r="D21" s="176" t="s">
        <v>130</v>
      </c>
      <c r="E21" s="177">
        <v>5.76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15</v>
      </c>
      <c r="M21" s="159">
        <f t="shared" si="10"/>
        <v>0</v>
      </c>
      <c r="N21" s="159">
        <v>1.6000000000000001E-4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131</v>
      </c>
      <c r="T21" s="159" t="s">
        <v>131</v>
      </c>
      <c r="U21" s="159">
        <v>7.0000000000000007E-2</v>
      </c>
      <c r="V21" s="159">
        <f t="shared" si="13"/>
        <v>0.4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127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4">
        <v>13</v>
      </c>
      <c r="B22" s="175" t="s">
        <v>155</v>
      </c>
      <c r="C22" s="182" t="s">
        <v>156</v>
      </c>
      <c r="D22" s="176" t="s">
        <v>130</v>
      </c>
      <c r="E22" s="177">
        <v>33.945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15</v>
      </c>
      <c r="M22" s="159">
        <f t="shared" si="10"/>
        <v>0</v>
      </c>
      <c r="N22" s="159">
        <v>3.6700000000000001E-3</v>
      </c>
      <c r="O22" s="159">
        <f t="shared" si="11"/>
        <v>0.12</v>
      </c>
      <c r="P22" s="159">
        <v>0</v>
      </c>
      <c r="Q22" s="159">
        <f t="shared" si="12"/>
        <v>0</v>
      </c>
      <c r="R22" s="159"/>
      <c r="S22" s="159" t="s">
        <v>131</v>
      </c>
      <c r="T22" s="159" t="s">
        <v>131</v>
      </c>
      <c r="U22" s="159">
        <v>0.36199999999999999</v>
      </c>
      <c r="V22" s="159">
        <f t="shared" si="13"/>
        <v>12.29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2" t="s">
        <v>121</v>
      </c>
      <c r="B23" s="163" t="s">
        <v>63</v>
      </c>
      <c r="C23" s="181" t="s">
        <v>64</v>
      </c>
      <c r="D23" s="164"/>
      <c r="E23" s="165"/>
      <c r="F23" s="166"/>
      <c r="G23" s="167">
        <f>SUMIF(AG24:AG25,"&lt;&gt;NOR",G24:G25)</f>
        <v>0</v>
      </c>
      <c r="H23" s="161"/>
      <c r="I23" s="161">
        <f>SUM(I24:I25)</f>
        <v>0</v>
      </c>
      <c r="J23" s="161"/>
      <c r="K23" s="161">
        <f>SUM(K24:K25)</f>
        <v>0</v>
      </c>
      <c r="L23" s="161"/>
      <c r="M23" s="161">
        <f>SUM(M24:M25)</f>
        <v>0</v>
      </c>
      <c r="N23" s="161"/>
      <c r="O23" s="161">
        <f>SUM(O24:O25)</f>
        <v>0.18</v>
      </c>
      <c r="P23" s="161"/>
      <c r="Q23" s="161">
        <f>SUM(Q24:Q25)</f>
        <v>0</v>
      </c>
      <c r="R23" s="161"/>
      <c r="S23" s="161"/>
      <c r="T23" s="161"/>
      <c r="U23" s="161"/>
      <c r="V23" s="161">
        <f>SUM(V24:V25)</f>
        <v>1.56</v>
      </c>
      <c r="W23" s="161"/>
      <c r="AG23" t="s">
        <v>122</v>
      </c>
    </row>
    <row r="24" spans="1:60" ht="22.5" outlineLevel="1" x14ac:dyDescent="0.2">
      <c r="A24" s="174">
        <v>14</v>
      </c>
      <c r="B24" s="175" t="s">
        <v>157</v>
      </c>
      <c r="C24" s="182" t="s">
        <v>158</v>
      </c>
      <c r="D24" s="176" t="s">
        <v>130</v>
      </c>
      <c r="E24" s="177">
        <v>3.1949999999999998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15</v>
      </c>
      <c r="M24" s="159">
        <f>G24*(1+L24/100)</f>
        <v>0</v>
      </c>
      <c r="N24" s="159">
        <v>5.7099999999999998E-2</v>
      </c>
      <c r="O24" s="159">
        <f>ROUND(E24*N24,2)</f>
        <v>0.18</v>
      </c>
      <c r="P24" s="159">
        <v>0</v>
      </c>
      <c r="Q24" s="159">
        <f>ROUND(E24*P24,2)</f>
        <v>0</v>
      </c>
      <c r="R24" s="159"/>
      <c r="S24" s="159" t="s">
        <v>131</v>
      </c>
      <c r="T24" s="159" t="s">
        <v>131</v>
      </c>
      <c r="U24" s="159">
        <v>0.42899999999999999</v>
      </c>
      <c r="V24" s="159">
        <f>ROUND(E24*U24,2)</f>
        <v>1.37</v>
      </c>
      <c r="W24" s="159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127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4">
        <v>15</v>
      </c>
      <c r="B25" s="175" t="s">
        <v>159</v>
      </c>
      <c r="C25" s="182" t="s">
        <v>160</v>
      </c>
      <c r="D25" s="176" t="s">
        <v>130</v>
      </c>
      <c r="E25" s="177">
        <v>3.1949999999999998</v>
      </c>
      <c r="F25" s="178"/>
      <c r="G25" s="179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15</v>
      </c>
      <c r="M25" s="159">
        <f>G25*(1+L25/100)</f>
        <v>0</v>
      </c>
      <c r="N25" s="159">
        <v>5.9000000000000003E-4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131</v>
      </c>
      <c r="T25" s="159" t="s">
        <v>131</v>
      </c>
      <c r="U25" s="159">
        <v>0.06</v>
      </c>
      <c r="V25" s="159">
        <f>ROUND(E25*U25,2)</f>
        <v>0.19</v>
      </c>
      <c r="W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127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62" t="s">
        <v>121</v>
      </c>
      <c r="B26" s="163" t="s">
        <v>65</v>
      </c>
      <c r="C26" s="181" t="s">
        <v>66</v>
      </c>
      <c r="D26" s="164"/>
      <c r="E26" s="165"/>
      <c r="F26" s="166"/>
      <c r="G26" s="167">
        <f>SUMIF(AG27:AG28,"&lt;&gt;NOR",G27:G28)</f>
        <v>0</v>
      </c>
      <c r="H26" s="161"/>
      <c r="I26" s="161">
        <f>SUM(I27:I28)</f>
        <v>0</v>
      </c>
      <c r="J26" s="161"/>
      <c r="K26" s="161">
        <f>SUM(K27:K28)</f>
        <v>0</v>
      </c>
      <c r="L26" s="161"/>
      <c r="M26" s="161">
        <f>SUM(M27:M28)</f>
        <v>0</v>
      </c>
      <c r="N26" s="161"/>
      <c r="O26" s="161">
        <f>SUM(O27:O28)</f>
        <v>0.06</v>
      </c>
      <c r="P26" s="161"/>
      <c r="Q26" s="161">
        <f>SUM(Q27:Q28)</f>
        <v>0</v>
      </c>
      <c r="R26" s="161"/>
      <c r="S26" s="161"/>
      <c r="T26" s="161"/>
      <c r="U26" s="161"/>
      <c r="V26" s="161">
        <f>SUM(V27:V28)</f>
        <v>3.72</v>
      </c>
      <c r="W26" s="161"/>
      <c r="AG26" t="s">
        <v>122</v>
      </c>
    </row>
    <row r="27" spans="1:60" outlineLevel="1" x14ac:dyDescent="0.2">
      <c r="A27" s="174">
        <v>16</v>
      </c>
      <c r="B27" s="175" t="s">
        <v>161</v>
      </c>
      <c r="C27" s="182" t="s">
        <v>162</v>
      </c>
      <c r="D27" s="176" t="s">
        <v>125</v>
      </c>
      <c r="E27" s="177">
        <v>2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15</v>
      </c>
      <c r="M27" s="159">
        <f>G27*(1+L27/100)</f>
        <v>0</v>
      </c>
      <c r="N27" s="159">
        <v>1.8970000000000001E-2</v>
      </c>
      <c r="O27" s="159">
        <f>ROUND(E27*N27,2)</f>
        <v>0.04</v>
      </c>
      <c r="P27" s="159">
        <v>0</v>
      </c>
      <c r="Q27" s="159">
        <f>ROUND(E27*P27,2)</f>
        <v>0</v>
      </c>
      <c r="R27" s="159"/>
      <c r="S27" s="159" t="s">
        <v>131</v>
      </c>
      <c r="T27" s="159" t="s">
        <v>131</v>
      </c>
      <c r="U27" s="159">
        <v>1.86</v>
      </c>
      <c r="V27" s="159">
        <f>ROUND(E27*U27,2)</f>
        <v>3.72</v>
      </c>
      <c r="W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74">
        <v>17</v>
      </c>
      <c r="B28" s="175" t="s">
        <v>164</v>
      </c>
      <c r="C28" s="182" t="s">
        <v>165</v>
      </c>
      <c r="D28" s="176" t="s">
        <v>125</v>
      </c>
      <c r="E28" s="177">
        <v>2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15</v>
      </c>
      <c r="M28" s="159">
        <f>G28*(1+L28/100)</f>
        <v>0</v>
      </c>
      <c r="N28" s="159">
        <v>1.0449999999999999E-2</v>
      </c>
      <c r="O28" s="159">
        <f>ROUND(E28*N28,2)</f>
        <v>0.02</v>
      </c>
      <c r="P28" s="159">
        <v>0</v>
      </c>
      <c r="Q28" s="159">
        <f>ROUND(E28*P28,2)</f>
        <v>0</v>
      </c>
      <c r="R28" s="159" t="s">
        <v>166</v>
      </c>
      <c r="S28" s="159" t="s">
        <v>131</v>
      </c>
      <c r="T28" s="159" t="s">
        <v>131</v>
      </c>
      <c r="U28" s="159">
        <v>0</v>
      </c>
      <c r="V28" s="159">
        <f>ROUND(E28*U28,2)</f>
        <v>0</v>
      </c>
      <c r="W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167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62" t="s">
        <v>121</v>
      </c>
      <c r="B29" s="163" t="s">
        <v>67</v>
      </c>
      <c r="C29" s="181" t="s">
        <v>68</v>
      </c>
      <c r="D29" s="164"/>
      <c r="E29" s="165"/>
      <c r="F29" s="166"/>
      <c r="G29" s="167">
        <f>SUMIF(AG30:AG30,"&lt;&gt;NOR",G30:G30)</f>
        <v>0</v>
      </c>
      <c r="H29" s="161"/>
      <c r="I29" s="161">
        <f>SUM(I30:I30)</f>
        <v>0</v>
      </c>
      <c r="J29" s="161"/>
      <c r="K29" s="161">
        <f>SUM(K30:K30)</f>
        <v>0</v>
      </c>
      <c r="L29" s="161"/>
      <c r="M29" s="161">
        <f>SUM(M30:M30)</f>
        <v>0</v>
      </c>
      <c r="N29" s="161"/>
      <c r="O29" s="161">
        <f>SUM(O30:O30)</f>
        <v>0.01</v>
      </c>
      <c r="P29" s="161"/>
      <c r="Q29" s="161">
        <f>SUM(Q30:Q30)</f>
        <v>0</v>
      </c>
      <c r="R29" s="161"/>
      <c r="S29" s="161"/>
      <c r="T29" s="161"/>
      <c r="U29" s="161"/>
      <c r="V29" s="161">
        <f>SUM(V30:V30)</f>
        <v>1.26</v>
      </c>
      <c r="W29" s="161"/>
      <c r="AG29" t="s">
        <v>122</v>
      </c>
    </row>
    <row r="30" spans="1:60" outlineLevel="1" x14ac:dyDescent="0.2">
      <c r="A30" s="174">
        <v>18</v>
      </c>
      <c r="B30" s="175" t="s">
        <v>168</v>
      </c>
      <c r="C30" s="182" t="s">
        <v>169</v>
      </c>
      <c r="D30" s="176" t="s">
        <v>130</v>
      </c>
      <c r="E30" s="177">
        <v>7.0949999999999998</v>
      </c>
      <c r="F30" s="178"/>
      <c r="G30" s="179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15</v>
      </c>
      <c r="M30" s="159">
        <f>G30*(1+L30/100)</f>
        <v>0</v>
      </c>
      <c r="N30" s="159">
        <v>1.2099999999999999E-3</v>
      </c>
      <c r="O30" s="159">
        <f>ROUND(E30*N30,2)</f>
        <v>0.01</v>
      </c>
      <c r="P30" s="159">
        <v>0</v>
      </c>
      <c r="Q30" s="159">
        <f>ROUND(E30*P30,2)</f>
        <v>0</v>
      </c>
      <c r="R30" s="159"/>
      <c r="S30" s="159" t="s">
        <v>131</v>
      </c>
      <c r="T30" s="159" t="s">
        <v>131</v>
      </c>
      <c r="U30" s="159">
        <v>0.17699999999999999</v>
      </c>
      <c r="V30" s="159">
        <f>ROUND(E30*U30,2)</f>
        <v>1.26</v>
      </c>
      <c r="W30" s="159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127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5.5" x14ac:dyDescent="0.2">
      <c r="A31" s="162" t="s">
        <v>121</v>
      </c>
      <c r="B31" s="163" t="s">
        <v>69</v>
      </c>
      <c r="C31" s="181" t="s">
        <v>70</v>
      </c>
      <c r="D31" s="164"/>
      <c r="E31" s="165"/>
      <c r="F31" s="166"/>
      <c r="G31" s="167">
        <f>SUMIF(AG32:AG34,"&lt;&gt;NOR",G32:G34)</f>
        <v>0</v>
      </c>
      <c r="H31" s="161"/>
      <c r="I31" s="161">
        <f>SUM(I32:I34)</f>
        <v>0</v>
      </c>
      <c r="J31" s="161"/>
      <c r="K31" s="161">
        <f>SUM(K32:K34)</f>
        <v>0</v>
      </c>
      <c r="L31" s="161"/>
      <c r="M31" s="161">
        <f>SUM(M32:M34)</f>
        <v>0</v>
      </c>
      <c r="N31" s="161"/>
      <c r="O31" s="161">
        <f>SUM(O32:O34)</f>
        <v>0</v>
      </c>
      <c r="P31" s="161"/>
      <c r="Q31" s="161">
        <f>SUM(Q32:Q34)</f>
        <v>0</v>
      </c>
      <c r="R31" s="161"/>
      <c r="S31" s="161"/>
      <c r="T31" s="161"/>
      <c r="U31" s="161"/>
      <c r="V31" s="161">
        <f>SUM(V32:V34)</f>
        <v>30.6</v>
      </c>
      <c r="W31" s="161"/>
      <c r="AG31" t="s">
        <v>122</v>
      </c>
    </row>
    <row r="32" spans="1:60" outlineLevel="1" x14ac:dyDescent="0.2">
      <c r="A32" s="174">
        <v>19</v>
      </c>
      <c r="B32" s="175" t="s">
        <v>170</v>
      </c>
      <c r="C32" s="182" t="s">
        <v>171</v>
      </c>
      <c r="D32" s="176" t="s">
        <v>130</v>
      </c>
      <c r="E32" s="177">
        <v>18.195</v>
      </c>
      <c r="F32" s="178"/>
      <c r="G32" s="179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15</v>
      </c>
      <c r="M32" s="159">
        <f>G32*(1+L32/100)</f>
        <v>0</v>
      </c>
      <c r="N32" s="159">
        <v>4.0000000000000003E-5</v>
      </c>
      <c r="O32" s="159">
        <f>ROUND(E32*N32,2)</f>
        <v>0</v>
      </c>
      <c r="P32" s="159">
        <v>0</v>
      </c>
      <c r="Q32" s="159">
        <f>ROUND(E32*P32,2)</f>
        <v>0</v>
      </c>
      <c r="R32" s="159"/>
      <c r="S32" s="159" t="s">
        <v>131</v>
      </c>
      <c r="T32" s="159" t="s">
        <v>131</v>
      </c>
      <c r="U32" s="159">
        <v>0.308</v>
      </c>
      <c r="V32" s="159">
        <f>ROUND(E32*U32,2)</f>
        <v>5.6</v>
      </c>
      <c r="W32" s="159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127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4">
        <v>20</v>
      </c>
      <c r="B33" s="175" t="s">
        <v>172</v>
      </c>
      <c r="C33" s="182" t="s">
        <v>173</v>
      </c>
      <c r="D33" s="176" t="s">
        <v>130</v>
      </c>
      <c r="E33" s="177">
        <v>1000</v>
      </c>
      <c r="F33" s="178"/>
      <c r="G33" s="179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15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131</v>
      </c>
      <c r="T33" s="159" t="s">
        <v>131</v>
      </c>
      <c r="U33" s="159">
        <v>1.4999999999999999E-2</v>
      </c>
      <c r="V33" s="159">
        <f>ROUND(E33*U33,2)</f>
        <v>15</v>
      </c>
      <c r="W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4">
        <v>21</v>
      </c>
      <c r="B34" s="175" t="s">
        <v>174</v>
      </c>
      <c r="C34" s="182" t="s">
        <v>175</v>
      </c>
      <c r="D34" s="176" t="s">
        <v>176</v>
      </c>
      <c r="E34" s="177">
        <v>10</v>
      </c>
      <c r="F34" s="178"/>
      <c r="G34" s="179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15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 t="s">
        <v>177</v>
      </c>
      <c r="S34" s="159" t="s">
        <v>131</v>
      </c>
      <c r="T34" s="159" t="s">
        <v>131</v>
      </c>
      <c r="U34" s="159">
        <v>1</v>
      </c>
      <c r="V34" s="159">
        <f>ROUND(E34*U34,2)</f>
        <v>10</v>
      </c>
      <c r="W34" s="159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178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2" t="s">
        <v>121</v>
      </c>
      <c r="B35" s="163" t="s">
        <v>71</v>
      </c>
      <c r="C35" s="181" t="s">
        <v>72</v>
      </c>
      <c r="D35" s="164"/>
      <c r="E35" s="165"/>
      <c r="F35" s="166"/>
      <c r="G35" s="167">
        <f>SUMIF(AG36:AG62,"&lt;&gt;NOR",G36:G62)</f>
        <v>0</v>
      </c>
      <c r="H35" s="161"/>
      <c r="I35" s="161">
        <f>SUM(I36:I62)</f>
        <v>0</v>
      </c>
      <c r="J35" s="161"/>
      <c r="K35" s="161">
        <f>SUM(K36:K62)</f>
        <v>0</v>
      </c>
      <c r="L35" s="161"/>
      <c r="M35" s="161">
        <f>SUM(M36:M62)</f>
        <v>0</v>
      </c>
      <c r="N35" s="161"/>
      <c r="O35" s="161">
        <f>SUM(O36:O62)</f>
        <v>0</v>
      </c>
      <c r="P35" s="161"/>
      <c r="Q35" s="161">
        <f>SUM(Q36:Q62)</f>
        <v>2.7600000000000002</v>
      </c>
      <c r="R35" s="161"/>
      <c r="S35" s="161"/>
      <c r="T35" s="161"/>
      <c r="U35" s="161"/>
      <c r="V35" s="161">
        <f>SUM(V36:V62)</f>
        <v>75.450000000000017</v>
      </c>
      <c r="W35" s="161"/>
      <c r="AG35" t="s">
        <v>122</v>
      </c>
    </row>
    <row r="36" spans="1:60" outlineLevel="1" x14ac:dyDescent="0.2">
      <c r="A36" s="174">
        <v>22</v>
      </c>
      <c r="B36" s="175" t="s">
        <v>179</v>
      </c>
      <c r="C36" s="182" t="s">
        <v>180</v>
      </c>
      <c r="D36" s="176" t="s">
        <v>125</v>
      </c>
      <c r="E36" s="177">
        <v>2</v>
      </c>
      <c r="F36" s="178"/>
      <c r="G36" s="179">
        <f t="shared" ref="G36:G62" si="14">ROUND(E36*F36,2)</f>
        <v>0</v>
      </c>
      <c r="H36" s="160"/>
      <c r="I36" s="159">
        <f t="shared" ref="I36:I62" si="15">ROUND(E36*H36,2)</f>
        <v>0</v>
      </c>
      <c r="J36" s="160"/>
      <c r="K36" s="159">
        <f t="shared" ref="K36:K62" si="16">ROUND(E36*J36,2)</f>
        <v>0</v>
      </c>
      <c r="L36" s="159">
        <v>15</v>
      </c>
      <c r="M36" s="159">
        <f t="shared" ref="M36:M62" si="17">G36*(1+L36/100)</f>
        <v>0</v>
      </c>
      <c r="N36" s="159">
        <v>0</v>
      </c>
      <c r="O36" s="159">
        <f t="shared" ref="O36:O62" si="18">ROUND(E36*N36,2)</f>
        <v>0</v>
      </c>
      <c r="P36" s="159">
        <v>0</v>
      </c>
      <c r="Q36" s="159">
        <f t="shared" ref="Q36:Q62" si="19">ROUND(E36*P36,2)</f>
        <v>0</v>
      </c>
      <c r="R36" s="159"/>
      <c r="S36" s="159" t="s">
        <v>131</v>
      </c>
      <c r="T36" s="159" t="s">
        <v>131</v>
      </c>
      <c r="U36" s="159">
        <v>0.05</v>
      </c>
      <c r="V36" s="159">
        <f t="shared" ref="V36:V62" si="20">ROUND(E36*U36,2)</f>
        <v>0.1</v>
      </c>
      <c r="W36" s="159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127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4">
        <v>23</v>
      </c>
      <c r="B37" s="175" t="s">
        <v>181</v>
      </c>
      <c r="C37" s="182" t="s">
        <v>182</v>
      </c>
      <c r="D37" s="176" t="s">
        <v>130</v>
      </c>
      <c r="E37" s="177">
        <v>2.4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15</v>
      </c>
      <c r="M37" s="159">
        <f t="shared" si="17"/>
        <v>0</v>
      </c>
      <c r="N37" s="159">
        <v>1.17E-3</v>
      </c>
      <c r="O37" s="159">
        <f t="shared" si="18"/>
        <v>0</v>
      </c>
      <c r="P37" s="159">
        <v>7.5999999999999998E-2</v>
      </c>
      <c r="Q37" s="159">
        <f t="shared" si="19"/>
        <v>0.18</v>
      </c>
      <c r="R37" s="159"/>
      <c r="S37" s="159" t="s">
        <v>131</v>
      </c>
      <c r="T37" s="159" t="s">
        <v>131</v>
      </c>
      <c r="U37" s="159">
        <v>0.93899999999999995</v>
      </c>
      <c r="V37" s="159">
        <f t="shared" si="20"/>
        <v>2.25</v>
      </c>
      <c r="W37" s="159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163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 x14ac:dyDescent="0.2">
      <c r="A38" s="174">
        <v>24</v>
      </c>
      <c r="B38" s="175" t="s">
        <v>183</v>
      </c>
      <c r="C38" s="182" t="s">
        <v>184</v>
      </c>
      <c r="D38" s="176" t="s">
        <v>138</v>
      </c>
      <c r="E38" s="177">
        <v>8.5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15</v>
      </c>
      <c r="M38" s="159">
        <f t="shared" si="17"/>
        <v>0</v>
      </c>
      <c r="N38" s="159">
        <v>3.8000000000000002E-4</v>
      </c>
      <c r="O38" s="159">
        <f t="shared" si="18"/>
        <v>0</v>
      </c>
      <c r="P38" s="159">
        <v>1.2999999999999999E-2</v>
      </c>
      <c r="Q38" s="159">
        <f t="shared" si="19"/>
        <v>0.11</v>
      </c>
      <c r="R38" s="159"/>
      <c r="S38" s="159" t="s">
        <v>131</v>
      </c>
      <c r="T38" s="159" t="s">
        <v>131</v>
      </c>
      <c r="U38" s="159">
        <v>0.107</v>
      </c>
      <c r="V38" s="159">
        <f t="shared" si="20"/>
        <v>0.91</v>
      </c>
      <c r="W38" s="159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127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4">
        <v>25</v>
      </c>
      <c r="B39" s="175" t="s">
        <v>185</v>
      </c>
      <c r="C39" s="182" t="s">
        <v>186</v>
      </c>
      <c r="D39" s="176" t="s">
        <v>138</v>
      </c>
      <c r="E39" s="177">
        <v>4.5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15</v>
      </c>
      <c r="M39" s="159">
        <f t="shared" si="17"/>
        <v>0</v>
      </c>
      <c r="N39" s="159">
        <v>5.9000000000000003E-4</v>
      </c>
      <c r="O39" s="159">
        <f t="shared" si="18"/>
        <v>0</v>
      </c>
      <c r="P39" s="159">
        <v>3.6999999999999998E-2</v>
      </c>
      <c r="Q39" s="159">
        <f t="shared" si="19"/>
        <v>0.17</v>
      </c>
      <c r="R39" s="159"/>
      <c r="S39" s="159" t="s">
        <v>131</v>
      </c>
      <c r="T39" s="159" t="s">
        <v>131</v>
      </c>
      <c r="U39" s="159">
        <v>0.443</v>
      </c>
      <c r="V39" s="159">
        <f t="shared" si="20"/>
        <v>1.99</v>
      </c>
      <c r="W39" s="159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127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4">
        <v>26</v>
      </c>
      <c r="B40" s="175" t="s">
        <v>187</v>
      </c>
      <c r="C40" s="182" t="s">
        <v>188</v>
      </c>
      <c r="D40" s="176" t="s">
        <v>189</v>
      </c>
      <c r="E40" s="177">
        <v>2.5849099999999998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15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131</v>
      </c>
      <c r="T40" s="159" t="s">
        <v>131</v>
      </c>
      <c r="U40" s="159">
        <v>0.63800000000000001</v>
      </c>
      <c r="V40" s="159">
        <f t="shared" si="20"/>
        <v>1.65</v>
      </c>
      <c r="W40" s="159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163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74">
        <v>27</v>
      </c>
      <c r="B41" s="175" t="s">
        <v>190</v>
      </c>
      <c r="C41" s="182" t="s">
        <v>191</v>
      </c>
      <c r="D41" s="176" t="s">
        <v>192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15</v>
      </c>
      <c r="M41" s="159">
        <f t="shared" si="17"/>
        <v>0</v>
      </c>
      <c r="N41" s="159">
        <v>0</v>
      </c>
      <c r="O41" s="159">
        <f t="shared" si="18"/>
        <v>0</v>
      </c>
      <c r="P41" s="159">
        <v>1.933E-2</v>
      </c>
      <c r="Q41" s="159">
        <f t="shared" si="19"/>
        <v>0.02</v>
      </c>
      <c r="R41" s="159"/>
      <c r="S41" s="159" t="s">
        <v>131</v>
      </c>
      <c r="T41" s="159" t="s">
        <v>131</v>
      </c>
      <c r="U41" s="159">
        <v>0.59</v>
      </c>
      <c r="V41" s="159">
        <f t="shared" si="20"/>
        <v>0.59</v>
      </c>
      <c r="W41" s="159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193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4">
        <v>28</v>
      </c>
      <c r="B42" s="175" t="s">
        <v>194</v>
      </c>
      <c r="C42" s="182" t="s">
        <v>195</v>
      </c>
      <c r="D42" s="176" t="s">
        <v>192</v>
      </c>
      <c r="E42" s="177">
        <v>1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15</v>
      </c>
      <c r="M42" s="159">
        <f t="shared" si="17"/>
        <v>0</v>
      </c>
      <c r="N42" s="159">
        <v>0</v>
      </c>
      <c r="O42" s="159">
        <f t="shared" si="18"/>
        <v>0</v>
      </c>
      <c r="P42" s="159">
        <v>1.9460000000000002E-2</v>
      </c>
      <c r="Q42" s="159">
        <f t="shared" si="19"/>
        <v>0.02</v>
      </c>
      <c r="R42" s="159"/>
      <c r="S42" s="159" t="s">
        <v>131</v>
      </c>
      <c r="T42" s="159" t="s">
        <v>131</v>
      </c>
      <c r="U42" s="159">
        <v>0.38200000000000001</v>
      </c>
      <c r="V42" s="159">
        <f t="shared" si="20"/>
        <v>0.38</v>
      </c>
      <c r="W42" s="159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193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4">
        <v>29</v>
      </c>
      <c r="B43" s="175" t="s">
        <v>196</v>
      </c>
      <c r="C43" s="182" t="s">
        <v>197</v>
      </c>
      <c r="D43" s="176" t="s">
        <v>192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15</v>
      </c>
      <c r="M43" s="159">
        <f t="shared" si="17"/>
        <v>0</v>
      </c>
      <c r="N43" s="159">
        <v>0</v>
      </c>
      <c r="O43" s="159">
        <f t="shared" si="18"/>
        <v>0</v>
      </c>
      <c r="P43" s="159">
        <v>3.2899999999999999E-2</v>
      </c>
      <c r="Q43" s="159">
        <f t="shared" si="19"/>
        <v>0.03</v>
      </c>
      <c r="R43" s="159"/>
      <c r="S43" s="159" t="s">
        <v>131</v>
      </c>
      <c r="T43" s="159" t="s">
        <v>131</v>
      </c>
      <c r="U43" s="159">
        <v>0.432</v>
      </c>
      <c r="V43" s="159">
        <f t="shared" si="20"/>
        <v>0.43</v>
      </c>
      <c r="W43" s="159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193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4">
        <v>30</v>
      </c>
      <c r="B44" s="175" t="s">
        <v>198</v>
      </c>
      <c r="C44" s="182" t="s">
        <v>199</v>
      </c>
      <c r="D44" s="176" t="s">
        <v>125</v>
      </c>
      <c r="E44" s="177">
        <v>4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15</v>
      </c>
      <c r="M44" s="159">
        <f t="shared" si="17"/>
        <v>0</v>
      </c>
      <c r="N44" s="159">
        <v>0</v>
      </c>
      <c r="O44" s="159">
        <f t="shared" si="18"/>
        <v>0</v>
      </c>
      <c r="P44" s="159">
        <v>4.8999999999999998E-4</v>
      </c>
      <c r="Q44" s="159">
        <f t="shared" si="19"/>
        <v>0</v>
      </c>
      <c r="R44" s="159"/>
      <c r="S44" s="159" t="s">
        <v>131</v>
      </c>
      <c r="T44" s="159" t="s">
        <v>131</v>
      </c>
      <c r="U44" s="159">
        <v>0.114</v>
      </c>
      <c r="V44" s="159">
        <f t="shared" si="20"/>
        <v>0.46</v>
      </c>
      <c r="W44" s="159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193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4">
        <v>31</v>
      </c>
      <c r="B45" s="175" t="s">
        <v>200</v>
      </c>
      <c r="C45" s="182" t="s">
        <v>201</v>
      </c>
      <c r="D45" s="176" t="s">
        <v>192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15</v>
      </c>
      <c r="M45" s="159">
        <f t="shared" si="17"/>
        <v>0</v>
      </c>
      <c r="N45" s="159">
        <v>0</v>
      </c>
      <c r="O45" s="159">
        <f t="shared" si="18"/>
        <v>0</v>
      </c>
      <c r="P45" s="159">
        <v>1.56E-3</v>
      </c>
      <c r="Q45" s="159">
        <f t="shared" si="19"/>
        <v>0</v>
      </c>
      <c r="R45" s="159"/>
      <c r="S45" s="159" t="s">
        <v>131</v>
      </c>
      <c r="T45" s="159" t="s">
        <v>131</v>
      </c>
      <c r="U45" s="159">
        <v>0.217</v>
      </c>
      <c r="V45" s="159">
        <f t="shared" si="20"/>
        <v>0.22</v>
      </c>
      <c r="W45" s="159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193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4">
        <v>32</v>
      </c>
      <c r="B46" s="175" t="s">
        <v>202</v>
      </c>
      <c r="C46" s="182" t="s">
        <v>203</v>
      </c>
      <c r="D46" s="176" t="s">
        <v>192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15</v>
      </c>
      <c r="M46" s="159">
        <f t="shared" si="17"/>
        <v>0</v>
      </c>
      <c r="N46" s="159">
        <v>0</v>
      </c>
      <c r="O46" s="159">
        <f t="shared" si="18"/>
        <v>0</v>
      </c>
      <c r="P46" s="159">
        <v>8.5999999999999998E-4</v>
      </c>
      <c r="Q46" s="159">
        <f t="shared" si="19"/>
        <v>0</v>
      </c>
      <c r="R46" s="159"/>
      <c r="S46" s="159" t="s">
        <v>131</v>
      </c>
      <c r="T46" s="159" t="s">
        <v>131</v>
      </c>
      <c r="U46" s="159">
        <v>0.222</v>
      </c>
      <c r="V46" s="159">
        <f t="shared" si="20"/>
        <v>0.22</v>
      </c>
      <c r="W46" s="159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193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4">
        <v>33</v>
      </c>
      <c r="B47" s="175" t="s">
        <v>204</v>
      </c>
      <c r="C47" s="182" t="s">
        <v>205</v>
      </c>
      <c r="D47" s="176" t="s">
        <v>130</v>
      </c>
      <c r="E47" s="177">
        <v>34.155999999999999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15</v>
      </c>
      <c r="M47" s="159">
        <f t="shared" si="17"/>
        <v>0</v>
      </c>
      <c r="N47" s="159">
        <v>0</v>
      </c>
      <c r="O47" s="159">
        <f t="shared" si="18"/>
        <v>0</v>
      </c>
      <c r="P47" s="159">
        <v>2.4649999999999998E-2</v>
      </c>
      <c r="Q47" s="159">
        <f t="shared" si="19"/>
        <v>0.84</v>
      </c>
      <c r="R47" s="159"/>
      <c r="S47" s="159" t="s">
        <v>131</v>
      </c>
      <c r="T47" s="159" t="s">
        <v>131</v>
      </c>
      <c r="U47" s="159">
        <v>0.25</v>
      </c>
      <c r="V47" s="159">
        <f t="shared" si="20"/>
        <v>8.5399999999999991</v>
      </c>
      <c r="W47" s="159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193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4">
        <v>34</v>
      </c>
      <c r="B48" s="175" t="s">
        <v>206</v>
      </c>
      <c r="C48" s="182" t="s">
        <v>207</v>
      </c>
      <c r="D48" s="176" t="s">
        <v>130</v>
      </c>
      <c r="E48" s="177">
        <v>3.24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15</v>
      </c>
      <c r="M48" s="159">
        <f t="shared" si="17"/>
        <v>0</v>
      </c>
      <c r="N48" s="159">
        <v>0</v>
      </c>
      <c r="O48" s="159">
        <f t="shared" si="18"/>
        <v>0</v>
      </c>
      <c r="P48" s="159">
        <v>2.4649999999999998E-2</v>
      </c>
      <c r="Q48" s="159">
        <f t="shared" si="19"/>
        <v>0.08</v>
      </c>
      <c r="R48" s="159"/>
      <c r="S48" s="159" t="s">
        <v>131</v>
      </c>
      <c r="T48" s="159" t="s">
        <v>131</v>
      </c>
      <c r="U48" s="159">
        <v>0.3</v>
      </c>
      <c r="V48" s="159">
        <f t="shared" si="20"/>
        <v>0.97</v>
      </c>
      <c r="W48" s="159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193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74">
        <v>35</v>
      </c>
      <c r="B49" s="175" t="s">
        <v>208</v>
      </c>
      <c r="C49" s="182" t="s">
        <v>209</v>
      </c>
      <c r="D49" s="176" t="s">
        <v>130</v>
      </c>
      <c r="E49" s="177">
        <v>3.24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15</v>
      </c>
      <c r="M49" s="159">
        <f t="shared" si="17"/>
        <v>0</v>
      </c>
      <c r="N49" s="159">
        <v>0</v>
      </c>
      <c r="O49" s="159">
        <f t="shared" si="18"/>
        <v>0</v>
      </c>
      <c r="P49" s="159">
        <v>2E-3</v>
      </c>
      <c r="Q49" s="159">
        <f t="shared" si="19"/>
        <v>0.01</v>
      </c>
      <c r="R49" s="159"/>
      <c r="S49" s="159" t="s">
        <v>131</v>
      </c>
      <c r="T49" s="159" t="s">
        <v>131</v>
      </c>
      <c r="U49" s="159">
        <v>0.1</v>
      </c>
      <c r="V49" s="159">
        <f t="shared" si="20"/>
        <v>0.32</v>
      </c>
      <c r="W49" s="159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193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4">
        <v>36</v>
      </c>
      <c r="B50" s="175" t="s">
        <v>210</v>
      </c>
      <c r="C50" s="182" t="s">
        <v>211</v>
      </c>
      <c r="D50" s="176" t="s">
        <v>130</v>
      </c>
      <c r="E50" s="177">
        <v>3.24</v>
      </c>
      <c r="F50" s="178"/>
      <c r="G50" s="179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15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0.02</v>
      </c>
      <c r="Q50" s="159">
        <f t="shared" si="19"/>
        <v>0.06</v>
      </c>
      <c r="R50" s="159"/>
      <c r="S50" s="159" t="s">
        <v>131</v>
      </c>
      <c r="T50" s="159" t="s">
        <v>131</v>
      </c>
      <c r="U50" s="159">
        <v>0.92500000000000004</v>
      </c>
      <c r="V50" s="159">
        <f t="shared" si="20"/>
        <v>3</v>
      </c>
      <c r="W50" s="159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193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4">
        <v>37</v>
      </c>
      <c r="B51" s="175" t="s">
        <v>212</v>
      </c>
      <c r="C51" s="182" t="s">
        <v>213</v>
      </c>
      <c r="D51" s="176" t="s">
        <v>130</v>
      </c>
      <c r="E51" s="177">
        <v>3.24</v>
      </c>
      <c r="F51" s="178"/>
      <c r="G51" s="179">
        <f t="shared" si="14"/>
        <v>0</v>
      </c>
      <c r="H51" s="160"/>
      <c r="I51" s="159">
        <f t="shared" si="15"/>
        <v>0</v>
      </c>
      <c r="J51" s="160"/>
      <c r="K51" s="159">
        <f t="shared" si="16"/>
        <v>0</v>
      </c>
      <c r="L51" s="159">
        <v>15</v>
      </c>
      <c r="M51" s="159">
        <f t="shared" si="17"/>
        <v>0</v>
      </c>
      <c r="N51" s="159">
        <v>0</v>
      </c>
      <c r="O51" s="159">
        <f t="shared" si="18"/>
        <v>0</v>
      </c>
      <c r="P51" s="159">
        <v>0.01</v>
      </c>
      <c r="Q51" s="159">
        <f t="shared" si="19"/>
        <v>0.03</v>
      </c>
      <c r="R51" s="159"/>
      <c r="S51" s="159" t="s">
        <v>131</v>
      </c>
      <c r="T51" s="159" t="s">
        <v>131</v>
      </c>
      <c r="U51" s="159">
        <v>0.12</v>
      </c>
      <c r="V51" s="159">
        <f t="shared" si="20"/>
        <v>0.39</v>
      </c>
      <c r="W51" s="159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193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4">
        <v>38</v>
      </c>
      <c r="B52" s="175" t="s">
        <v>214</v>
      </c>
      <c r="C52" s="182" t="s">
        <v>215</v>
      </c>
      <c r="D52" s="176" t="s">
        <v>130</v>
      </c>
      <c r="E52" s="177">
        <v>45</v>
      </c>
      <c r="F52" s="178"/>
      <c r="G52" s="179">
        <f t="shared" si="14"/>
        <v>0</v>
      </c>
      <c r="H52" s="160"/>
      <c r="I52" s="159">
        <f t="shared" si="15"/>
        <v>0</v>
      </c>
      <c r="J52" s="160"/>
      <c r="K52" s="159">
        <f t="shared" si="16"/>
        <v>0</v>
      </c>
      <c r="L52" s="159">
        <v>15</v>
      </c>
      <c r="M52" s="159">
        <f t="shared" si="17"/>
        <v>0</v>
      </c>
      <c r="N52" s="159">
        <v>0</v>
      </c>
      <c r="O52" s="159">
        <f t="shared" si="18"/>
        <v>0</v>
      </c>
      <c r="P52" s="159">
        <v>0</v>
      </c>
      <c r="Q52" s="159">
        <f t="shared" si="19"/>
        <v>0</v>
      </c>
      <c r="R52" s="159"/>
      <c r="S52" s="159" t="s">
        <v>131</v>
      </c>
      <c r="T52" s="159" t="s">
        <v>131</v>
      </c>
      <c r="U52" s="159">
        <v>6.9709999999999994E-2</v>
      </c>
      <c r="V52" s="159">
        <f t="shared" si="20"/>
        <v>3.14</v>
      </c>
      <c r="W52" s="159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193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4">
        <v>39</v>
      </c>
      <c r="B53" s="175" t="s">
        <v>216</v>
      </c>
      <c r="C53" s="182" t="s">
        <v>217</v>
      </c>
      <c r="D53" s="176" t="s">
        <v>130</v>
      </c>
      <c r="E53" s="177">
        <v>36.555999999999997</v>
      </c>
      <c r="F53" s="178"/>
      <c r="G53" s="179">
        <f t="shared" si="14"/>
        <v>0</v>
      </c>
      <c r="H53" s="160"/>
      <c r="I53" s="159">
        <f t="shared" si="15"/>
        <v>0</v>
      </c>
      <c r="J53" s="160"/>
      <c r="K53" s="159">
        <f t="shared" si="16"/>
        <v>0</v>
      </c>
      <c r="L53" s="159">
        <v>15</v>
      </c>
      <c r="M53" s="159">
        <f t="shared" si="17"/>
        <v>0</v>
      </c>
      <c r="N53" s="159">
        <v>0</v>
      </c>
      <c r="O53" s="159">
        <f t="shared" si="18"/>
        <v>0</v>
      </c>
      <c r="P53" s="159">
        <v>3.3000000000000002E-2</v>
      </c>
      <c r="Q53" s="159">
        <f t="shared" si="19"/>
        <v>1.21</v>
      </c>
      <c r="R53" s="159"/>
      <c r="S53" s="159" t="s">
        <v>143</v>
      </c>
      <c r="T53" s="159" t="s">
        <v>218</v>
      </c>
      <c r="U53" s="159">
        <v>0.88800000000000001</v>
      </c>
      <c r="V53" s="159">
        <f t="shared" si="20"/>
        <v>32.46</v>
      </c>
      <c r="W53" s="159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193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74">
        <v>40</v>
      </c>
      <c r="B54" s="175" t="s">
        <v>219</v>
      </c>
      <c r="C54" s="182" t="s">
        <v>220</v>
      </c>
      <c r="D54" s="176" t="s">
        <v>176</v>
      </c>
      <c r="E54" s="177">
        <v>10</v>
      </c>
      <c r="F54" s="178"/>
      <c r="G54" s="179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15</v>
      </c>
      <c r="M54" s="159">
        <f t="shared" si="17"/>
        <v>0</v>
      </c>
      <c r="N54" s="159">
        <v>0</v>
      </c>
      <c r="O54" s="159">
        <f t="shared" si="18"/>
        <v>0</v>
      </c>
      <c r="P54" s="159">
        <v>0</v>
      </c>
      <c r="Q54" s="159">
        <f t="shared" si="19"/>
        <v>0</v>
      </c>
      <c r="R54" s="159" t="s">
        <v>177</v>
      </c>
      <c r="S54" s="159" t="s">
        <v>131</v>
      </c>
      <c r="T54" s="159" t="s">
        <v>131</v>
      </c>
      <c r="U54" s="159">
        <v>1</v>
      </c>
      <c r="V54" s="159">
        <f t="shared" si="20"/>
        <v>10</v>
      </c>
      <c r="W54" s="159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4">
        <v>41</v>
      </c>
      <c r="B55" s="175" t="s">
        <v>221</v>
      </c>
      <c r="C55" s="182" t="s">
        <v>222</v>
      </c>
      <c r="D55" s="176" t="s">
        <v>189</v>
      </c>
      <c r="E55" s="177">
        <v>2.7673100000000002</v>
      </c>
      <c r="F55" s="178"/>
      <c r="G55" s="179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15</v>
      </c>
      <c r="M55" s="159">
        <f t="shared" si="17"/>
        <v>0</v>
      </c>
      <c r="N55" s="159">
        <v>0</v>
      </c>
      <c r="O55" s="159">
        <f t="shared" si="18"/>
        <v>0</v>
      </c>
      <c r="P55" s="159">
        <v>0</v>
      </c>
      <c r="Q55" s="159">
        <f t="shared" si="19"/>
        <v>0</v>
      </c>
      <c r="R55" s="159"/>
      <c r="S55" s="159" t="s">
        <v>131</v>
      </c>
      <c r="T55" s="159" t="s">
        <v>131</v>
      </c>
      <c r="U55" s="159">
        <v>0.93300000000000005</v>
      </c>
      <c r="V55" s="159">
        <f t="shared" si="20"/>
        <v>2.58</v>
      </c>
      <c r="W55" s="159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223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4">
        <v>42</v>
      </c>
      <c r="B56" s="175" t="s">
        <v>224</v>
      </c>
      <c r="C56" s="182" t="s">
        <v>225</v>
      </c>
      <c r="D56" s="176" t="s">
        <v>189</v>
      </c>
      <c r="E56" s="177">
        <v>2.7673100000000002</v>
      </c>
      <c r="F56" s="178"/>
      <c r="G56" s="179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15</v>
      </c>
      <c r="M56" s="159">
        <f t="shared" si="17"/>
        <v>0</v>
      </c>
      <c r="N56" s="159">
        <v>0</v>
      </c>
      <c r="O56" s="159">
        <f t="shared" si="18"/>
        <v>0</v>
      </c>
      <c r="P56" s="159">
        <v>0</v>
      </c>
      <c r="Q56" s="159">
        <f t="shared" si="19"/>
        <v>0</v>
      </c>
      <c r="R56" s="159"/>
      <c r="S56" s="159" t="s">
        <v>131</v>
      </c>
      <c r="T56" s="159" t="s">
        <v>131</v>
      </c>
      <c r="U56" s="159">
        <v>0.65300000000000002</v>
      </c>
      <c r="V56" s="159">
        <f t="shared" si="20"/>
        <v>1.81</v>
      </c>
      <c r="W56" s="159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223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74">
        <v>43</v>
      </c>
      <c r="B57" s="175" t="s">
        <v>226</v>
      </c>
      <c r="C57" s="182" t="s">
        <v>227</v>
      </c>
      <c r="D57" s="176" t="s">
        <v>189</v>
      </c>
      <c r="E57" s="177">
        <v>2.7673100000000002</v>
      </c>
      <c r="F57" s="178"/>
      <c r="G57" s="179">
        <f t="shared" si="14"/>
        <v>0</v>
      </c>
      <c r="H57" s="160"/>
      <c r="I57" s="159">
        <f t="shared" si="15"/>
        <v>0</v>
      </c>
      <c r="J57" s="160"/>
      <c r="K57" s="159">
        <f t="shared" si="16"/>
        <v>0</v>
      </c>
      <c r="L57" s="159">
        <v>15</v>
      </c>
      <c r="M57" s="159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59"/>
      <c r="S57" s="159" t="s">
        <v>131</v>
      </c>
      <c r="T57" s="159" t="s">
        <v>131</v>
      </c>
      <c r="U57" s="159">
        <v>0.94199999999999995</v>
      </c>
      <c r="V57" s="159">
        <f t="shared" si="20"/>
        <v>2.61</v>
      </c>
      <c r="W57" s="159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223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4">
        <v>44</v>
      </c>
      <c r="B58" s="175" t="s">
        <v>228</v>
      </c>
      <c r="C58" s="182" t="s">
        <v>229</v>
      </c>
      <c r="D58" s="176" t="s">
        <v>189</v>
      </c>
      <c r="E58" s="177">
        <v>2.7673100000000002</v>
      </c>
      <c r="F58" s="178"/>
      <c r="G58" s="179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15</v>
      </c>
      <c r="M58" s="159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59"/>
      <c r="S58" s="159" t="s">
        <v>131</v>
      </c>
      <c r="T58" s="159" t="s">
        <v>131</v>
      </c>
      <c r="U58" s="159">
        <v>0.105</v>
      </c>
      <c r="V58" s="159">
        <f t="shared" si="20"/>
        <v>0.28999999999999998</v>
      </c>
      <c r="W58" s="159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223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4">
        <v>45</v>
      </c>
      <c r="B59" s="175" t="s">
        <v>230</v>
      </c>
      <c r="C59" s="182" t="s">
        <v>231</v>
      </c>
      <c r="D59" s="176" t="s">
        <v>189</v>
      </c>
      <c r="E59" s="177">
        <v>2.7673100000000002</v>
      </c>
      <c r="F59" s="178"/>
      <c r="G59" s="179">
        <f t="shared" si="14"/>
        <v>0</v>
      </c>
      <c r="H59" s="160"/>
      <c r="I59" s="159">
        <f t="shared" si="15"/>
        <v>0</v>
      </c>
      <c r="J59" s="160"/>
      <c r="K59" s="159">
        <f t="shared" si="16"/>
        <v>0</v>
      </c>
      <c r="L59" s="159">
        <v>15</v>
      </c>
      <c r="M59" s="159">
        <f t="shared" si="17"/>
        <v>0</v>
      </c>
      <c r="N59" s="159">
        <v>0</v>
      </c>
      <c r="O59" s="159">
        <f t="shared" si="18"/>
        <v>0</v>
      </c>
      <c r="P59" s="159">
        <v>0</v>
      </c>
      <c r="Q59" s="159">
        <f t="shared" si="19"/>
        <v>0</v>
      </c>
      <c r="R59" s="159"/>
      <c r="S59" s="159" t="s">
        <v>131</v>
      </c>
      <c r="T59" s="159" t="s">
        <v>131</v>
      </c>
      <c r="U59" s="159">
        <v>4.2000000000000003E-2</v>
      </c>
      <c r="V59" s="159">
        <f t="shared" si="20"/>
        <v>0.12</v>
      </c>
      <c r="W59" s="159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223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4">
        <v>46</v>
      </c>
      <c r="B60" s="175" t="s">
        <v>232</v>
      </c>
      <c r="C60" s="182" t="s">
        <v>233</v>
      </c>
      <c r="D60" s="176" t="s">
        <v>189</v>
      </c>
      <c r="E60" s="177">
        <v>2.7673100000000002</v>
      </c>
      <c r="F60" s="178"/>
      <c r="G60" s="179">
        <f t="shared" si="14"/>
        <v>0</v>
      </c>
      <c r="H60" s="160"/>
      <c r="I60" s="159">
        <f t="shared" si="15"/>
        <v>0</v>
      </c>
      <c r="J60" s="160"/>
      <c r="K60" s="159">
        <f t="shared" si="16"/>
        <v>0</v>
      </c>
      <c r="L60" s="159">
        <v>15</v>
      </c>
      <c r="M60" s="159">
        <f t="shared" si="17"/>
        <v>0</v>
      </c>
      <c r="N60" s="159">
        <v>0</v>
      </c>
      <c r="O60" s="159">
        <f t="shared" si="18"/>
        <v>0</v>
      </c>
      <c r="P60" s="159">
        <v>0</v>
      </c>
      <c r="Q60" s="159">
        <f t="shared" si="19"/>
        <v>0</v>
      </c>
      <c r="R60" s="159"/>
      <c r="S60" s="159" t="s">
        <v>131</v>
      </c>
      <c r="T60" s="159" t="s">
        <v>131</v>
      </c>
      <c r="U60" s="159">
        <v>0</v>
      </c>
      <c r="V60" s="159">
        <f t="shared" si="20"/>
        <v>0</v>
      </c>
      <c r="W60" s="159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223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74">
        <v>47</v>
      </c>
      <c r="B61" s="175" t="s">
        <v>234</v>
      </c>
      <c r="C61" s="182" t="s">
        <v>235</v>
      </c>
      <c r="D61" s="176" t="s">
        <v>189</v>
      </c>
      <c r="E61" s="177">
        <v>2.7673100000000002</v>
      </c>
      <c r="F61" s="178"/>
      <c r="G61" s="179">
        <f t="shared" si="14"/>
        <v>0</v>
      </c>
      <c r="H61" s="160"/>
      <c r="I61" s="159">
        <f t="shared" si="15"/>
        <v>0</v>
      </c>
      <c r="J61" s="160"/>
      <c r="K61" s="159">
        <f t="shared" si="16"/>
        <v>0</v>
      </c>
      <c r="L61" s="159">
        <v>15</v>
      </c>
      <c r="M61" s="159">
        <f t="shared" si="17"/>
        <v>0</v>
      </c>
      <c r="N61" s="159">
        <v>0</v>
      </c>
      <c r="O61" s="159">
        <f t="shared" si="18"/>
        <v>0</v>
      </c>
      <c r="P61" s="159">
        <v>0</v>
      </c>
      <c r="Q61" s="159">
        <f t="shared" si="19"/>
        <v>0</v>
      </c>
      <c r="R61" s="159"/>
      <c r="S61" s="159" t="s">
        <v>131</v>
      </c>
      <c r="T61" s="159" t="s">
        <v>131</v>
      </c>
      <c r="U61" s="159">
        <v>0</v>
      </c>
      <c r="V61" s="159">
        <f t="shared" si="20"/>
        <v>0</v>
      </c>
      <c r="W61" s="159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223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4">
        <v>48</v>
      </c>
      <c r="B62" s="175" t="s">
        <v>236</v>
      </c>
      <c r="C62" s="182" t="s">
        <v>237</v>
      </c>
      <c r="D62" s="176" t="s">
        <v>189</v>
      </c>
      <c r="E62" s="177">
        <v>2.7673100000000002</v>
      </c>
      <c r="F62" s="178"/>
      <c r="G62" s="179">
        <f t="shared" si="14"/>
        <v>0</v>
      </c>
      <c r="H62" s="160"/>
      <c r="I62" s="159">
        <f t="shared" si="15"/>
        <v>0</v>
      </c>
      <c r="J62" s="160"/>
      <c r="K62" s="159">
        <f t="shared" si="16"/>
        <v>0</v>
      </c>
      <c r="L62" s="159">
        <v>15</v>
      </c>
      <c r="M62" s="159">
        <f t="shared" si="17"/>
        <v>0</v>
      </c>
      <c r="N62" s="159">
        <v>0</v>
      </c>
      <c r="O62" s="159">
        <f t="shared" si="18"/>
        <v>0</v>
      </c>
      <c r="P62" s="159">
        <v>0</v>
      </c>
      <c r="Q62" s="159">
        <f t="shared" si="19"/>
        <v>0</v>
      </c>
      <c r="R62" s="159"/>
      <c r="S62" s="159" t="s">
        <v>131</v>
      </c>
      <c r="T62" s="159" t="s">
        <v>131</v>
      </c>
      <c r="U62" s="159">
        <v>6.0000000000000001E-3</v>
      </c>
      <c r="V62" s="159">
        <f t="shared" si="20"/>
        <v>0.02</v>
      </c>
      <c r="W62" s="159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223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162" t="s">
        <v>121</v>
      </c>
      <c r="B63" s="163" t="s">
        <v>73</v>
      </c>
      <c r="C63" s="181" t="s">
        <v>74</v>
      </c>
      <c r="D63" s="164"/>
      <c r="E63" s="165"/>
      <c r="F63" s="166"/>
      <c r="G63" s="167">
        <f>SUMIF(AG64:AG64,"&lt;&gt;NOR",G64:G64)</f>
        <v>0</v>
      </c>
      <c r="H63" s="161"/>
      <c r="I63" s="161">
        <f>SUM(I64:I64)</f>
        <v>0</v>
      </c>
      <c r="J63" s="161"/>
      <c r="K63" s="161">
        <f>SUM(K64:K64)</f>
        <v>0</v>
      </c>
      <c r="L63" s="161"/>
      <c r="M63" s="161">
        <f>SUM(M64:M64)</f>
        <v>0</v>
      </c>
      <c r="N63" s="161"/>
      <c r="O63" s="161">
        <f>SUM(O64:O64)</f>
        <v>0</v>
      </c>
      <c r="P63" s="161"/>
      <c r="Q63" s="161">
        <f>SUM(Q64:Q64)</f>
        <v>0</v>
      </c>
      <c r="R63" s="161"/>
      <c r="S63" s="161"/>
      <c r="T63" s="161"/>
      <c r="U63" s="161"/>
      <c r="V63" s="161">
        <f>SUM(V64:V64)</f>
        <v>3.07</v>
      </c>
      <c r="W63" s="161"/>
      <c r="AG63" t="s">
        <v>122</v>
      </c>
    </row>
    <row r="64" spans="1:60" outlineLevel="1" x14ac:dyDescent="0.2">
      <c r="A64" s="174">
        <v>49</v>
      </c>
      <c r="B64" s="175" t="s">
        <v>238</v>
      </c>
      <c r="C64" s="182" t="s">
        <v>239</v>
      </c>
      <c r="D64" s="176" t="s">
        <v>189</v>
      </c>
      <c r="E64" s="177">
        <v>1.6252200000000001</v>
      </c>
      <c r="F64" s="178"/>
      <c r="G64" s="179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15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/>
      <c r="S64" s="159" t="s">
        <v>131</v>
      </c>
      <c r="T64" s="159" t="s">
        <v>131</v>
      </c>
      <c r="U64" s="159">
        <v>1.8919999999999999</v>
      </c>
      <c r="V64" s="159">
        <f>ROUND(E64*U64,2)</f>
        <v>3.07</v>
      </c>
      <c r="W64" s="159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240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x14ac:dyDescent="0.2">
      <c r="A65" s="162" t="s">
        <v>121</v>
      </c>
      <c r="B65" s="163" t="s">
        <v>75</v>
      </c>
      <c r="C65" s="181" t="s">
        <v>76</v>
      </c>
      <c r="D65" s="164"/>
      <c r="E65" s="165"/>
      <c r="F65" s="166"/>
      <c r="G65" s="167">
        <f>SUMIF(AG66:AG69,"&lt;&gt;NOR",G66:G69)</f>
        <v>0</v>
      </c>
      <c r="H65" s="161"/>
      <c r="I65" s="161">
        <f>SUM(I66:I69)</f>
        <v>0</v>
      </c>
      <c r="J65" s="161"/>
      <c r="K65" s="161">
        <f>SUM(K66:K69)</f>
        <v>0</v>
      </c>
      <c r="L65" s="161"/>
      <c r="M65" s="161">
        <f>SUM(M66:M69)</f>
        <v>0</v>
      </c>
      <c r="N65" s="161"/>
      <c r="O65" s="161">
        <f>SUM(O66:O69)</f>
        <v>0.04</v>
      </c>
      <c r="P65" s="161"/>
      <c r="Q65" s="161">
        <f>SUM(Q66:Q69)</f>
        <v>0</v>
      </c>
      <c r="R65" s="161"/>
      <c r="S65" s="161"/>
      <c r="T65" s="161"/>
      <c r="U65" s="161"/>
      <c r="V65" s="161">
        <f>SUM(V66:V69)</f>
        <v>6.81</v>
      </c>
      <c r="W65" s="161"/>
      <c r="AG65" t="s">
        <v>122</v>
      </c>
    </row>
    <row r="66" spans="1:60" ht="22.5" outlineLevel="1" x14ac:dyDescent="0.2">
      <c r="A66" s="174">
        <v>50</v>
      </c>
      <c r="B66" s="175" t="s">
        <v>241</v>
      </c>
      <c r="C66" s="182" t="s">
        <v>242</v>
      </c>
      <c r="D66" s="176" t="s">
        <v>130</v>
      </c>
      <c r="E66" s="177">
        <v>9.6349999999999998</v>
      </c>
      <c r="F66" s="178"/>
      <c r="G66" s="179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15</v>
      </c>
      <c r="M66" s="159">
        <f>G66*(1+L66/100)</f>
        <v>0</v>
      </c>
      <c r="N66" s="159">
        <v>2.1000000000000001E-4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131</v>
      </c>
      <c r="T66" s="159" t="s">
        <v>131</v>
      </c>
      <c r="U66" s="159">
        <v>9.5000000000000001E-2</v>
      </c>
      <c r="V66" s="159">
        <f>ROUND(E66*U66,2)</f>
        <v>0.92</v>
      </c>
      <c r="W66" s="159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193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74">
        <v>51</v>
      </c>
      <c r="B67" s="175" t="s">
        <v>243</v>
      </c>
      <c r="C67" s="182" t="s">
        <v>244</v>
      </c>
      <c r="D67" s="176" t="s">
        <v>130</v>
      </c>
      <c r="E67" s="177">
        <v>10.515000000000001</v>
      </c>
      <c r="F67" s="178"/>
      <c r="G67" s="179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15</v>
      </c>
      <c r="M67" s="159">
        <f>G67*(1+L67/100)</f>
        <v>0</v>
      </c>
      <c r="N67" s="159">
        <v>3.3999999999999998E-3</v>
      </c>
      <c r="O67" s="159">
        <f>ROUND(E67*N67,2)</f>
        <v>0.04</v>
      </c>
      <c r="P67" s="159">
        <v>0</v>
      </c>
      <c r="Q67" s="159">
        <f>ROUND(E67*P67,2)</f>
        <v>0</v>
      </c>
      <c r="R67" s="159"/>
      <c r="S67" s="159" t="s">
        <v>131</v>
      </c>
      <c r="T67" s="159" t="s">
        <v>131</v>
      </c>
      <c r="U67" s="159">
        <v>0.46100000000000002</v>
      </c>
      <c r="V67" s="159">
        <f>ROUND(E67*U67,2)</f>
        <v>4.8499999999999996</v>
      </c>
      <c r="W67" s="159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193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74">
        <v>52</v>
      </c>
      <c r="B68" s="175" t="s">
        <v>245</v>
      </c>
      <c r="C68" s="182" t="s">
        <v>246</v>
      </c>
      <c r="D68" s="176" t="s">
        <v>138</v>
      </c>
      <c r="E68" s="177">
        <v>8.8000000000000007</v>
      </c>
      <c r="F68" s="178"/>
      <c r="G68" s="179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15</v>
      </c>
      <c r="M68" s="159">
        <f>G68*(1+L68/100)</f>
        <v>0</v>
      </c>
      <c r="N68" s="159">
        <v>2.9E-4</v>
      </c>
      <c r="O68" s="159">
        <f>ROUND(E68*N68,2)</f>
        <v>0</v>
      </c>
      <c r="P68" s="159">
        <v>0</v>
      </c>
      <c r="Q68" s="159">
        <f>ROUND(E68*P68,2)</f>
        <v>0</v>
      </c>
      <c r="R68" s="159"/>
      <c r="S68" s="159" t="s">
        <v>131</v>
      </c>
      <c r="T68" s="159" t="s">
        <v>131</v>
      </c>
      <c r="U68" s="159">
        <v>0.11</v>
      </c>
      <c r="V68" s="159">
        <f>ROUND(E68*U68,2)</f>
        <v>0.97</v>
      </c>
      <c r="W68" s="159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193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4">
        <v>53</v>
      </c>
      <c r="B69" s="175" t="s">
        <v>247</v>
      </c>
      <c r="C69" s="182" t="s">
        <v>248</v>
      </c>
      <c r="D69" s="176" t="s">
        <v>189</v>
      </c>
      <c r="E69" s="177">
        <v>4.0329999999999998E-2</v>
      </c>
      <c r="F69" s="178"/>
      <c r="G69" s="179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15</v>
      </c>
      <c r="M69" s="159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 t="s">
        <v>131</v>
      </c>
      <c r="T69" s="159" t="s">
        <v>131</v>
      </c>
      <c r="U69" s="159">
        <v>1.637</v>
      </c>
      <c r="V69" s="159">
        <f>ROUND(E69*U69,2)</f>
        <v>7.0000000000000007E-2</v>
      </c>
      <c r="W69" s="159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240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x14ac:dyDescent="0.2">
      <c r="A70" s="162" t="s">
        <v>121</v>
      </c>
      <c r="B70" s="163" t="s">
        <v>77</v>
      </c>
      <c r="C70" s="181" t="s">
        <v>78</v>
      </c>
      <c r="D70" s="164"/>
      <c r="E70" s="165"/>
      <c r="F70" s="166"/>
      <c r="G70" s="167">
        <f>SUMIF(AG71:AG76,"&lt;&gt;NOR",G71:G76)</f>
        <v>0</v>
      </c>
      <c r="H70" s="161"/>
      <c r="I70" s="161">
        <f>SUM(I71:I76)</f>
        <v>0</v>
      </c>
      <c r="J70" s="161"/>
      <c r="K70" s="161">
        <f>SUM(K71:K76)</f>
        <v>0</v>
      </c>
      <c r="L70" s="161"/>
      <c r="M70" s="161">
        <f>SUM(M71:M76)</f>
        <v>0</v>
      </c>
      <c r="N70" s="161"/>
      <c r="O70" s="161">
        <f>SUM(O71:O76)</f>
        <v>0</v>
      </c>
      <c r="P70" s="161"/>
      <c r="Q70" s="161">
        <f>SUM(Q71:Q76)</f>
        <v>0</v>
      </c>
      <c r="R70" s="161"/>
      <c r="S70" s="161"/>
      <c r="T70" s="161"/>
      <c r="U70" s="161"/>
      <c r="V70" s="161">
        <f>SUM(V71:V76)</f>
        <v>0.98</v>
      </c>
      <c r="W70" s="161"/>
      <c r="AG70" t="s">
        <v>122</v>
      </c>
    </row>
    <row r="71" spans="1:60" outlineLevel="1" x14ac:dyDescent="0.2">
      <c r="A71" s="174">
        <v>54</v>
      </c>
      <c r="B71" s="175" t="s">
        <v>249</v>
      </c>
      <c r="C71" s="182" t="s">
        <v>250</v>
      </c>
      <c r="D71" s="176" t="s">
        <v>130</v>
      </c>
      <c r="E71" s="177">
        <v>3.1949999999999998</v>
      </c>
      <c r="F71" s="178"/>
      <c r="G71" s="179">
        <f t="shared" ref="G71:G76" si="21">ROUND(E71*F71,2)</f>
        <v>0</v>
      </c>
      <c r="H71" s="160"/>
      <c r="I71" s="159">
        <f t="shared" ref="I71:I76" si="22">ROUND(E71*H71,2)</f>
        <v>0</v>
      </c>
      <c r="J71" s="160"/>
      <c r="K71" s="159">
        <f t="shared" ref="K71:K76" si="23">ROUND(E71*J71,2)</f>
        <v>0</v>
      </c>
      <c r="L71" s="159">
        <v>15</v>
      </c>
      <c r="M71" s="159">
        <f t="shared" ref="M71:M76" si="24">G71*(1+L71/100)</f>
        <v>0</v>
      </c>
      <c r="N71" s="159">
        <v>0</v>
      </c>
      <c r="O71" s="159">
        <f t="shared" ref="O71:O76" si="25">ROUND(E71*N71,2)</f>
        <v>0</v>
      </c>
      <c r="P71" s="159">
        <v>0</v>
      </c>
      <c r="Q71" s="159">
        <f t="shared" ref="Q71:Q76" si="26">ROUND(E71*P71,2)</f>
        <v>0</v>
      </c>
      <c r="R71" s="159"/>
      <c r="S71" s="159" t="s">
        <v>131</v>
      </c>
      <c r="T71" s="159" t="s">
        <v>131</v>
      </c>
      <c r="U71" s="159">
        <v>0.08</v>
      </c>
      <c r="V71" s="159">
        <f t="shared" ref="V71:V76" si="27">ROUND(E71*U71,2)</f>
        <v>0.26</v>
      </c>
      <c r="W71" s="159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193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4">
        <v>55</v>
      </c>
      <c r="B72" s="175" t="s">
        <v>251</v>
      </c>
      <c r="C72" s="182" t="s">
        <v>252</v>
      </c>
      <c r="D72" s="176" t="s">
        <v>138</v>
      </c>
      <c r="E72" s="177">
        <v>10</v>
      </c>
      <c r="F72" s="178"/>
      <c r="G72" s="179">
        <f t="shared" si="21"/>
        <v>0</v>
      </c>
      <c r="H72" s="160"/>
      <c r="I72" s="159">
        <f t="shared" si="22"/>
        <v>0</v>
      </c>
      <c r="J72" s="160"/>
      <c r="K72" s="159">
        <f t="shared" si="23"/>
        <v>0</v>
      </c>
      <c r="L72" s="159">
        <v>15</v>
      </c>
      <c r="M72" s="159">
        <f t="shared" si="24"/>
        <v>0</v>
      </c>
      <c r="N72" s="159">
        <v>0</v>
      </c>
      <c r="O72" s="159">
        <f t="shared" si="25"/>
        <v>0</v>
      </c>
      <c r="P72" s="159">
        <v>0</v>
      </c>
      <c r="Q72" s="159">
        <f t="shared" si="26"/>
        <v>0</v>
      </c>
      <c r="R72" s="159"/>
      <c r="S72" s="159" t="s">
        <v>131</v>
      </c>
      <c r="T72" s="159" t="s">
        <v>131</v>
      </c>
      <c r="U72" s="159">
        <v>0.05</v>
      </c>
      <c r="V72" s="159">
        <f t="shared" si="27"/>
        <v>0.5</v>
      </c>
      <c r="W72" s="159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193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4">
        <v>56</v>
      </c>
      <c r="B73" s="175" t="s">
        <v>253</v>
      </c>
      <c r="C73" s="182" t="s">
        <v>254</v>
      </c>
      <c r="D73" s="176" t="s">
        <v>130</v>
      </c>
      <c r="E73" s="177">
        <v>3.1949999999999998</v>
      </c>
      <c r="F73" s="178"/>
      <c r="G73" s="179">
        <f t="shared" si="21"/>
        <v>0</v>
      </c>
      <c r="H73" s="160"/>
      <c r="I73" s="159">
        <f t="shared" si="22"/>
        <v>0</v>
      </c>
      <c r="J73" s="160"/>
      <c r="K73" s="159">
        <f t="shared" si="23"/>
        <v>0</v>
      </c>
      <c r="L73" s="159">
        <v>15</v>
      </c>
      <c r="M73" s="159">
        <f t="shared" si="24"/>
        <v>0</v>
      </c>
      <c r="N73" s="159">
        <v>1.0000000000000001E-5</v>
      </c>
      <c r="O73" s="159">
        <f t="shared" si="25"/>
        <v>0</v>
      </c>
      <c r="P73" s="159">
        <v>0</v>
      </c>
      <c r="Q73" s="159">
        <f t="shared" si="26"/>
        <v>0</v>
      </c>
      <c r="R73" s="159"/>
      <c r="S73" s="159" t="s">
        <v>131</v>
      </c>
      <c r="T73" s="159" t="s">
        <v>131</v>
      </c>
      <c r="U73" s="159">
        <v>7.0000000000000007E-2</v>
      </c>
      <c r="V73" s="159">
        <f t="shared" si="27"/>
        <v>0.22</v>
      </c>
      <c r="W73" s="159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193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4">
        <v>57</v>
      </c>
      <c r="B74" s="175" t="s">
        <v>255</v>
      </c>
      <c r="C74" s="182" t="s">
        <v>256</v>
      </c>
      <c r="D74" s="176" t="s">
        <v>130</v>
      </c>
      <c r="E74" s="177">
        <v>10.5</v>
      </c>
      <c r="F74" s="178"/>
      <c r="G74" s="179">
        <f t="shared" si="21"/>
        <v>0</v>
      </c>
      <c r="H74" s="160"/>
      <c r="I74" s="159">
        <f t="shared" si="22"/>
        <v>0</v>
      </c>
      <c r="J74" s="160"/>
      <c r="K74" s="159">
        <f t="shared" si="23"/>
        <v>0</v>
      </c>
      <c r="L74" s="159">
        <v>15</v>
      </c>
      <c r="M74" s="159">
        <f t="shared" si="24"/>
        <v>0</v>
      </c>
      <c r="N74" s="159">
        <v>1.7000000000000001E-4</v>
      </c>
      <c r="O74" s="159">
        <f t="shared" si="25"/>
        <v>0</v>
      </c>
      <c r="P74" s="159">
        <v>0</v>
      </c>
      <c r="Q74" s="159">
        <f t="shared" si="26"/>
        <v>0</v>
      </c>
      <c r="R74" s="159" t="s">
        <v>166</v>
      </c>
      <c r="S74" s="159" t="s">
        <v>131</v>
      </c>
      <c r="T74" s="159" t="s">
        <v>131</v>
      </c>
      <c r="U74" s="159">
        <v>0</v>
      </c>
      <c r="V74" s="159">
        <f t="shared" si="27"/>
        <v>0</v>
      </c>
      <c r="W74" s="159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257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4">
        <v>58</v>
      </c>
      <c r="B75" s="175" t="s">
        <v>258</v>
      </c>
      <c r="C75" s="182" t="s">
        <v>259</v>
      </c>
      <c r="D75" s="176" t="s">
        <v>130</v>
      </c>
      <c r="E75" s="177">
        <v>3.3548</v>
      </c>
      <c r="F75" s="178"/>
      <c r="G75" s="179">
        <f t="shared" si="21"/>
        <v>0</v>
      </c>
      <c r="H75" s="160"/>
      <c r="I75" s="159">
        <f t="shared" si="22"/>
        <v>0</v>
      </c>
      <c r="J75" s="160"/>
      <c r="K75" s="159">
        <f t="shared" si="23"/>
        <v>0</v>
      </c>
      <c r="L75" s="159">
        <v>15</v>
      </c>
      <c r="M75" s="159">
        <f t="shared" si="24"/>
        <v>0</v>
      </c>
      <c r="N75" s="159">
        <v>3.0000000000000001E-5</v>
      </c>
      <c r="O75" s="159">
        <f t="shared" si="25"/>
        <v>0</v>
      </c>
      <c r="P75" s="159">
        <v>0</v>
      </c>
      <c r="Q75" s="159">
        <f t="shared" si="26"/>
        <v>0</v>
      </c>
      <c r="R75" s="159" t="s">
        <v>166</v>
      </c>
      <c r="S75" s="159" t="s">
        <v>131</v>
      </c>
      <c r="T75" s="159" t="s">
        <v>131</v>
      </c>
      <c r="U75" s="159">
        <v>0</v>
      </c>
      <c r="V75" s="159">
        <f t="shared" si="27"/>
        <v>0</v>
      </c>
      <c r="W75" s="159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257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4">
        <v>59</v>
      </c>
      <c r="B76" s="175" t="s">
        <v>260</v>
      </c>
      <c r="C76" s="182" t="s">
        <v>261</v>
      </c>
      <c r="D76" s="176" t="s">
        <v>189</v>
      </c>
      <c r="E76" s="177">
        <v>1.92E-3</v>
      </c>
      <c r="F76" s="178"/>
      <c r="G76" s="179">
        <f t="shared" si="21"/>
        <v>0</v>
      </c>
      <c r="H76" s="160"/>
      <c r="I76" s="159">
        <f t="shared" si="22"/>
        <v>0</v>
      </c>
      <c r="J76" s="160"/>
      <c r="K76" s="159">
        <f t="shared" si="23"/>
        <v>0</v>
      </c>
      <c r="L76" s="159">
        <v>15</v>
      </c>
      <c r="M76" s="159">
        <f t="shared" si="24"/>
        <v>0</v>
      </c>
      <c r="N76" s="159">
        <v>0</v>
      </c>
      <c r="O76" s="159">
        <f t="shared" si="25"/>
        <v>0</v>
      </c>
      <c r="P76" s="159">
        <v>0</v>
      </c>
      <c r="Q76" s="159">
        <f t="shared" si="26"/>
        <v>0</v>
      </c>
      <c r="R76" s="159"/>
      <c r="S76" s="159" t="s">
        <v>131</v>
      </c>
      <c r="T76" s="159" t="s">
        <v>131</v>
      </c>
      <c r="U76" s="159">
        <v>1.966</v>
      </c>
      <c r="V76" s="159">
        <f t="shared" si="27"/>
        <v>0</v>
      </c>
      <c r="W76" s="159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240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">
      <c r="A77" s="162" t="s">
        <v>121</v>
      </c>
      <c r="B77" s="163" t="s">
        <v>79</v>
      </c>
      <c r="C77" s="181" t="s">
        <v>80</v>
      </c>
      <c r="D77" s="164"/>
      <c r="E77" s="165"/>
      <c r="F77" s="166"/>
      <c r="G77" s="167">
        <f>SUMIF(AG78:AG85,"&lt;&gt;NOR",G78:G85)</f>
        <v>0</v>
      </c>
      <c r="H77" s="161"/>
      <c r="I77" s="161">
        <f>SUM(I78:I85)</f>
        <v>0</v>
      </c>
      <c r="J77" s="161"/>
      <c r="K77" s="161">
        <f>SUM(K78:K85)</f>
        <v>0</v>
      </c>
      <c r="L77" s="161"/>
      <c r="M77" s="161">
        <f>SUM(M78:M85)</f>
        <v>0</v>
      </c>
      <c r="N77" s="161"/>
      <c r="O77" s="161">
        <f>SUM(O78:O85)</f>
        <v>0.01</v>
      </c>
      <c r="P77" s="161"/>
      <c r="Q77" s="161">
        <f>SUM(Q78:Q85)</f>
        <v>0</v>
      </c>
      <c r="R77" s="161"/>
      <c r="S77" s="161"/>
      <c r="T77" s="161"/>
      <c r="U77" s="161"/>
      <c r="V77" s="161">
        <f>SUM(V78:V85)</f>
        <v>4.1199999999999992</v>
      </c>
      <c r="W77" s="161"/>
      <c r="AG77" t="s">
        <v>122</v>
      </c>
    </row>
    <row r="78" spans="1:60" outlineLevel="1" x14ac:dyDescent="0.2">
      <c r="A78" s="174">
        <v>60</v>
      </c>
      <c r="B78" s="175" t="s">
        <v>262</v>
      </c>
      <c r="C78" s="182" t="s">
        <v>263</v>
      </c>
      <c r="D78" s="176" t="s">
        <v>125</v>
      </c>
      <c r="E78" s="177">
        <v>1</v>
      </c>
      <c r="F78" s="178"/>
      <c r="G78" s="179">
        <f t="shared" ref="G78:G85" si="28">ROUND(E78*F78,2)</f>
        <v>0</v>
      </c>
      <c r="H78" s="160"/>
      <c r="I78" s="159">
        <f t="shared" ref="I78:I85" si="29">ROUND(E78*H78,2)</f>
        <v>0</v>
      </c>
      <c r="J78" s="160"/>
      <c r="K78" s="159">
        <f t="shared" ref="K78:K85" si="30">ROUND(E78*J78,2)</f>
        <v>0</v>
      </c>
      <c r="L78" s="159">
        <v>15</v>
      </c>
      <c r="M78" s="159">
        <f t="shared" ref="M78:M85" si="31">G78*(1+L78/100)</f>
        <v>0</v>
      </c>
      <c r="N78" s="159">
        <v>6.7499999999999999E-3</v>
      </c>
      <c r="O78" s="159">
        <f t="shared" ref="O78:O85" si="32">ROUND(E78*N78,2)</f>
        <v>0.01</v>
      </c>
      <c r="P78" s="159">
        <v>0</v>
      </c>
      <c r="Q78" s="159">
        <f t="shared" ref="Q78:Q85" si="33">ROUND(E78*P78,2)</f>
        <v>0</v>
      </c>
      <c r="R78" s="159"/>
      <c r="S78" s="159" t="s">
        <v>131</v>
      </c>
      <c r="T78" s="159" t="s">
        <v>131</v>
      </c>
      <c r="U78" s="159">
        <v>0.70899999999999996</v>
      </c>
      <c r="V78" s="159">
        <f t="shared" ref="V78:V85" si="34">ROUND(E78*U78,2)</f>
        <v>0.71</v>
      </c>
      <c r="W78" s="159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163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4">
        <v>61</v>
      </c>
      <c r="B79" s="175" t="s">
        <v>264</v>
      </c>
      <c r="C79" s="182" t="s">
        <v>265</v>
      </c>
      <c r="D79" s="176" t="s">
        <v>138</v>
      </c>
      <c r="E79" s="177">
        <v>3.5</v>
      </c>
      <c r="F79" s="178"/>
      <c r="G79" s="179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15</v>
      </c>
      <c r="M79" s="159">
        <f t="shared" si="31"/>
        <v>0</v>
      </c>
      <c r="N79" s="159">
        <v>4.6999999999999999E-4</v>
      </c>
      <c r="O79" s="159">
        <f t="shared" si="32"/>
        <v>0</v>
      </c>
      <c r="P79" s="159">
        <v>0</v>
      </c>
      <c r="Q79" s="159">
        <f t="shared" si="33"/>
        <v>0</v>
      </c>
      <c r="R79" s="159"/>
      <c r="S79" s="159" t="s">
        <v>131</v>
      </c>
      <c r="T79" s="159" t="s">
        <v>131</v>
      </c>
      <c r="U79" s="159">
        <v>0.35899999999999999</v>
      </c>
      <c r="V79" s="159">
        <f t="shared" si="34"/>
        <v>1.26</v>
      </c>
      <c r="W79" s="159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193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74">
        <v>62</v>
      </c>
      <c r="B80" s="175" t="s">
        <v>266</v>
      </c>
      <c r="C80" s="182" t="s">
        <v>267</v>
      </c>
      <c r="D80" s="176" t="s">
        <v>138</v>
      </c>
      <c r="E80" s="177">
        <v>1</v>
      </c>
      <c r="F80" s="178"/>
      <c r="G80" s="179">
        <f t="shared" si="28"/>
        <v>0</v>
      </c>
      <c r="H80" s="160"/>
      <c r="I80" s="159">
        <f t="shared" si="29"/>
        <v>0</v>
      </c>
      <c r="J80" s="160"/>
      <c r="K80" s="159">
        <f t="shared" si="30"/>
        <v>0</v>
      </c>
      <c r="L80" s="159">
        <v>15</v>
      </c>
      <c r="M80" s="159">
        <f t="shared" si="31"/>
        <v>0</v>
      </c>
      <c r="N80" s="159">
        <v>1.5200000000000001E-3</v>
      </c>
      <c r="O80" s="159">
        <f t="shared" si="32"/>
        <v>0</v>
      </c>
      <c r="P80" s="159">
        <v>0</v>
      </c>
      <c r="Q80" s="159">
        <f t="shared" si="33"/>
        <v>0</v>
      </c>
      <c r="R80" s="159"/>
      <c r="S80" s="159" t="s">
        <v>131</v>
      </c>
      <c r="T80" s="159" t="s">
        <v>131</v>
      </c>
      <c r="U80" s="159">
        <v>1.173</v>
      </c>
      <c r="V80" s="159">
        <f t="shared" si="34"/>
        <v>1.17</v>
      </c>
      <c r="W80" s="159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193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4">
        <v>63</v>
      </c>
      <c r="B81" s="175" t="s">
        <v>268</v>
      </c>
      <c r="C81" s="182" t="s">
        <v>269</v>
      </c>
      <c r="D81" s="176" t="s">
        <v>125</v>
      </c>
      <c r="E81" s="177">
        <v>2</v>
      </c>
      <c r="F81" s="178"/>
      <c r="G81" s="179">
        <f t="shared" si="28"/>
        <v>0</v>
      </c>
      <c r="H81" s="160"/>
      <c r="I81" s="159">
        <f t="shared" si="29"/>
        <v>0</v>
      </c>
      <c r="J81" s="160"/>
      <c r="K81" s="159">
        <f t="shared" si="30"/>
        <v>0</v>
      </c>
      <c r="L81" s="159">
        <v>15</v>
      </c>
      <c r="M81" s="159">
        <f t="shared" si="31"/>
        <v>0</v>
      </c>
      <c r="N81" s="159">
        <v>0</v>
      </c>
      <c r="O81" s="159">
        <f t="shared" si="32"/>
        <v>0</v>
      </c>
      <c r="P81" s="159">
        <v>0</v>
      </c>
      <c r="Q81" s="159">
        <f t="shared" si="33"/>
        <v>0</v>
      </c>
      <c r="R81" s="159"/>
      <c r="S81" s="159" t="s">
        <v>131</v>
      </c>
      <c r="T81" s="159" t="s">
        <v>131</v>
      </c>
      <c r="U81" s="159">
        <v>0.157</v>
      </c>
      <c r="V81" s="159">
        <f t="shared" si="34"/>
        <v>0.31</v>
      </c>
      <c r="W81" s="159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193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4">
        <v>64</v>
      </c>
      <c r="B82" s="175" t="s">
        <v>270</v>
      </c>
      <c r="C82" s="182" t="s">
        <v>271</v>
      </c>
      <c r="D82" s="176" t="s">
        <v>125</v>
      </c>
      <c r="E82" s="177">
        <v>1</v>
      </c>
      <c r="F82" s="178"/>
      <c r="G82" s="179">
        <f t="shared" si="28"/>
        <v>0</v>
      </c>
      <c r="H82" s="160"/>
      <c r="I82" s="159">
        <f t="shared" si="29"/>
        <v>0</v>
      </c>
      <c r="J82" s="160"/>
      <c r="K82" s="159">
        <f t="shared" si="30"/>
        <v>0</v>
      </c>
      <c r="L82" s="159">
        <v>15</v>
      </c>
      <c r="M82" s="159">
        <f t="shared" si="31"/>
        <v>0</v>
      </c>
      <c r="N82" s="159">
        <v>0</v>
      </c>
      <c r="O82" s="159">
        <f t="shared" si="32"/>
        <v>0</v>
      </c>
      <c r="P82" s="159">
        <v>0</v>
      </c>
      <c r="Q82" s="159">
        <f t="shared" si="33"/>
        <v>0</v>
      </c>
      <c r="R82" s="159"/>
      <c r="S82" s="159" t="s">
        <v>131</v>
      </c>
      <c r="T82" s="159" t="s">
        <v>131</v>
      </c>
      <c r="U82" s="159">
        <v>0.17399999999999999</v>
      </c>
      <c r="V82" s="159">
        <f t="shared" si="34"/>
        <v>0.17</v>
      </c>
      <c r="W82" s="159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193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74">
        <v>65</v>
      </c>
      <c r="B83" s="175" t="s">
        <v>272</v>
      </c>
      <c r="C83" s="182" t="s">
        <v>273</v>
      </c>
      <c r="D83" s="176" t="s">
        <v>125</v>
      </c>
      <c r="E83" s="177">
        <v>1</v>
      </c>
      <c r="F83" s="178"/>
      <c r="G83" s="179">
        <f t="shared" si="28"/>
        <v>0</v>
      </c>
      <c r="H83" s="160"/>
      <c r="I83" s="159">
        <f t="shared" si="29"/>
        <v>0</v>
      </c>
      <c r="J83" s="160"/>
      <c r="K83" s="159">
        <f t="shared" si="30"/>
        <v>0</v>
      </c>
      <c r="L83" s="159">
        <v>15</v>
      </c>
      <c r="M83" s="159">
        <f t="shared" si="31"/>
        <v>0</v>
      </c>
      <c r="N83" s="159">
        <v>0</v>
      </c>
      <c r="O83" s="159">
        <f t="shared" si="32"/>
        <v>0</v>
      </c>
      <c r="P83" s="159">
        <v>0</v>
      </c>
      <c r="Q83" s="159">
        <f t="shared" si="33"/>
        <v>0</v>
      </c>
      <c r="R83" s="159"/>
      <c r="S83" s="159" t="s">
        <v>131</v>
      </c>
      <c r="T83" s="159" t="s">
        <v>131</v>
      </c>
      <c r="U83" s="159">
        <v>0.25900000000000001</v>
      </c>
      <c r="V83" s="159">
        <f t="shared" si="34"/>
        <v>0.26</v>
      </c>
      <c r="W83" s="159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193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4">
        <v>66</v>
      </c>
      <c r="B84" s="175" t="s">
        <v>274</v>
      </c>
      <c r="C84" s="182" t="s">
        <v>275</v>
      </c>
      <c r="D84" s="176" t="s">
        <v>138</v>
      </c>
      <c r="E84" s="177">
        <v>4.5</v>
      </c>
      <c r="F84" s="178"/>
      <c r="G84" s="179">
        <f t="shared" si="28"/>
        <v>0</v>
      </c>
      <c r="H84" s="160"/>
      <c r="I84" s="159">
        <f t="shared" si="29"/>
        <v>0</v>
      </c>
      <c r="J84" s="160"/>
      <c r="K84" s="159">
        <f t="shared" si="30"/>
        <v>0</v>
      </c>
      <c r="L84" s="159">
        <v>15</v>
      </c>
      <c r="M84" s="159">
        <f t="shared" si="31"/>
        <v>0</v>
      </c>
      <c r="N84" s="159">
        <v>0</v>
      </c>
      <c r="O84" s="159">
        <f t="shared" si="32"/>
        <v>0</v>
      </c>
      <c r="P84" s="159">
        <v>0</v>
      </c>
      <c r="Q84" s="159">
        <f t="shared" si="33"/>
        <v>0</v>
      </c>
      <c r="R84" s="159"/>
      <c r="S84" s="159" t="s">
        <v>131</v>
      </c>
      <c r="T84" s="159" t="s">
        <v>131</v>
      </c>
      <c r="U84" s="159">
        <v>4.8000000000000001E-2</v>
      </c>
      <c r="V84" s="159">
        <f t="shared" si="34"/>
        <v>0.22</v>
      </c>
      <c r="W84" s="159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193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4">
        <v>67</v>
      </c>
      <c r="B85" s="175" t="s">
        <v>276</v>
      </c>
      <c r="C85" s="182" t="s">
        <v>277</v>
      </c>
      <c r="D85" s="176" t="s">
        <v>189</v>
      </c>
      <c r="E85" s="177">
        <v>9.9100000000000004E-3</v>
      </c>
      <c r="F85" s="178"/>
      <c r="G85" s="179">
        <f t="shared" si="28"/>
        <v>0</v>
      </c>
      <c r="H85" s="160"/>
      <c r="I85" s="159">
        <f t="shared" si="29"/>
        <v>0</v>
      </c>
      <c r="J85" s="160"/>
      <c r="K85" s="159">
        <f t="shared" si="30"/>
        <v>0</v>
      </c>
      <c r="L85" s="159">
        <v>15</v>
      </c>
      <c r="M85" s="159">
        <f t="shared" si="31"/>
        <v>0</v>
      </c>
      <c r="N85" s="159">
        <v>0</v>
      </c>
      <c r="O85" s="159">
        <f t="shared" si="32"/>
        <v>0</v>
      </c>
      <c r="P85" s="159">
        <v>0</v>
      </c>
      <c r="Q85" s="159">
        <f t="shared" si="33"/>
        <v>0</v>
      </c>
      <c r="R85" s="159"/>
      <c r="S85" s="159" t="s">
        <v>131</v>
      </c>
      <c r="T85" s="159" t="s">
        <v>131</v>
      </c>
      <c r="U85" s="159">
        <v>1.575</v>
      </c>
      <c r="V85" s="159">
        <f t="shared" si="34"/>
        <v>0.02</v>
      </c>
      <c r="W85" s="159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240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x14ac:dyDescent="0.2">
      <c r="A86" s="162" t="s">
        <v>121</v>
      </c>
      <c r="B86" s="163" t="s">
        <v>81</v>
      </c>
      <c r="C86" s="181" t="s">
        <v>82</v>
      </c>
      <c r="D86" s="164"/>
      <c r="E86" s="165"/>
      <c r="F86" s="166"/>
      <c r="G86" s="167">
        <f>SUMIF(AG87:AG97,"&lt;&gt;NOR",G87:G97)</f>
        <v>0</v>
      </c>
      <c r="H86" s="161"/>
      <c r="I86" s="161">
        <f>SUM(I87:I97)</f>
        <v>0</v>
      </c>
      <c r="J86" s="161"/>
      <c r="K86" s="161">
        <f>SUM(K87:K97)</f>
        <v>0</v>
      </c>
      <c r="L86" s="161"/>
      <c r="M86" s="161">
        <f>SUM(M87:M97)</f>
        <v>0</v>
      </c>
      <c r="N86" s="161"/>
      <c r="O86" s="161">
        <f>SUM(O87:O97)</f>
        <v>0.03</v>
      </c>
      <c r="P86" s="161"/>
      <c r="Q86" s="161">
        <f>SUM(Q87:Q97)</f>
        <v>0</v>
      </c>
      <c r="R86" s="161"/>
      <c r="S86" s="161"/>
      <c r="T86" s="161"/>
      <c r="U86" s="161"/>
      <c r="V86" s="161">
        <f>SUM(V87:V97)</f>
        <v>8.9600000000000009</v>
      </c>
      <c r="W86" s="161"/>
      <c r="AG86" t="s">
        <v>122</v>
      </c>
    </row>
    <row r="87" spans="1:60" outlineLevel="1" x14ac:dyDescent="0.2">
      <c r="A87" s="174">
        <v>68</v>
      </c>
      <c r="B87" s="175" t="s">
        <v>278</v>
      </c>
      <c r="C87" s="182" t="s">
        <v>279</v>
      </c>
      <c r="D87" s="176" t="s">
        <v>125</v>
      </c>
      <c r="E87" s="177">
        <v>2</v>
      </c>
      <c r="F87" s="178"/>
      <c r="G87" s="179">
        <f t="shared" ref="G87:G97" si="35">ROUND(E87*F87,2)</f>
        <v>0</v>
      </c>
      <c r="H87" s="160"/>
      <c r="I87" s="159">
        <f t="shared" ref="I87:I97" si="36">ROUND(E87*H87,2)</f>
        <v>0</v>
      </c>
      <c r="J87" s="160"/>
      <c r="K87" s="159">
        <f t="shared" ref="K87:K97" si="37">ROUND(E87*J87,2)</f>
        <v>0</v>
      </c>
      <c r="L87" s="159">
        <v>15</v>
      </c>
      <c r="M87" s="159">
        <f t="shared" ref="M87:M97" si="38">G87*(1+L87/100)</f>
        <v>0</v>
      </c>
      <c r="N87" s="159">
        <v>0</v>
      </c>
      <c r="O87" s="159">
        <f t="shared" ref="O87:O97" si="39">ROUND(E87*N87,2)</f>
        <v>0</v>
      </c>
      <c r="P87" s="159">
        <v>0</v>
      </c>
      <c r="Q87" s="159">
        <f t="shared" ref="Q87:Q97" si="40">ROUND(E87*P87,2)</f>
        <v>0</v>
      </c>
      <c r="R87" s="159"/>
      <c r="S87" s="159" t="s">
        <v>131</v>
      </c>
      <c r="T87" s="159" t="s">
        <v>131</v>
      </c>
      <c r="U87" s="159">
        <v>0.17696999999999999</v>
      </c>
      <c r="V87" s="159">
        <f t="shared" ref="V87:V97" si="41">ROUND(E87*U87,2)</f>
        <v>0.35</v>
      </c>
      <c r="W87" s="159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163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74">
        <v>69</v>
      </c>
      <c r="B88" s="175" t="s">
        <v>280</v>
      </c>
      <c r="C88" s="182" t="s">
        <v>281</v>
      </c>
      <c r="D88" s="176" t="s">
        <v>138</v>
      </c>
      <c r="E88" s="177">
        <v>5</v>
      </c>
      <c r="F88" s="178"/>
      <c r="G88" s="179">
        <f t="shared" si="35"/>
        <v>0</v>
      </c>
      <c r="H88" s="160"/>
      <c r="I88" s="159">
        <f t="shared" si="36"/>
        <v>0</v>
      </c>
      <c r="J88" s="160"/>
      <c r="K88" s="159">
        <f t="shared" si="37"/>
        <v>0</v>
      </c>
      <c r="L88" s="159">
        <v>15</v>
      </c>
      <c r="M88" s="159">
        <f t="shared" si="38"/>
        <v>0</v>
      </c>
      <c r="N88" s="159">
        <v>3.98E-3</v>
      </c>
      <c r="O88" s="159">
        <f t="shared" si="39"/>
        <v>0.02</v>
      </c>
      <c r="P88" s="159">
        <v>0</v>
      </c>
      <c r="Q88" s="159">
        <f t="shared" si="40"/>
        <v>0</v>
      </c>
      <c r="R88" s="159"/>
      <c r="S88" s="159" t="s">
        <v>131</v>
      </c>
      <c r="T88" s="159" t="s">
        <v>131</v>
      </c>
      <c r="U88" s="159">
        <v>0.27889999999999998</v>
      </c>
      <c r="V88" s="159">
        <f t="shared" si="41"/>
        <v>1.39</v>
      </c>
      <c r="W88" s="159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193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4">
        <v>70</v>
      </c>
      <c r="B89" s="175" t="s">
        <v>282</v>
      </c>
      <c r="C89" s="182" t="s">
        <v>283</v>
      </c>
      <c r="D89" s="176" t="s">
        <v>138</v>
      </c>
      <c r="E89" s="177">
        <v>3.5</v>
      </c>
      <c r="F89" s="178"/>
      <c r="G89" s="179">
        <f t="shared" si="35"/>
        <v>0</v>
      </c>
      <c r="H89" s="160"/>
      <c r="I89" s="159">
        <f t="shared" si="36"/>
        <v>0</v>
      </c>
      <c r="J89" s="160"/>
      <c r="K89" s="159">
        <f t="shared" si="37"/>
        <v>0</v>
      </c>
      <c r="L89" s="159">
        <v>15</v>
      </c>
      <c r="M89" s="159">
        <f t="shared" si="38"/>
        <v>0</v>
      </c>
      <c r="N89" s="159">
        <v>4.0099999999999997E-3</v>
      </c>
      <c r="O89" s="159">
        <f t="shared" si="39"/>
        <v>0.01</v>
      </c>
      <c r="P89" s="159">
        <v>0</v>
      </c>
      <c r="Q89" s="159">
        <f t="shared" si="40"/>
        <v>0</v>
      </c>
      <c r="R89" s="159"/>
      <c r="S89" s="159" t="s">
        <v>131</v>
      </c>
      <c r="T89" s="159" t="s">
        <v>131</v>
      </c>
      <c r="U89" s="159">
        <v>0.27889999999999998</v>
      </c>
      <c r="V89" s="159">
        <f t="shared" si="41"/>
        <v>0.98</v>
      </c>
      <c r="W89" s="159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193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74">
        <v>71</v>
      </c>
      <c r="B90" s="175" t="s">
        <v>284</v>
      </c>
      <c r="C90" s="182" t="s">
        <v>285</v>
      </c>
      <c r="D90" s="176" t="s">
        <v>192</v>
      </c>
      <c r="E90" s="177">
        <v>1</v>
      </c>
      <c r="F90" s="178"/>
      <c r="G90" s="179">
        <f t="shared" si="35"/>
        <v>0</v>
      </c>
      <c r="H90" s="160"/>
      <c r="I90" s="159">
        <f t="shared" si="36"/>
        <v>0</v>
      </c>
      <c r="J90" s="160"/>
      <c r="K90" s="159">
        <f t="shared" si="37"/>
        <v>0</v>
      </c>
      <c r="L90" s="159">
        <v>15</v>
      </c>
      <c r="M90" s="159">
        <f t="shared" si="38"/>
        <v>0</v>
      </c>
      <c r="N90" s="159">
        <v>0</v>
      </c>
      <c r="O90" s="159">
        <f t="shared" si="39"/>
        <v>0</v>
      </c>
      <c r="P90" s="159">
        <v>0</v>
      </c>
      <c r="Q90" s="159">
        <f t="shared" si="40"/>
        <v>0</v>
      </c>
      <c r="R90" s="159"/>
      <c r="S90" s="159" t="s">
        <v>131</v>
      </c>
      <c r="T90" s="159" t="s">
        <v>131</v>
      </c>
      <c r="U90" s="159">
        <v>0.65566000000000002</v>
      </c>
      <c r="V90" s="159">
        <f t="shared" si="41"/>
        <v>0.66</v>
      </c>
      <c r="W90" s="159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163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 x14ac:dyDescent="0.2">
      <c r="A91" s="174">
        <v>72</v>
      </c>
      <c r="B91" s="175" t="s">
        <v>286</v>
      </c>
      <c r="C91" s="182" t="s">
        <v>287</v>
      </c>
      <c r="D91" s="176" t="s">
        <v>138</v>
      </c>
      <c r="E91" s="177">
        <v>5</v>
      </c>
      <c r="F91" s="178"/>
      <c r="G91" s="179">
        <f t="shared" si="35"/>
        <v>0</v>
      </c>
      <c r="H91" s="160"/>
      <c r="I91" s="159">
        <f t="shared" si="36"/>
        <v>0</v>
      </c>
      <c r="J91" s="160"/>
      <c r="K91" s="159">
        <f t="shared" si="37"/>
        <v>0</v>
      </c>
      <c r="L91" s="159">
        <v>15</v>
      </c>
      <c r="M91" s="159">
        <f t="shared" si="38"/>
        <v>0</v>
      </c>
      <c r="N91" s="159">
        <v>3.0000000000000001E-5</v>
      </c>
      <c r="O91" s="159">
        <f t="shared" si="39"/>
        <v>0</v>
      </c>
      <c r="P91" s="159">
        <v>0</v>
      </c>
      <c r="Q91" s="159">
        <f t="shared" si="40"/>
        <v>0</v>
      </c>
      <c r="R91" s="159"/>
      <c r="S91" s="159" t="s">
        <v>131</v>
      </c>
      <c r="T91" s="159" t="s">
        <v>131</v>
      </c>
      <c r="U91" s="159">
        <v>0.129</v>
      </c>
      <c r="V91" s="159">
        <f t="shared" si="41"/>
        <v>0.65</v>
      </c>
      <c r="W91" s="159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193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74">
        <v>73</v>
      </c>
      <c r="B92" s="175" t="s">
        <v>288</v>
      </c>
      <c r="C92" s="182" t="s">
        <v>289</v>
      </c>
      <c r="D92" s="176" t="s">
        <v>138</v>
      </c>
      <c r="E92" s="177">
        <v>3.5</v>
      </c>
      <c r="F92" s="178"/>
      <c r="G92" s="179">
        <f t="shared" si="35"/>
        <v>0</v>
      </c>
      <c r="H92" s="160"/>
      <c r="I92" s="159">
        <f t="shared" si="36"/>
        <v>0</v>
      </c>
      <c r="J92" s="160"/>
      <c r="K92" s="159">
        <f t="shared" si="37"/>
        <v>0</v>
      </c>
      <c r="L92" s="159">
        <v>15</v>
      </c>
      <c r="M92" s="159">
        <f t="shared" si="38"/>
        <v>0</v>
      </c>
      <c r="N92" s="159">
        <v>5.0000000000000002E-5</v>
      </c>
      <c r="O92" s="159">
        <f t="shared" si="39"/>
        <v>0</v>
      </c>
      <c r="P92" s="159">
        <v>0</v>
      </c>
      <c r="Q92" s="159">
        <f t="shared" si="40"/>
        <v>0</v>
      </c>
      <c r="R92" s="159"/>
      <c r="S92" s="159" t="s">
        <v>131</v>
      </c>
      <c r="T92" s="159" t="s">
        <v>131</v>
      </c>
      <c r="U92" s="159">
        <v>0.129</v>
      </c>
      <c r="V92" s="159">
        <f t="shared" si="41"/>
        <v>0.45</v>
      </c>
      <c r="W92" s="159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193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74">
        <v>74</v>
      </c>
      <c r="B93" s="175" t="s">
        <v>290</v>
      </c>
      <c r="C93" s="182" t="s">
        <v>291</v>
      </c>
      <c r="D93" s="176" t="s">
        <v>125</v>
      </c>
      <c r="E93" s="177">
        <v>6</v>
      </c>
      <c r="F93" s="178"/>
      <c r="G93" s="179">
        <f t="shared" si="35"/>
        <v>0</v>
      </c>
      <c r="H93" s="160"/>
      <c r="I93" s="159">
        <f t="shared" si="36"/>
        <v>0</v>
      </c>
      <c r="J93" s="160"/>
      <c r="K93" s="159">
        <f t="shared" si="37"/>
        <v>0</v>
      </c>
      <c r="L93" s="159">
        <v>15</v>
      </c>
      <c r="M93" s="159">
        <f t="shared" si="38"/>
        <v>0</v>
      </c>
      <c r="N93" s="159">
        <v>0</v>
      </c>
      <c r="O93" s="159">
        <f t="shared" si="39"/>
        <v>0</v>
      </c>
      <c r="P93" s="159">
        <v>0</v>
      </c>
      <c r="Q93" s="159">
        <f t="shared" si="40"/>
        <v>0</v>
      </c>
      <c r="R93" s="159"/>
      <c r="S93" s="159" t="s">
        <v>131</v>
      </c>
      <c r="T93" s="159" t="s">
        <v>131</v>
      </c>
      <c r="U93" s="159">
        <v>0.42499999999999999</v>
      </c>
      <c r="V93" s="159">
        <f t="shared" si="41"/>
        <v>2.5499999999999998</v>
      </c>
      <c r="W93" s="159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193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4">
        <v>75</v>
      </c>
      <c r="B94" s="175" t="s">
        <v>292</v>
      </c>
      <c r="C94" s="182" t="s">
        <v>293</v>
      </c>
      <c r="D94" s="176" t="s">
        <v>125</v>
      </c>
      <c r="E94" s="177">
        <v>4</v>
      </c>
      <c r="F94" s="178"/>
      <c r="G94" s="179">
        <f t="shared" si="35"/>
        <v>0</v>
      </c>
      <c r="H94" s="160"/>
      <c r="I94" s="159">
        <f t="shared" si="36"/>
        <v>0</v>
      </c>
      <c r="J94" s="160"/>
      <c r="K94" s="159">
        <f t="shared" si="37"/>
        <v>0</v>
      </c>
      <c r="L94" s="159">
        <v>15</v>
      </c>
      <c r="M94" s="159">
        <f t="shared" si="38"/>
        <v>0</v>
      </c>
      <c r="N94" s="159">
        <v>6.3000000000000003E-4</v>
      </c>
      <c r="O94" s="159">
        <f t="shared" si="39"/>
        <v>0</v>
      </c>
      <c r="P94" s="159">
        <v>0</v>
      </c>
      <c r="Q94" s="159">
        <f t="shared" si="40"/>
        <v>0</v>
      </c>
      <c r="R94" s="159"/>
      <c r="S94" s="159" t="s">
        <v>131</v>
      </c>
      <c r="T94" s="159" t="s">
        <v>131</v>
      </c>
      <c r="U94" s="159">
        <v>0.27200000000000002</v>
      </c>
      <c r="V94" s="159">
        <f t="shared" si="41"/>
        <v>1.0900000000000001</v>
      </c>
      <c r="W94" s="159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193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4">
        <v>76</v>
      </c>
      <c r="B95" s="175" t="s">
        <v>294</v>
      </c>
      <c r="C95" s="182" t="s">
        <v>295</v>
      </c>
      <c r="D95" s="176" t="s">
        <v>296</v>
      </c>
      <c r="E95" s="177">
        <v>1</v>
      </c>
      <c r="F95" s="178"/>
      <c r="G95" s="179">
        <f t="shared" si="35"/>
        <v>0</v>
      </c>
      <c r="H95" s="160"/>
      <c r="I95" s="159">
        <f t="shared" si="36"/>
        <v>0</v>
      </c>
      <c r="J95" s="160"/>
      <c r="K95" s="159">
        <f t="shared" si="37"/>
        <v>0</v>
      </c>
      <c r="L95" s="159">
        <v>15</v>
      </c>
      <c r="M95" s="159">
        <f t="shared" si="38"/>
        <v>0</v>
      </c>
      <c r="N95" s="159">
        <v>1.48E-3</v>
      </c>
      <c r="O95" s="159">
        <f t="shared" si="39"/>
        <v>0</v>
      </c>
      <c r="P95" s="159">
        <v>0</v>
      </c>
      <c r="Q95" s="159">
        <f t="shared" si="40"/>
        <v>0</v>
      </c>
      <c r="R95" s="159"/>
      <c r="S95" s="159" t="s">
        <v>131</v>
      </c>
      <c r="T95" s="159" t="s">
        <v>131</v>
      </c>
      <c r="U95" s="159">
        <v>0.54</v>
      </c>
      <c r="V95" s="159">
        <f t="shared" si="41"/>
        <v>0.54</v>
      </c>
      <c r="W95" s="159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193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4">
        <v>77</v>
      </c>
      <c r="B96" s="175" t="s">
        <v>297</v>
      </c>
      <c r="C96" s="182" t="s">
        <v>298</v>
      </c>
      <c r="D96" s="176" t="s">
        <v>138</v>
      </c>
      <c r="E96" s="177">
        <v>8.5</v>
      </c>
      <c r="F96" s="178"/>
      <c r="G96" s="179">
        <f t="shared" si="35"/>
        <v>0</v>
      </c>
      <c r="H96" s="160"/>
      <c r="I96" s="159">
        <f t="shared" si="36"/>
        <v>0</v>
      </c>
      <c r="J96" s="160"/>
      <c r="K96" s="159">
        <f t="shared" si="37"/>
        <v>0</v>
      </c>
      <c r="L96" s="159">
        <v>15</v>
      </c>
      <c r="M96" s="159">
        <f t="shared" si="38"/>
        <v>0</v>
      </c>
      <c r="N96" s="159">
        <v>0</v>
      </c>
      <c r="O96" s="159">
        <f t="shared" si="39"/>
        <v>0</v>
      </c>
      <c r="P96" s="159">
        <v>0</v>
      </c>
      <c r="Q96" s="159">
        <f t="shared" si="40"/>
        <v>0</v>
      </c>
      <c r="R96" s="159"/>
      <c r="S96" s="159" t="s">
        <v>131</v>
      </c>
      <c r="T96" s="159" t="s">
        <v>131</v>
      </c>
      <c r="U96" s="159">
        <v>2.9000000000000001E-2</v>
      </c>
      <c r="V96" s="159">
        <f t="shared" si="41"/>
        <v>0.25</v>
      </c>
      <c r="W96" s="159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193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4">
        <v>78</v>
      </c>
      <c r="B97" s="175" t="s">
        <v>299</v>
      </c>
      <c r="C97" s="182" t="s">
        <v>300</v>
      </c>
      <c r="D97" s="176" t="s">
        <v>189</v>
      </c>
      <c r="E97" s="177">
        <v>3.8260000000000002E-2</v>
      </c>
      <c r="F97" s="178"/>
      <c r="G97" s="179">
        <f t="shared" si="35"/>
        <v>0</v>
      </c>
      <c r="H97" s="160"/>
      <c r="I97" s="159">
        <f t="shared" si="36"/>
        <v>0</v>
      </c>
      <c r="J97" s="160"/>
      <c r="K97" s="159">
        <f t="shared" si="37"/>
        <v>0</v>
      </c>
      <c r="L97" s="159">
        <v>15</v>
      </c>
      <c r="M97" s="159">
        <f t="shared" si="38"/>
        <v>0</v>
      </c>
      <c r="N97" s="159">
        <v>0</v>
      </c>
      <c r="O97" s="159">
        <f t="shared" si="39"/>
        <v>0</v>
      </c>
      <c r="P97" s="159">
        <v>0</v>
      </c>
      <c r="Q97" s="159">
        <f t="shared" si="40"/>
        <v>0</v>
      </c>
      <c r="R97" s="159"/>
      <c r="S97" s="159" t="s">
        <v>131</v>
      </c>
      <c r="T97" s="159" t="s">
        <v>131</v>
      </c>
      <c r="U97" s="159">
        <v>1.421</v>
      </c>
      <c r="V97" s="159">
        <f t="shared" si="41"/>
        <v>0.05</v>
      </c>
      <c r="W97" s="159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240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A98" s="162" t="s">
        <v>121</v>
      </c>
      <c r="B98" s="163" t="s">
        <v>83</v>
      </c>
      <c r="C98" s="181" t="s">
        <v>84</v>
      </c>
      <c r="D98" s="164"/>
      <c r="E98" s="165"/>
      <c r="F98" s="166"/>
      <c r="G98" s="167">
        <f>SUMIF(AG99:AG118,"&lt;&gt;NOR",G99:G118)</f>
        <v>0</v>
      </c>
      <c r="H98" s="161"/>
      <c r="I98" s="161">
        <f>SUM(I99:I118)</f>
        <v>0</v>
      </c>
      <c r="J98" s="161"/>
      <c r="K98" s="161">
        <f>SUM(K99:K118)</f>
        <v>0</v>
      </c>
      <c r="L98" s="161"/>
      <c r="M98" s="161">
        <f>SUM(M99:M118)</f>
        <v>0</v>
      </c>
      <c r="N98" s="161"/>
      <c r="O98" s="161">
        <f>SUM(O99:O118)</f>
        <v>0.08</v>
      </c>
      <c r="P98" s="161"/>
      <c r="Q98" s="161">
        <f>SUM(Q99:Q118)</f>
        <v>0</v>
      </c>
      <c r="R98" s="161"/>
      <c r="S98" s="161"/>
      <c r="T98" s="161"/>
      <c r="U98" s="161"/>
      <c r="V98" s="161">
        <f>SUM(V99:V118)</f>
        <v>10.619999999999997</v>
      </c>
      <c r="W98" s="161"/>
      <c r="AG98" t="s">
        <v>122</v>
      </c>
    </row>
    <row r="99" spans="1:60" ht="22.5" outlineLevel="1" x14ac:dyDescent="0.2">
      <c r="A99" s="174">
        <v>79</v>
      </c>
      <c r="B99" s="175" t="s">
        <v>301</v>
      </c>
      <c r="C99" s="182" t="s">
        <v>302</v>
      </c>
      <c r="D99" s="176" t="s">
        <v>125</v>
      </c>
      <c r="E99" s="177">
        <v>1</v>
      </c>
      <c r="F99" s="178"/>
      <c r="G99" s="179">
        <f t="shared" ref="G99:G118" si="42">ROUND(E99*F99,2)</f>
        <v>0</v>
      </c>
      <c r="H99" s="160"/>
      <c r="I99" s="159">
        <f t="shared" ref="I99:I118" si="43">ROUND(E99*H99,2)</f>
        <v>0</v>
      </c>
      <c r="J99" s="160"/>
      <c r="K99" s="159">
        <f t="shared" ref="K99:K118" si="44">ROUND(E99*J99,2)</f>
        <v>0</v>
      </c>
      <c r="L99" s="159">
        <v>15</v>
      </c>
      <c r="M99" s="159">
        <f t="shared" ref="M99:M118" si="45">G99*(1+L99/100)</f>
        <v>0</v>
      </c>
      <c r="N99" s="159">
        <v>2.1250000000000002E-2</v>
      </c>
      <c r="O99" s="159">
        <f t="shared" ref="O99:O118" si="46">ROUND(E99*N99,2)</f>
        <v>0.02</v>
      </c>
      <c r="P99" s="159">
        <v>0</v>
      </c>
      <c r="Q99" s="159">
        <f t="shared" ref="Q99:Q118" si="47">ROUND(E99*P99,2)</f>
        <v>0</v>
      </c>
      <c r="R99" s="159"/>
      <c r="S99" s="159" t="s">
        <v>131</v>
      </c>
      <c r="T99" s="159" t="s">
        <v>131</v>
      </c>
      <c r="U99" s="159">
        <v>1.39</v>
      </c>
      <c r="V99" s="159">
        <f t="shared" ref="V99:V118" si="48">ROUND(E99*U99,2)</f>
        <v>1.39</v>
      </c>
      <c r="W99" s="159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193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4">
        <v>80</v>
      </c>
      <c r="B100" s="175" t="s">
        <v>303</v>
      </c>
      <c r="C100" s="182" t="s">
        <v>304</v>
      </c>
      <c r="D100" s="176" t="s">
        <v>192</v>
      </c>
      <c r="E100" s="177">
        <v>1</v>
      </c>
      <c r="F100" s="178"/>
      <c r="G100" s="179">
        <f t="shared" si="42"/>
        <v>0</v>
      </c>
      <c r="H100" s="160"/>
      <c r="I100" s="159">
        <f t="shared" si="43"/>
        <v>0</v>
      </c>
      <c r="J100" s="160"/>
      <c r="K100" s="159">
        <f t="shared" si="44"/>
        <v>0</v>
      </c>
      <c r="L100" s="159">
        <v>15</v>
      </c>
      <c r="M100" s="159">
        <f t="shared" si="45"/>
        <v>0</v>
      </c>
      <c r="N100" s="159">
        <v>1.8600000000000001E-3</v>
      </c>
      <c r="O100" s="159">
        <f t="shared" si="46"/>
        <v>0</v>
      </c>
      <c r="P100" s="159">
        <v>0</v>
      </c>
      <c r="Q100" s="159">
        <f t="shared" si="47"/>
        <v>0</v>
      </c>
      <c r="R100" s="159"/>
      <c r="S100" s="159" t="s">
        <v>131</v>
      </c>
      <c r="T100" s="159" t="s">
        <v>131</v>
      </c>
      <c r="U100" s="159">
        <v>1.3340000000000001</v>
      </c>
      <c r="V100" s="159">
        <f t="shared" si="48"/>
        <v>1.33</v>
      </c>
      <c r="W100" s="159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193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4">
        <v>81</v>
      </c>
      <c r="B101" s="175" t="s">
        <v>305</v>
      </c>
      <c r="C101" s="182" t="s">
        <v>306</v>
      </c>
      <c r="D101" s="176" t="s">
        <v>192</v>
      </c>
      <c r="E101" s="177">
        <v>1</v>
      </c>
      <c r="F101" s="178"/>
      <c r="G101" s="179">
        <f t="shared" si="42"/>
        <v>0</v>
      </c>
      <c r="H101" s="160"/>
      <c r="I101" s="159">
        <f t="shared" si="43"/>
        <v>0</v>
      </c>
      <c r="J101" s="160"/>
      <c r="K101" s="159">
        <f t="shared" si="44"/>
        <v>0</v>
      </c>
      <c r="L101" s="159">
        <v>15</v>
      </c>
      <c r="M101" s="159">
        <f t="shared" si="45"/>
        <v>0</v>
      </c>
      <c r="N101" s="159">
        <v>1.41E-3</v>
      </c>
      <c r="O101" s="159">
        <f t="shared" si="46"/>
        <v>0</v>
      </c>
      <c r="P101" s="159">
        <v>0</v>
      </c>
      <c r="Q101" s="159">
        <f t="shared" si="47"/>
        <v>0</v>
      </c>
      <c r="R101" s="159"/>
      <c r="S101" s="159" t="s">
        <v>131</v>
      </c>
      <c r="T101" s="159" t="s">
        <v>131</v>
      </c>
      <c r="U101" s="159">
        <v>1.575</v>
      </c>
      <c r="V101" s="159">
        <f t="shared" si="48"/>
        <v>1.58</v>
      </c>
      <c r="W101" s="159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193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4">
        <v>82</v>
      </c>
      <c r="B102" s="175" t="s">
        <v>307</v>
      </c>
      <c r="C102" s="182" t="s">
        <v>308</v>
      </c>
      <c r="D102" s="176" t="s">
        <v>192</v>
      </c>
      <c r="E102" s="177">
        <v>1</v>
      </c>
      <c r="F102" s="178"/>
      <c r="G102" s="179">
        <f t="shared" si="42"/>
        <v>0</v>
      </c>
      <c r="H102" s="160"/>
      <c r="I102" s="159">
        <f t="shared" si="43"/>
        <v>0</v>
      </c>
      <c r="J102" s="160"/>
      <c r="K102" s="159">
        <f t="shared" si="44"/>
        <v>0</v>
      </c>
      <c r="L102" s="159">
        <v>15</v>
      </c>
      <c r="M102" s="159">
        <f t="shared" si="45"/>
        <v>0</v>
      </c>
      <c r="N102" s="159">
        <v>4.8999999999999998E-4</v>
      </c>
      <c r="O102" s="159">
        <f t="shared" si="46"/>
        <v>0</v>
      </c>
      <c r="P102" s="159">
        <v>0</v>
      </c>
      <c r="Q102" s="159">
        <f t="shared" si="47"/>
        <v>0</v>
      </c>
      <c r="R102" s="159"/>
      <c r="S102" s="159" t="s">
        <v>131</v>
      </c>
      <c r="T102" s="159" t="s">
        <v>131</v>
      </c>
      <c r="U102" s="159">
        <v>3.6</v>
      </c>
      <c r="V102" s="159">
        <f t="shared" si="48"/>
        <v>3.6</v>
      </c>
      <c r="W102" s="159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193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4">
        <v>83</v>
      </c>
      <c r="B103" s="175" t="s">
        <v>309</v>
      </c>
      <c r="C103" s="182" t="s">
        <v>310</v>
      </c>
      <c r="D103" s="176" t="s">
        <v>192</v>
      </c>
      <c r="E103" s="177">
        <v>3</v>
      </c>
      <c r="F103" s="178"/>
      <c r="G103" s="179">
        <f t="shared" si="42"/>
        <v>0</v>
      </c>
      <c r="H103" s="160"/>
      <c r="I103" s="159">
        <f t="shared" si="43"/>
        <v>0</v>
      </c>
      <c r="J103" s="160"/>
      <c r="K103" s="159">
        <f t="shared" si="44"/>
        <v>0</v>
      </c>
      <c r="L103" s="159">
        <v>15</v>
      </c>
      <c r="M103" s="159">
        <f t="shared" si="45"/>
        <v>0</v>
      </c>
      <c r="N103" s="159">
        <v>2.4000000000000001E-4</v>
      </c>
      <c r="O103" s="159">
        <f t="shared" si="46"/>
        <v>0</v>
      </c>
      <c r="P103" s="159">
        <v>0</v>
      </c>
      <c r="Q103" s="159">
        <f t="shared" si="47"/>
        <v>0</v>
      </c>
      <c r="R103" s="159"/>
      <c r="S103" s="159" t="s">
        <v>131</v>
      </c>
      <c r="T103" s="159" t="s">
        <v>131</v>
      </c>
      <c r="U103" s="159">
        <v>0.124</v>
      </c>
      <c r="V103" s="159">
        <f t="shared" si="48"/>
        <v>0.37</v>
      </c>
      <c r="W103" s="159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193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 x14ac:dyDescent="0.2">
      <c r="A104" s="174">
        <v>84</v>
      </c>
      <c r="B104" s="175" t="s">
        <v>311</v>
      </c>
      <c r="C104" s="182" t="s">
        <v>312</v>
      </c>
      <c r="D104" s="176" t="s">
        <v>192</v>
      </c>
      <c r="E104" s="177">
        <v>1</v>
      </c>
      <c r="F104" s="178"/>
      <c r="G104" s="179">
        <f t="shared" si="42"/>
        <v>0</v>
      </c>
      <c r="H104" s="160"/>
      <c r="I104" s="159">
        <f t="shared" si="43"/>
        <v>0</v>
      </c>
      <c r="J104" s="160"/>
      <c r="K104" s="159">
        <f t="shared" si="44"/>
        <v>0</v>
      </c>
      <c r="L104" s="159">
        <v>15</v>
      </c>
      <c r="M104" s="159">
        <f t="shared" si="45"/>
        <v>0</v>
      </c>
      <c r="N104" s="159">
        <v>2.4000000000000001E-4</v>
      </c>
      <c r="O104" s="159">
        <f t="shared" si="46"/>
        <v>0</v>
      </c>
      <c r="P104" s="159">
        <v>0</v>
      </c>
      <c r="Q104" s="159">
        <f t="shared" si="47"/>
        <v>0</v>
      </c>
      <c r="R104" s="159"/>
      <c r="S104" s="159" t="s">
        <v>131</v>
      </c>
      <c r="T104" s="159" t="s">
        <v>131</v>
      </c>
      <c r="U104" s="159">
        <v>0.124</v>
      </c>
      <c r="V104" s="159">
        <f t="shared" si="48"/>
        <v>0.12</v>
      </c>
      <c r="W104" s="159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193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4">
        <v>85</v>
      </c>
      <c r="B105" s="175" t="s">
        <v>313</v>
      </c>
      <c r="C105" s="182" t="s">
        <v>314</v>
      </c>
      <c r="D105" s="176" t="s">
        <v>125</v>
      </c>
      <c r="E105" s="177">
        <v>1</v>
      </c>
      <c r="F105" s="178"/>
      <c r="G105" s="179">
        <f t="shared" si="42"/>
        <v>0</v>
      </c>
      <c r="H105" s="160"/>
      <c r="I105" s="159">
        <f t="shared" si="43"/>
        <v>0</v>
      </c>
      <c r="J105" s="160"/>
      <c r="K105" s="159">
        <f t="shared" si="44"/>
        <v>0</v>
      </c>
      <c r="L105" s="159">
        <v>15</v>
      </c>
      <c r="M105" s="159">
        <f t="shared" si="45"/>
        <v>0</v>
      </c>
      <c r="N105" s="159">
        <v>4.0000000000000003E-5</v>
      </c>
      <c r="O105" s="159">
        <f t="shared" si="46"/>
        <v>0</v>
      </c>
      <c r="P105" s="159">
        <v>0</v>
      </c>
      <c r="Q105" s="159">
        <f t="shared" si="47"/>
        <v>0</v>
      </c>
      <c r="R105" s="159"/>
      <c r="S105" s="159" t="s">
        <v>131</v>
      </c>
      <c r="T105" s="159" t="s">
        <v>131</v>
      </c>
      <c r="U105" s="159">
        <v>0.44500000000000001</v>
      </c>
      <c r="V105" s="159">
        <f t="shared" si="48"/>
        <v>0.45</v>
      </c>
      <c r="W105" s="159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193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4">
        <v>86</v>
      </c>
      <c r="B106" s="175" t="s">
        <v>315</v>
      </c>
      <c r="C106" s="182" t="s">
        <v>316</v>
      </c>
      <c r="D106" s="176" t="s">
        <v>192</v>
      </c>
      <c r="E106" s="177">
        <v>1</v>
      </c>
      <c r="F106" s="178"/>
      <c r="G106" s="179">
        <f t="shared" si="42"/>
        <v>0</v>
      </c>
      <c r="H106" s="160"/>
      <c r="I106" s="159">
        <f t="shared" si="43"/>
        <v>0</v>
      </c>
      <c r="J106" s="160"/>
      <c r="K106" s="159">
        <f t="shared" si="44"/>
        <v>0</v>
      </c>
      <c r="L106" s="159">
        <v>15</v>
      </c>
      <c r="M106" s="159">
        <f t="shared" si="45"/>
        <v>0</v>
      </c>
      <c r="N106" s="159">
        <v>1.2E-4</v>
      </c>
      <c r="O106" s="159">
        <f t="shared" si="46"/>
        <v>0</v>
      </c>
      <c r="P106" s="159">
        <v>0</v>
      </c>
      <c r="Q106" s="159">
        <f t="shared" si="47"/>
        <v>0</v>
      </c>
      <c r="R106" s="159"/>
      <c r="S106" s="159" t="s">
        <v>131</v>
      </c>
      <c r="T106" s="159" t="s">
        <v>131</v>
      </c>
      <c r="U106" s="159">
        <v>0.51700000000000002</v>
      </c>
      <c r="V106" s="159">
        <f t="shared" si="48"/>
        <v>0.52</v>
      </c>
      <c r="W106" s="159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193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33.75" outlineLevel="1" x14ac:dyDescent="0.2">
      <c r="A107" s="174">
        <v>87</v>
      </c>
      <c r="B107" s="175" t="s">
        <v>317</v>
      </c>
      <c r="C107" s="182" t="s">
        <v>318</v>
      </c>
      <c r="D107" s="176" t="s">
        <v>125</v>
      </c>
      <c r="E107" s="177">
        <v>1</v>
      </c>
      <c r="F107" s="178"/>
      <c r="G107" s="179">
        <f t="shared" si="42"/>
        <v>0</v>
      </c>
      <c r="H107" s="160"/>
      <c r="I107" s="159">
        <f t="shared" si="43"/>
        <v>0</v>
      </c>
      <c r="J107" s="160"/>
      <c r="K107" s="159">
        <f t="shared" si="44"/>
        <v>0</v>
      </c>
      <c r="L107" s="159">
        <v>15</v>
      </c>
      <c r="M107" s="159">
        <f t="shared" si="45"/>
        <v>0</v>
      </c>
      <c r="N107" s="159">
        <v>2.7999999999999998E-4</v>
      </c>
      <c r="O107" s="159">
        <f t="shared" si="46"/>
        <v>0</v>
      </c>
      <c r="P107" s="159">
        <v>0</v>
      </c>
      <c r="Q107" s="159">
        <f t="shared" si="47"/>
        <v>0</v>
      </c>
      <c r="R107" s="159"/>
      <c r="S107" s="159" t="s">
        <v>131</v>
      </c>
      <c r="T107" s="159" t="s">
        <v>131</v>
      </c>
      <c r="U107" s="159">
        <v>0.246</v>
      </c>
      <c r="V107" s="159">
        <f t="shared" si="48"/>
        <v>0.25</v>
      </c>
      <c r="W107" s="159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193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 x14ac:dyDescent="0.2">
      <c r="A108" s="174">
        <v>88</v>
      </c>
      <c r="B108" s="175" t="s">
        <v>319</v>
      </c>
      <c r="C108" s="182" t="s">
        <v>320</v>
      </c>
      <c r="D108" s="176" t="s">
        <v>125</v>
      </c>
      <c r="E108" s="177">
        <v>1</v>
      </c>
      <c r="F108" s="178"/>
      <c r="G108" s="179">
        <f t="shared" si="42"/>
        <v>0</v>
      </c>
      <c r="H108" s="160"/>
      <c r="I108" s="159">
        <f t="shared" si="43"/>
        <v>0</v>
      </c>
      <c r="J108" s="160"/>
      <c r="K108" s="159">
        <f t="shared" si="44"/>
        <v>0</v>
      </c>
      <c r="L108" s="159">
        <v>15</v>
      </c>
      <c r="M108" s="159">
        <f t="shared" si="45"/>
        <v>0</v>
      </c>
      <c r="N108" s="159">
        <v>9.0000000000000006E-5</v>
      </c>
      <c r="O108" s="159">
        <f t="shared" si="46"/>
        <v>0</v>
      </c>
      <c r="P108" s="159">
        <v>0</v>
      </c>
      <c r="Q108" s="159">
        <f t="shared" si="47"/>
        <v>0</v>
      </c>
      <c r="R108" s="159"/>
      <c r="S108" s="159" t="s">
        <v>131</v>
      </c>
      <c r="T108" s="159" t="s">
        <v>131</v>
      </c>
      <c r="U108" s="159">
        <v>0.246</v>
      </c>
      <c r="V108" s="159">
        <f t="shared" si="48"/>
        <v>0.25</v>
      </c>
      <c r="W108" s="159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193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4">
        <v>89</v>
      </c>
      <c r="B109" s="175" t="s">
        <v>321</v>
      </c>
      <c r="C109" s="182" t="s">
        <v>322</v>
      </c>
      <c r="D109" s="176" t="s">
        <v>125</v>
      </c>
      <c r="E109" s="177">
        <v>1</v>
      </c>
      <c r="F109" s="178"/>
      <c r="G109" s="179">
        <f t="shared" si="42"/>
        <v>0</v>
      </c>
      <c r="H109" s="160"/>
      <c r="I109" s="159">
        <f t="shared" si="43"/>
        <v>0</v>
      </c>
      <c r="J109" s="160"/>
      <c r="K109" s="159">
        <f t="shared" si="44"/>
        <v>0</v>
      </c>
      <c r="L109" s="159">
        <v>15</v>
      </c>
      <c r="M109" s="159">
        <f t="shared" si="45"/>
        <v>0</v>
      </c>
      <c r="N109" s="159">
        <v>0</v>
      </c>
      <c r="O109" s="159">
        <f t="shared" si="46"/>
        <v>0</v>
      </c>
      <c r="P109" s="159">
        <v>0</v>
      </c>
      <c r="Q109" s="159">
        <f t="shared" si="47"/>
        <v>0</v>
      </c>
      <c r="R109" s="159"/>
      <c r="S109" s="159" t="s">
        <v>131</v>
      </c>
      <c r="T109" s="159" t="s">
        <v>131</v>
      </c>
      <c r="U109" s="159">
        <v>0.246</v>
      </c>
      <c r="V109" s="159">
        <f t="shared" si="48"/>
        <v>0.25</v>
      </c>
      <c r="W109" s="159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193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4">
        <v>90</v>
      </c>
      <c r="B110" s="175" t="s">
        <v>323</v>
      </c>
      <c r="C110" s="182" t="s">
        <v>324</v>
      </c>
      <c r="D110" s="176" t="s">
        <v>125</v>
      </c>
      <c r="E110" s="177">
        <v>1</v>
      </c>
      <c r="F110" s="178"/>
      <c r="G110" s="179">
        <f t="shared" si="42"/>
        <v>0</v>
      </c>
      <c r="H110" s="160"/>
      <c r="I110" s="159">
        <f t="shared" si="43"/>
        <v>0</v>
      </c>
      <c r="J110" s="160"/>
      <c r="K110" s="159">
        <f t="shared" si="44"/>
        <v>0</v>
      </c>
      <c r="L110" s="159">
        <v>15</v>
      </c>
      <c r="M110" s="159">
        <f t="shared" si="45"/>
        <v>0</v>
      </c>
      <c r="N110" s="159">
        <v>0</v>
      </c>
      <c r="O110" s="159">
        <f t="shared" si="46"/>
        <v>0</v>
      </c>
      <c r="P110" s="159">
        <v>0</v>
      </c>
      <c r="Q110" s="159">
        <f t="shared" si="47"/>
        <v>0</v>
      </c>
      <c r="R110" s="159"/>
      <c r="S110" s="159" t="s">
        <v>131</v>
      </c>
      <c r="T110" s="159" t="s">
        <v>131</v>
      </c>
      <c r="U110" s="159">
        <v>0.37</v>
      </c>
      <c r="V110" s="159">
        <f t="shared" si="48"/>
        <v>0.37</v>
      </c>
      <c r="W110" s="159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193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74">
        <v>91</v>
      </c>
      <c r="B111" s="175" t="s">
        <v>325</v>
      </c>
      <c r="C111" s="182" t="s">
        <v>326</v>
      </c>
      <c r="D111" s="176" t="s">
        <v>125</v>
      </c>
      <c r="E111" s="177">
        <v>1</v>
      </c>
      <c r="F111" s="178"/>
      <c r="G111" s="179">
        <f t="shared" si="42"/>
        <v>0</v>
      </c>
      <c r="H111" s="160"/>
      <c r="I111" s="159">
        <f t="shared" si="43"/>
        <v>0</v>
      </c>
      <c r="J111" s="160"/>
      <c r="K111" s="159">
        <f t="shared" si="44"/>
        <v>0</v>
      </c>
      <c r="L111" s="159">
        <v>15</v>
      </c>
      <c r="M111" s="159">
        <f t="shared" si="45"/>
        <v>0</v>
      </c>
      <c r="N111" s="159">
        <v>8.0000000000000004E-4</v>
      </c>
      <c r="O111" s="159">
        <f t="shared" si="46"/>
        <v>0</v>
      </c>
      <c r="P111" s="159">
        <v>0</v>
      </c>
      <c r="Q111" s="159">
        <f t="shared" si="47"/>
        <v>0</v>
      </c>
      <c r="R111" s="159" t="s">
        <v>166</v>
      </c>
      <c r="S111" s="159" t="s">
        <v>131</v>
      </c>
      <c r="T111" s="159" t="s">
        <v>131</v>
      </c>
      <c r="U111" s="159">
        <v>0</v>
      </c>
      <c r="V111" s="159">
        <f t="shared" si="48"/>
        <v>0</v>
      </c>
      <c r="W111" s="159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257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 x14ac:dyDescent="0.2">
      <c r="A112" s="174">
        <v>92</v>
      </c>
      <c r="B112" s="175" t="s">
        <v>327</v>
      </c>
      <c r="C112" s="182" t="s">
        <v>328</v>
      </c>
      <c r="D112" s="176" t="s">
        <v>125</v>
      </c>
      <c r="E112" s="177">
        <v>1</v>
      </c>
      <c r="F112" s="178"/>
      <c r="G112" s="179">
        <f t="shared" si="42"/>
        <v>0</v>
      </c>
      <c r="H112" s="160"/>
      <c r="I112" s="159">
        <f t="shared" si="43"/>
        <v>0</v>
      </c>
      <c r="J112" s="160"/>
      <c r="K112" s="159">
        <f t="shared" si="44"/>
        <v>0</v>
      </c>
      <c r="L112" s="159">
        <v>15</v>
      </c>
      <c r="M112" s="159">
        <f t="shared" si="45"/>
        <v>0</v>
      </c>
      <c r="N112" s="159">
        <v>8.4999999999999995E-4</v>
      </c>
      <c r="O112" s="159">
        <f t="shared" si="46"/>
        <v>0</v>
      </c>
      <c r="P112" s="159">
        <v>0</v>
      </c>
      <c r="Q112" s="159">
        <f t="shared" si="47"/>
        <v>0</v>
      </c>
      <c r="R112" s="159" t="s">
        <v>166</v>
      </c>
      <c r="S112" s="159" t="s">
        <v>131</v>
      </c>
      <c r="T112" s="159" t="s">
        <v>131</v>
      </c>
      <c r="U112" s="159">
        <v>0</v>
      </c>
      <c r="V112" s="159">
        <f t="shared" si="48"/>
        <v>0</v>
      </c>
      <c r="W112" s="159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257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4">
        <v>93</v>
      </c>
      <c r="B113" s="175" t="s">
        <v>329</v>
      </c>
      <c r="C113" s="182" t="s">
        <v>330</v>
      </c>
      <c r="D113" s="176" t="s">
        <v>125</v>
      </c>
      <c r="E113" s="177">
        <v>1</v>
      </c>
      <c r="F113" s="178"/>
      <c r="G113" s="179">
        <f t="shared" si="42"/>
        <v>0</v>
      </c>
      <c r="H113" s="160"/>
      <c r="I113" s="159">
        <f t="shared" si="43"/>
        <v>0</v>
      </c>
      <c r="J113" s="160"/>
      <c r="K113" s="159">
        <f t="shared" si="44"/>
        <v>0</v>
      </c>
      <c r="L113" s="159">
        <v>15</v>
      </c>
      <c r="M113" s="159">
        <f t="shared" si="45"/>
        <v>0</v>
      </c>
      <c r="N113" s="159">
        <v>1.4E-3</v>
      </c>
      <c r="O113" s="159">
        <f t="shared" si="46"/>
        <v>0</v>
      </c>
      <c r="P113" s="159">
        <v>0</v>
      </c>
      <c r="Q113" s="159">
        <f t="shared" si="47"/>
        <v>0</v>
      </c>
      <c r="R113" s="159" t="s">
        <v>166</v>
      </c>
      <c r="S113" s="159" t="s">
        <v>131</v>
      </c>
      <c r="T113" s="159" t="s">
        <v>131</v>
      </c>
      <c r="U113" s="159">
        <v>0</v>
      </c>
      <c r="V113" s="159">
        <f t="shared" si="48"/>
        <v>0</v>
      </c>
      <c r="W113" s="159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257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4">
        <v>94</v>
      </c>
      <c r="B114" s="175" t="s">
        <v>331</v>
      </c>
      <c r="C114" s="182" t="s">
        <v>332</v>
      </c>
      <c r="D114" s="176" t="s">
        <v>125</v>
      </c>
      <c r="E114" s="177">
        <v>1</v>
      </c>
      <c r="F114" s="178"/>
      <c r="G114" s="179">
        <f t="shared" si="42"/>
        <v>0</v>
      </c>
      <c r="H114" s="160"/>
      <c r="I114" s="159">
        <f t="shared" si="43"/>
        <v>0</v>
      </c>
      <c r="J114" s="160"/>
      <c r="K114" s="159">
        <f t="shared" si="44"/>
        <v>0</v>
      </c>
      <c r="L114" s="159">
        <v>15</v>
      </c>
      <c r="M114" s="159">
        <f t="shared" si="45"/>
        <v>0</v>
      </c>
      <c r="N114" s="159">
        <v>1.33E-3</v>
      </c>
      <c r="O114" s="159">
        <f t="shared" si="46"/>
        <v>0</v>
      </c>
      <c r="P114" s="159">
        <v>0</v>
      </c>
      <c r="Q114" s="159">
        <f t="shared" si="47"/>
        <v>0</v>
      </c>
      <c r="R114" s="159" t="s">
        <v>166</v>
      </c>
      <c r="S114" s="159" t="s">
        <v>131</v>
      </c>
      <c r="T114" s="159" t="s">
        <v>131</v>
      </c>
      <c r="U114" s="159">
        <v>0</v>
      </c>
      <c r="V114" s="159">
        <f t="shared" si="48"/>
        <v>0</v>
      </c>
      <c r="W114" s="159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257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74">
        <v>95</v>
      </c>
      <c r="B115" s="175" t="s">
        <v>333</v>
      </c>
      <c r="C115" s="182" t="s">
        <v>334</v>
      </c>
      <c r="D115" s="176" t="s">
        <v>125</v>
      </c>
      <c r="E115" s="177">
        <v>1</v>
      </c>
      <c r="F115" s="178"/>
      <c r="G115" s="179">
        <f t="shared" si="42"/>
        <v>0</v>
      </c>
      <c r="H115" s="160"/>
      <c r="I115" s="159">
        <f t="shared" si="43"/>
        <v>0</v>
      </c>
      <c r="J115" s="160"/>
      <c r="K115" s="159">
        <f t="shared" si="44"/>
        <v>0</v>
      </c>
      <c r="L115" s="159">
        <v>15</v>
      </c>
      <c r="M115" s="159">
        <f t="shared" si="45"/>
        <v>0</v>
      </c>
      <c r="N115" s="159">
        <v>1.4999999999999999E-2</v>
      </c>
      <c r="O115" s="159">
        <f t="shared" si="46"/>
        <v>0.02</v>
      </c>
      <c r="P115" s="159">
        <v>0</v>
      </c>
      <c r="Q115" s="159">
        <f t="shared" si="47"/>
        <v>0</v>
      </c>
      <c r="R115" s="159" t="s">
        <v>166</v>
      </c>
      <c r="S115" s="159" t="s">
        <v>131</v>
      </c>
      <c r="T115" s="159" t="s">
        <v>131</v>
      </c>
      <c r="U115" s="159">
        <v>0</v>
      </c>
      <c r="V115" s="159">
        <f t="shared" si="48"/>
        <v>0</v>
      </c>
      <c r="W115" s="159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257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 x14ac:dyDescent="0.2">
      <c r="A116" s="174">
        <v>96</v>
      </c>
      <c r="B116" s="175" t="s">
        <v>335</v>
      </c>
      <c r="C116" s="182" t="s">
        <v>336</v>
      </c>
      <c r="D116" s="176" t="s">
        <v>125</v>
      </c>
      <c r="E116" s="177">
        <v>1</v>
      </c>
      <c r="F116" s="178"/>
      <c r="G116" s="179">
        <f t="shared" si="42"/>
        <v>0</v>
      </c>
      <c r="H116" s="160"/>
      <c r="I116" s="159">
        <f t="shared" si="43"/>
        <v>0</v>
      </c>
      <c r="J116" s="160"/>
      <c r="K116" s="159">
        <f t="shared" si="44"/>
        <v>0</v>
      </c>
      <c r="L116" s="159">
        <v>15</v>
      </c>
      <c r="M116" s="159">
        <f t="shared" si="45"/>
        <v>0</v>
      </c>
      <c r="N116" s="159">
        <v>1.2999999999999999E-2</v>
      </c>
      <c r="O116" s="159">
        <f t="shared" si="46"/>
        <v>0.01</v>
      </c>
      <c r="P116" s="159">
        <v>0</v>
      </c>
      <c r="Q116" s="159">
        <f t="shared" si="47"/>
        <v>0</v>
      </c>
      <c r="R116" s="159" t="s">
        <v>166</v>
      </c>
      <c r="S116" s="159" t="s">
        <v>131</v>
      </c>
      <c r="T116" s="159" t="s">
        <v>131</v>
      </c>
      <c r="U116" s="159">
        <v>0</v>
      </c>
      <c r="V116" s="159">
        <f t="shared" si="48"/>
        <v>0</v>
      </c>
      <c r="W116" s="159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257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 x14ac:dyDescent="0.2">
      <c r="A117" s="174">
        <v>97</v>
      </c>
      <c r="B117" s="175" t="s">
        <v>337</v>
      </c>
      <c r="C117" s="182" t="s">
        <v>338</v>
      </c>
      <c r="D117" s="176" t="s">
        <v>125</v>
      </c>
      <c r="E117" s="177">
        <v>1</v>
      </c>
      <c r="F117" s="178"/>
      <c r="G117" s="179">
        <f t="shared" si="42"/>
        <v>0</v>
      </c>
      <c r="H117" s="160"/>
      <c r="I117" s="159">
        <f t="shared" si="43"/>
        <v>0</v>
      </c>
      <c r="J117" s="160"/>
      <c r="K117" s="159">
        <f t="shared" si="44"/>
        <v>0</v>
      </c>
      <c r="L117" s="159">
        <v>15</v>
      </c>
      <c r="M117" s="159">
        <f t="shared" si="45"/>
        <v>0</v>
      </c>
      <c r="N117" s="159">
        <v>2.7E-2</v>
      </c>
      <c r="O117" s="159">
        <f t="shared" si="46"/>
        <v>0.03</v>
      </c>
      <c r="P117" s="159">
        <v>0</v>
      </c>
      <c r="Q117" s="159">
        <f t="shared" si="47"/>
        <v>0</v>
      </c>
      <c r="R117" s="159" t="s">
        <v>166</v>
      </c>
      <c r="S117" s="159" t="s">
        <v>339</v>
      </c>
      <c r="T117" s="159" t="s">
        <v>339</v>
      </c>
      <c r="U117" s="159">
        <v>0</v>
      </c>
      <c r="V117" s="159">
        <f t="shared" si="48"/>
        <v>0</v>
      </c>
      <c r="W117" s="159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257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74">
        <v>98</v>
      </c>
      <c r="B118" s="175" t="s">
        <v>340</v>
      </c>
      <c r="C118" s="182" t="s">
        <v>341</v>
      </c>
      <c r="D118" s="176" t="s">
        <v>189</v>
      </c>
      <c r="E118" s="177">
        <v>8.5879999999999998E-2</v>
      </c>
      <c r="F118" s="178"/>
      <c r="G118" s="179">
        <f t="shared" si="42"/>
        <v>0</v>
      </c>
      <c r="H118" s="160"/>
      <c r="I118" s="159">
        <f t="shared" si="43"/>
        <v>0</v>
      </c>
      <c r="J118" s="160"/>
      <c r="K118" s="159">
        <f t="shared" si="44"/>
        <v>0</v>
      </c>
      <c r="L118" s="159">
        <v>15</v>
      </c>
      <c r="M118" s="159">
        <f t="shared" si="45"/>
        <v>0</v>
      </c>
      <c r="N118" s="159">
        <v>0</v>
      </c>
      <c r="O118" s="159">
        <f t="shared" si="46"/>
        <v>0</v>
      </c>
      <c r="P118" s="159">
        <v>0</v>
      </c>
      <c r="Q118" s="159">
        <f t="shared" si="47"/>
        <v>0</v>
      </c>
      <c r="R118" s="159"/>
      <c r="S118" s="159" t="s">
        <v>131</v>
      </c>
      <c r="T118" s="159" t="s">
        <v>131</v>
      </c>
      <c r="U118" s="159">
        <v>1.629</v>
      </c>
      <c r="V118" s="159">
        <f t="shared" si="48"/>
        <v>0.14000000000000001</v>
      </c>
      <c r="W118" s="159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240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x14ac:dyDescent="0.2">
      <c r="A119" s="162" t="s">
        <v>121</v>
      </c>
      <c r="B119" s="163" t="s">
        <v>85</v>
      </c>
      <c r="C119" s="181" t="s">
        <v>86</v>
      </c>
      <c r="D119" s="164"/>
      <c r="E119" s="165"/>
      <c r="F119" s="166"/>
      <c r="G119" s="167">
        <f>SUMIF(AG120:AG129,"&lt;&gt;NOR",G120:G129)</f>
        <v>0</v>
      </c>
      <c r="H119" s="161"/>
      <c r="I119" s="161">
        <f>SUM(I120:I129)</f>
        <v>0</v>
      </c>
      <c r="J119" s="161"/>
      <c r="K119" s="161">
        <f>SUM(K120:K129)</f>
        <v>0</v>
      </c>
      <c r="L119" s="161"/>
      <c r="M119" s="161">
        <f>SUM(M120:M129)</f>
        <v>0</v>
      </c>
      <c r="N119" s="161"/>
      <c r="O119" s="161">
        <f>SUM(O120:O129)</f>
        <v>7.0000000000000007E-2</v>
      </c>
      <c r="P119" s="161"/>
      <c r="Q119" s="161">
        <f>SUM(Q120:Q129)</f>
        <v>0</v>
      </c>
      <c r="R119" s="161"/>
      <c r="S119" s="161"/>
      <c r="T119" s="161"/>
      <c r="U119" s="161"/>
      <c r="V119" s="161">
        <f>SUM(V120:V129)</f>
        <v>9.68</v>
      </c>
      <c r="W119" s="161"/>
      <c r="AG119" t="s">
        <v>122</v>
      </c>
    </row>
    <row r="120" spans="1:60" outlineLevel="1" x14ac:dyDescent="0.2">
      <c r="A120" s="174">
        <v>99</v>
      </c>
      <c r="B120" s="175" t="s">
        <v>342</v>
      </c>
      <c r="C120" s="182" t="s">
        <v>343</v>
      </c>
      <c r="D120" s="176" t="s">
        <v>138</v>
      </c>
      <c r="E120" s="177">
        <v>9.1999999999999993</v>
      </c>
      <c r="F120" s="178"/>
      <c r="G120" s="179">
        <f t="shared" ref="G120:G129" si="49">ROUND(E120*F120,2)</f>
        <v>0</v>
      </c>
      <c r="H120" s="160"/>
      <c r="I120" s="159">
        <f t="shared" ref="I120:I129" si="50">ROUND(E120*H120,2)</f>
        <v>0</v>
      </c>
      <c r="J120" s="160"/>
      <c r="K120" s="159">
        <f t="shared" ref="K120:K129" si="51">ROUND(E120*J120,2)</f>
        <v>0</v>
      </c>
      <c r="L120" s="159">
        <v>15</v>
      </c>
      <c r="M120" s="159">
        <f t="shared" ref="M120:M129" si="52">G120*(1+L120/100)</f>
        <v>0</v>
      </c>
      <c r="N120" s="159">
        <v>1E-4</v>
      </c>
      <c r="O120" s="159">
        <f t="shared" ref="O120:O129" si="53">ROUND(E120*N120,2)</f>
        <v>0</v>
      </c>
      <c r="P120" s="159">
        <v>0</v>
      </c>
      <c r="Q120" s="159">
        <f t="shared" ref="Q120:Q129" si="54">ROUND(E120*P120,2)</f>
        <v>0</v>
      </c>
      <c r="R120" s="159"/>
      <c r="S120" s="159" t="s">
        <v>131</v>
      </c>
      <c r="T120" s="159" t="s">
        <v>131</v>
      </c>
      <c r="U120" s="159">
        <v>0.2</v>
      </c>
      <c r="V120" s="159">
        <f t="shared" ref="V120:V129" si="55">ROUND(E120*U120,2)</f>
        <v>1.84</v>
      </c>
      <c r="W120" s="159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127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4">
        <v>100</v>
      </c>
      <c r="B121" s="175" t="s">
        <v>344</v>
      </c>
      <c r="C121" s="182" t="s">
        <v>345</v>
      </c>
      <c r="D121" s="176" t="s">
        <v>125</v>
      </c>
      <c r="E121" s="177">
        <v>4</v>
      </c>
      <c r="F121" s="178"/>
      <c r="G121" s="179">
        <f t="shared" si="49"/>
        <v>0</v>
      </c>
      <c r="H121" s="160"/>
      <c r="I121" s="159">
        <f t="shared" si="50"/>
        <v>0</v>
      </c>
      <c r="J121" s="160"/>
      <c r="K121" s="159">
        <f t="shared" si="51"/>
        <v>0</v>
      </c>
      <c r="L121" s="159">
        <v>15</v>
      </c>
      <c r="M121" s="159">
        <f t="shared" si="52"/>
        <v>0</v>
      </c>
      <c r="N121" s="159">
        <v>0</v>
      </c>
      <c r="O121" s="159">
        <f t="shared" si="53"/>
        <v>0</v>
      </c>
      <c r="P121" s="159">
        <v>0</v>
      </c>
      <c r="Q121" s="159">
        <f t="shared" si="54"/>
        <v>0</v>
      </c>
      <c r="R121" s="159"/>
      <c r="S121" s="159" t="s">
        <v>131</v>
      </c>
      <c r="T121" s="159" t="s">
        <v>131</v>
      </c>
      <c r="U121" s="159">
        <v>0.55000000000000004</v>
      </c>
      <c r="V121" s="159">
        <f t="shared" si="55"/>
        <v>2.2000000000000002</v>
      </c>
      <c r="W121" s="159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163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4">
        <v>101</v>
      </c>
      <c r="B122" s="175" t="s">
        <v>346</v>
      </c>
      <c r="C122" s="182" t="s">
        <v>347</v>
      </c>
      <c r="D122" s="176" t="s">
        <v>125</v>
      </c>
      <c r="E122" s="177">
        <v>2</v>
      </c>
      <c r="F122" s="178"/>
      <c r="G122" s="179">
        <f t="shared" si="49"/>
        <v>0</v>
      </c>
      <c r="H122" s="160"/>
      <c r="I122" s="159">
        <f t="shared" si="50"/>
        <v>0</v>
      </c>
      <c r="J122" s="160"/>
      <c r="K122" s="159">
        <f t="shared" si="51"/>
        <v>0</v>
      </c>
      <c r="L122" s="159">
        <v>15</v>
      </c>
      <c r="M122" s="159">
        <f t="shared" si="52"/>
        <v>0</v>
      </c>
      <c r="N122" s="159">
        <v>0</v>
      </c>
      <c r="O122" s="159">
        <f t="shared" si="53"/>
        <v>0</v>
      </c>
      <c r="P122" s="159">
        <v>0</v>
      </c>
      <c r="Q122" s="159">
        <f t="shared" si="54"/>
        <v>0</v>
      </c>
      <c r="R122" s="159"/>
      <c r="S122" s="159" t="s">
        <v>131</v>
      </c>
      <c r="T122" s="159" t="s">
        <v>131</v>
      </c>
      <c r="U122" s="159">
        <v>1.45</v>
      </c>
      <c r="V122" s="159">
        <f t="shared" si="55"/>
        <v>2.9</v>
      </c>
      <c r="W122" s="159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193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4">
        <v>102</v>
      </c>
      <c r="B123" s="175" t="s">
        <v>348</v>
      </c>
      <c r="C123" s="182" t="s">
        <v>349</v>
      </c>
      <c r="D123" s="176" t="s">
        <v>125</v>
      </c>
      <c r="E123" s="177">
        <v>2</v>
      </c>
      <c r="F123" s="178"/>
      <c r="G123" s="179">
        <f t="shared" si="49"/>
        <v>0</v>
      </c>
      <c r="H123" s="160"/>
      <c r="I123" s="159">
        <f t="shared" si="50"/>
        <v>0</v>
      </c>
      <c r="J123" s="160"/>
      <c r="K123" s="159">
        <f t="shared" si="51"/>
        <v>0</v>
      </c>
      <c r="L123" s="159">
        <v>15</v>
      </c>
      <c r="M123" s="159">
        <f t="shared" si="52"/>
        <v>0</v>
      </c>
      <c r="N123" s="159">
        <v>0</v>
      </c>
      <c r="O123" s="159">
        <f t="shared" si="53"/>
        <v>0</v>
      </c>
      <c r="P123" s="159">
        <v>0</v>
      </c>
      <c r="Q123" s="159">
        <f t="shared" si="54"/>
        <v>0</v>
      </c>
      <c r="R123" s="159"/>
      <c r="S123" s="159" t="s">
        <v>131</v>
      </c>
      <c r="T123" s="159" t="s">
        <v>131</v>
      </c>
      <c r="U123" s="159">
        <v>0.50700000000000001</v>
      </c>
      <c r="V123" s="159">
        <f t="shared" si="55"/>
        <v>1.01</v>
      </c>
      <c r="W123" s="159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163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4">
        <v>103</v>
      </c>
      <c r="B124" s="175" t="s">
        <v>350</v>
      </c>
      <c r="C124" s="182" t="s">
        <v>351</v>
      </c>
      <c r="D124" s="176" t="s">
        <v>125</v>
      </c>
      <c r="E124" s="177">
        <v>2</v>
      </c>
      <c r="F124" s="178"/>
      <c r="G124" s="179">
        <f t="shared" si="49"/>
        <v>0</v>
      </c>
      <c r="H124" s="160"/>
      <c r="I124" s="159">
        <f t="shared" si="50"/>
        <v>0</v>
      </c>
      <c r="J124" s="160"/>
      <c r="K124" s="159">
        <f t="shared" si="51"/>
        <v>0</v>
      </c>
      <c r="L124" s="159">
        <v>15</v>
      </c>
      <c r="M124" s="159">
        <f t="shared" si="52"/>
        <v>0</v>
      </c>
      <c r="N124" s="159">
        <v>0</v>
      </c>
      <c r="O124" s="159">
        <f t="shared" si="53"/>
        <v>0</v>
      </c>
      <c r="P124" s="159">
        <v>0</v>
      </c>
      <c r="Q124" s="159">
        <f t="shared" si="54"/>
        <v>0</v>
      </c>
      <c r="R124" s="159"/>
      <c r="S124" s="159" t="s">
        <v>131</v>
      </c>
      <c r="T124" s="159" t="s">
        <v>131</v>
      </c>
      <c r="U124" s="159">
        <v>0.77500000000000002</v>
      </c>
      <c r="V124" s="159">
        <f t="shared" si="55"/>
        <v>1.55</v>
      </c>
      <c r="W124" s="159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193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4">
        <v>104</v>
      </c>
      <c r="B125" s="175" t="s">
        <v>352</v>
      </c>
      <c r="C125" s="182" t="s">
        <v>353</v>
      </c>
      <c r="D125" s="176" t="s">
        <v>125</v>
      </c>
      <c r="E125" s="177">
        <v>4</v>
      </c>
      <c r="F125" s="178"/>
      <c r="G125" s="179">
        <f t="shared" si="49"/>
        <v>0</v>
      </c>
      <c r="H125" s="160"/>
      <c r="I125" s="159">
        <f t="shared" si="50"/>
        <v>0</v>
      </c>
      <c r="J125" s="160"/>
      <c r="K125" s="159">
        <f t="shared" si="51"/>
        <v>0</v>
      </c>
      <c r="L125" s="159">
        <v>15</v>
      </c>
      <c r="M125" s="159">
        <f t="shared" si="52"/>
        <v>0</v>
      </c>
      <c r="N125" s="159">
        <v>5.9999999999999995E-4</v>
      </c>
      <c r="O125" s="159">
        <f t="shared" si="53"/>
        <v>0</v>
      </c>
      <c r="P125" s="159">
        <v>0</v>
      </c>
      <c r="Q125" s="159">
        <f t="shared" si="54"/>
        <v>0</v>
      </c>
      <c r="R125" s="159" t="s">
        <v>166</v>
      </c>
      <c r="S125" s="159" t="s">
        <v>131</v>
      </c>
      <c r="T125" s="159" t="s">
        <v>131</v>
      </c>
      <c r="U125" s="159">
        <v>0</v>
      </c>
      <c r="V125" s="159">
        <f t="shared" si="55"/>
        <v>0</v>
      </c>
      <c r="W125" s="159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167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4">
        <v>105</v>
      </c>
      <c r="B126" s="175" t="s">
        <v>354</v>
      </c>
      <c r="C126" s="182" t="s">
        <v>355</v>
      </c>
      <c r="D126" s="176" t="s">
        <v>125</v>
      </c>
      <c r="E126" s="177">
        <v>2</v>
      </c>
      <c r="F126" s="178"/>
      <c r="G126" s="179">
        <f t="shared" si="49"/>
        <v>0</v>
      </c>
      <c r="H126" s="160"/>
      <c r="I126" s="159">
        <f t="shared" si="50"/>
        <v>0</v>
      </c>
      <c r="J126" s="160"/>
      <c r="K126" s="159">
        <f t="shared" si="51"/>
        <v>0</v>
      </c>
      <c r="L126" s="159">
        <v>15</v>
      </c>
      <c r="M126" s="159">
        <f t="shared" si="52"/>
        <v>0</v>
      </c>
      <c r="N126" s="159">
        <v>7.5000000000000002E-4</v>
      </c>
      <c r="O126" s="159">
        <f t="shared" si="53"/>
        <v>0</v>
      </c>
      <c r="P126" s="159">
        <v>0</v>
      </c>
      <c r="Q126" s="159">
        <f t="shared" si="54"/>
        <v>0</v>
      </c>
      <c r="R126" s="159" t="s">
        <v>166</v>
      </c>
      <c r="S126" s="159" t="s">
        <v>131</v>
      </c>
      <c r="T126" s="159" t="s">
        <v>131</v>
      </c>
      <c r="U126" s="159">
        <v>0</v>
      </c>
      <c r="V126" s="159">
        <f t="shared" si="55"/>
        <v>0</v>
      </c>
      <c r="W126" s="159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257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74">
        <v>106</v>
      </c>
      <c r="B127" s="175" t="s">
        <v>356</v>
      </c>
      <c r="C127" s="182" t="s">
        <v>357</v>
      </c>
      <c r="D127" s="176" t="s">
        <v>125</v>
      </c>
      <c r="E127" s="177">
        <v>2</v>
      </c>
      <c r="F127" s="178"/>
      <c r="G127" s="179">
        <f t="shared" si="49"/>
        <v>0</v>
      </c>
      <c r="H127" s="160"/>
      <c r="I127" s="159">
        <f t="shared" si="50"/>
        <v>0</v>
      </c>
      <c r="J127" s="160"/>
      <c r="K127" s="159">
        <f t="shared" si="51"/>
        <v>0</v>
      </c>
      <c r="L127" s="159">
        <v>15</v>
      </c>
      <c r="M127" s="159">
        <f t="shared" si="52"/>
        <v>0</v>
      </c>
      <c r="N127" s="159">
        <v>1.6E-2</v>
      </c>
      <c r="O127" s="159">
        <f t="shared" si="53"/>
        <v>0.03</v>
      </c>
      <c r="P127" s="159">
        <v>0</v>
      </c>
      <c r="Q127" s="159">
        <f t="shared" si="54"/>
        <v>0</v>
      </c>
      <c r="R127" s="159" t="s">
        <v>166</v>
      </c>
      <c r="S127" s="159" t="s">
        <v>358</v>
      </c>
      <c r="T127" s="159" t="s">
        <v>358</v>
      </c>
      <c r="U127" s="159">
        <v>0</v>
      </c>
      <c r="V127" s="159">
        <f t="shared" si="55"/>
        <v>0</v>
      </c>
      <c r="W127" s="159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257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4">
        <v>107</v>
      </c>
      <c r="B128" s="175" t="s">
        <v>359</v>
      </c>
      <c r="C128" s="182" t="s">
        <v>360</v>
      </c>
      <c r="D128" s="176" t="s">
        <v>125</v>
      </c>
      <c r="E128" s="177">
        <v>2</v>
      </c>
      <c r="F128" s="178"/>
      <c r="G128" s="179">
        <f t="shared" si="49"/>
        <v>0</v>
      </c>
      <c r="H128" s="160"/>
      <c r="I128" s="159">
        <f t="shared" si="50"/>
        <v>0</v>
      </c>
      <c r="J128" s="160"/>
      <c r="K128" s="159">
        <f t="shared" si="51"/>
        <v>0</v>
      </c>
      <c r="L128" s="159">
        <v>15</v>
      </c>
      <c r="M128" s="159">
        <f t="shared" si="52"/>
        <v>0</v>
      </c>
      <c r="N128" s="159">
        <v>1.9E-2</v>
      </c>
      <c r="O128" s="159">
        <f t="shared" si="53"/>
        <v>0.04</v>
      </c>
      <c r="P128" s="159">
        <v>0</v>
      </c>
      <c r="Q128" s="159">
        <f t="shared" si="54"/>
        <v>0</v>
      </c>
      <c r="R128" s="159" t="s">
        <v>166</v>
      </c>
      <c r="S128" s="159" t="s">
        <v>131</v>
      </c>
      <c r="T128" s="159" t="s">
        <v>361</v>
      </c>
      <c r="U128" s="159">
        <v>0</v>
      </c>
      <c r="V128" s="159">
        <f t="shared" si="55"/>
        <v>0</v>
      </c>
      <c r="W128" s="159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257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4">
        <v>108</v>
      </c>
      <c r="B129" s="175" t="s">
        <v>362</v>
      </c>
      <c r="C129" s="182" t="s">
        <v>363</v>
      </c>
      <c r="D129" s="176" t="s">
        <v>189</v>
      </c>
      <c r="E129" s="177">
        <v>7.4819999999999998E-2</v>
      </c>
      <c r="F129" s="178"/>
      <c r="G129" s="179">
        <f t="shared" si="49"/>
        <v>0</v>
      </c>
      <c r="H129" s="160"/>
      <c r="I129" s="159">
        <f t="shared" si="50"/>
        <v>0</v>
      </c>
      <c r="J129" s="160"/>
      <c r="K129" s="159">
        <f t="shared" si="51"/>
        <v>0</v>
      </c>
      <c r="L129" s="159">
        <v>15</v>
      </c>
      <c r="M129" s="159">
        <f t="shared" si="52"/>
        <v>0</v>
      </c>
      <c r="N129" s="159">
        <v>0</v>
      </c>
      <c r="O129" s="159">
        <f t="shared" si="53"/>
        <v>0</v>
      </c>
      <c r="P129" s="159">
        <v>0</v>
      </c>
      <c r="Q129" s="159">
        <f t="shared" si="54"/>
        <v>0</v>
      </c>
      <c r="R129" s="159"/>
      <c r="S129" s="159" t="s">
        <v>131</v>
      </c>
      <c r="T129" s="159" t="s">
        <v>131</v>
      </c>
      <c r="U129" s="159">
        <v>2.4470000000000001</v>
      </c>
      <c r="V129" s="159">
        <f t="shared" si="55"/>
        <v>0.18</v>
      </c>
      <c r="W129" s="159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240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x14ac:dyDescent="0.2">
      <c r="A130" s="162" t="s">
        <v>121</v>
      </c>
      <c r="B130" s="163" t="s">
        <v>87</v>
      </c>
      <c r="C130" s="181" t="s">
        <v>88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1"/>
      <c r="O130" s="161">
        <f>SUM(O131:O139)</f>
        <v>0.44</v>
      </c>
      <c r="P130" s="161"/>
      <c r="Q130" s="161">
        <f>SUM(Q131:Q139)</f>
        <v>0</v>
      </c>
      <c r="R130" s="161"/>
      <c r="S130" s="161"/>
      <c r="T130" s="161"/>
      <c r="U130" s="161"/>
      <c r="V130" s="161">
        <f>SUM(V131:V139)</f>
        <v>29.81</v>
      </c>
      <c r="W130" s="161"/>
      <c r="AG130" t="s">
        <v>122</v>
      </c>
    </row>
    <row r="131" spans="1:60" ht="22.5" outlineLevel="1" x14ac:dyDescent="0.2">
      <c r="A131" s="174">
        <v>109</v>
      </c>
      <c r="B131" s="175" t="s">
        <v>364</v>
      </c>
      <c r="C131" s="182" t="s">
        <v>365</v>
      </c>
      <c r="D131" s="176" t="s">
        <v>138</v>
      </c>
      <c r="E131" s="177">
        <v>2.7</v>
      </c>
      <c r="F131" s="178"/>
      <c r="G131" s="179">
        <f t="shared" ref="G131:G139" si="56">ROUND(E131*F131,2)</f>
        <v>0</v>
      </c>
      <c r="H131" s="160"/>
      <c r="I131" s="159">
        <f t="shared" ref="I131:I139" si="57">ROUND(E131*H131,2)</f>
        <v>0</v>
      </c>
      <c r="J131" s="160"/>
      <c r="K131" s="159">
        <f t="shared" ref="K131:K139" si="58">ROUND(E131*J131,2)</f>
        <v>0</v>
      </c>
      <c r="L131" s="159">
        <v>15</v>
      </c>
      <c r="M131" s="159">
        <f t="shared" ref="M131:M139" si="59">G131*(1+L131/100)</f>
        <v>0</v>
      </c>
      <c r="N131" s="159">
        <v>3.8999999999999999E-4</v>
      </c>
      <c r="O131" s="159">
        <f t="shared" ref="O131:O139" si="60">ROUND(E131*N131,2)</f>
        <v>0</v>
      </c>
      <c r="P131" s="159">
        <v>0</v>
      </c>
      <c r="Q131" s="159">
        <f t="shared" ref="Q131:Q139" si="61">ROUND(E131*P131,2)</f>
        <v>0</v>
      </c>
      <c r="R131" s="159"/>
      <c r="S131" s="159" t="s">
        <v>131</v>
      </c>
      <c r="T131" s="159" t="s">
        <v>131</v>
      </c>
      <c r="U131" s="159">
        <v>0.23599999999999999</v>
      </c>
      <c r="V131" s="159">
        <f t="shared" ref="V131:V139" si="62">ROUND(E131*U131,2)</f>
        <v>0.64</v>
      </c>
      <c r="W131" s="159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193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22.5" outlineLevel="1" x14ac:dyDescent="0.2">
      <c r="A132" s="174">
        <v>110</v>
      </c>
      <c r="B132" s="175" t="s">
        <v>366</v>
      </c>
      <c r="C132" s="182" t="s">
        <v>367</v>
      </c>
      <c r="D132" s="176" t="s">
        <v>130</v>
      </c>
      <c r="E132" s="177">
        <v>3.1949999999999998</v>
      </c>
      <c r="F132" s="178"/>
      <c r="G132" s="179">
        <f t="shared" si="56"/>
        <v>0</v>
      </c>
      <c r="H132" s="160"/>
      <c r="I132" s="159">
        <f t="shared" si="57"/>
        <v>0</v>
      </c>
      <c r="J132" s="160"/>
      <c r="K132" s="159">
        <f t="shared" si="58"/>
        <v>0</v>
      </c>
      <c r="L132" s="159">
        <v>15</v>
      </c>
      <c r="M132" s="159">
        <f t="shared" si="59"/>
        <v>0</v>
      </c>
      <c r="N132" s="159">
        <v>2.5400000000000002E-3</v>
      </c>
      <c r="O132" s="159">
        <f t="shared" si="60"/>
        <v>0.01</v>
      </c>
      <c r="P132" s="159">
        <v>0</v>
      </c>
      <c r="Q132" s="159">
        <f t="shared" si="61"/>
        <v>0</v>
      </c>
      <c r="R132" s="159"/>
      <c r="S132" s="159" t="s">
        <v>131</v>
      </c>
      <c r="T132" s="159" t="s">
        <v>131</v>
      </c>
      <c r="U132" s="159">
        <v>0.97799999999999998</v>
      </c>
      <c r="V132" s="159">
        <f t="shared" si="62"/>
        <v>3.12</v>
      </c>
      <c r="W132" s="159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193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 x14ac:dyDescent="0.2">
      <c r="A133" s="174">
        <v>111</v>
      </c>
      <c r="B133" s="175" t="s">
        <v>368</v>
      </c>
      <c r="C133" s="182" t="s">
        <v>369</v>
      </c>
      <c r="D133" s="176" t="s">
        <v>138</v>
      </c>
      <c r="E133" s="177">
        <v>1.2</v>
      </c>
      <c r="F133" s="178"/>
      <c r="G133" s="179">
        <f t="shared" si="56"/>
        <v>0</v>
      </c>
      <c r="H133" s="160"/>
      <c r="I133" s="159">
        <f t="shared" si="57"/>
        <v>0</v>
      </c>
      <c r="J133" s="160"/>
      <c r="K133" s="159">
        <f t="shared" si="58"/>
        <v>0</v>
      </c>
      <c r="L133" s="159">
        <v>15</v>
      </c>
      <c r="M133" s="159">
        <f t="shared" si="59"/>
        <v>0</v>
      </c>
      <c r="N133" s="159">
        <v>2.3000000000000001E-4</v>
      </c>
      <c r="O133" s="159">
        <f t="shared" si="60"/>
        <v>0</v>
      </c>
      <c r="P133" s="159">
        <v>0</v>
      </c>
      <c r="Q133" s="159">
        <f t="shared" si="61"/>
        <v>0</v>
      </c>
      <c r="R133" s="159"/>
      <c r="S133" s="159" t="s">
        <v>131</v>
      </c>
      <c r="T133" s="159" t="s">
        <v>131</v>
      </c>
      <c r="U133" s="159">
        <v>0.28000000000000003</v>
      </c>
      <c r="V133" s="159">
        <f t="shared" si="62"/>
        <v>0.34</v>
      </c>
      <c r="W133" s="159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193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4">
        <v>112</v>
      </c>
      <c r="B134" s="175" t="s">
        <v>370</v>
      </c>
      <c r="C134" s="182" t="s">
        <v>371</v>
      </c>
      <c r="D134" s="176" t="s">
        <v>138</v>
      </c>
      <c r="E134" s="177">
        <v>11.5</v>
      </c>
      <c r="F134" s="178"/>
      <c r="G134" s="179">
        <f t="shared" si="56"/>
        <v>0</v>
      </c>
      <c r="H134" s="160"/>
      <c r="I134" s="159">
        <f t="shared" si="57"/>
        <v>0</v>
      </c>
      <c r="J134" s="160"/>
      <c r="K134" s="159">
        <f t="shared" si="58"/>
        <v>0</v>
      </c>
      <c r="L134" s="159">
        <v>15</v>
      </c>
      <c r="M134" s="159">
        <f t="shared" si="59"/>
        <v>0</v>
      </c>
      <c r="N134" s="159">
        <v>4.0000000000000003E-5</v>
      </c>
      <c r="O134" s="159">
        <f t="shared" si="60"/>
        <v>0</v>
      </c>
      <c r="P134" s="159">
        <v>0</v>
      </c>
      <c r="Q134" s="159">
        <f t="shared" si="61"/>
        <v>0</v>
      </c>
      <c r="R134" s="159"/>
      <c r="S134" s="159" t="s">
        <v>131</v>
      </c>
      <c r="T134" s="159" t="s">
        <v>131</v>
      </c>
      <c r="U134" s="159">
        <v>7.0000000000000007E-2</v>
      </c>
      <c r="V134" s="159">
        <f t="shared" si="62"/>
        <v>0.81</v>
      </c>
      <c r="W134" s="159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193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ht="22.5" outlineLevel="1" x14ac:dyDescent="0.2">
      <c r="A135" s="174">
        <v>113</v>
      </c>
      <c r="B135" s="175" t="s">
        <v>372</v>
      </c>
      <c r="C135" s="182" t="s">
        <v>373</v>
      </c>
      <c r="D135" s="176" t="s">
        <v>130</v>
      </c>
      <c r="E135" s="177">
        <v>21.6</v>
      </c>
      <c r="F135" s="178"/>
      <c r="G135" s="179">
        <f t="shared" si="56"/>
        <v>0</v>
      </c>
      <c r="H135" s="160"/>
      <c r="I135" s="159">
        <f t="shared" si="57"/>
        <v>0</v>
      </c>
      <c r="J135" s="160"/>
      <c r="K135" s="159">
        <f t="shared" si="58"/>
        <v>0</v>
      </c>
      <c r="L135" s="159">
        <v>15</v>
      </c>
      <c r="M135" s="159">
        <f t="shared" si="59"/>
        <v>0</v>
      </c>
      <c r="N135" s="159">
        <v>2.8700000000000002E-3</v>
      </c>
      <c r="O135" s="159">
        <f t="shared" si="60"/>
        <v>0.06</v>
      </c>
      <c r="P135" s="159">
        <v>0</v>
      </c>
      <c r="Q135" s="159">
        <f t="shared" si="61"/>
        <v>0</v>
      </c>
      <c r="R135" s="159"/>
      <c r="S135" s="159" t="s">
        <v>131</v>
      </c>
      <c r="T135" s="159" t="s">
        <v>131</v>
      </c>
      <c r="U135" s="159">
        <v>1.1259999999999999</v>
      </c>
      <c r="V135" s="159">
        <f t="shared" si="62"/>
        <v>24.32</v>
      </c>
      <c r="W135" s="159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193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74">
        <v>114</v>
      </c>
      <c r="B136" s="175" t="s">
        <v>374</v>
      </c>
      <c r="C136" s="182" t="s">
        <v>375</v>
      </c>
      <c r="D136" s="176" t="s">
        <v>130</v>
      </c>
      <c r="E136" s="177">
        <v>3.5145</v>
      </c>
      <c r="F136" s="178"/>
      <c r="G136" s="179">
        <f t="shared" si="56"/>
        <v>0</v>
      </c>
      <c r="H136" s="160"/>
      <c r="I136" s="159">
        <f t="shared" si="57"/>
        <v>0</v>
      </c>
      <c r="J136" s="160"/>
      <c r="K136" s="159">
        <f t="shared" si="58"/>
        <v>0</v>
      </c>
      <c r="L136" s="159">
        <v>15</v>
      </c>
      <c r="M136" s="159">
        <f t="shared" si="59"/>
        <v>0</v>
      </c>
      <c r="N136" s="159">
        <v>1.9199999999999998E-2</v>
      </c>
      <c r="O136" s="159">
        <f t="shared" si="60"/>
        <v>7.0000000000000007E-2</v>
      </c>
      <c r="P136" s="159">
        <v>0</v>
      </c>
      <c r="Q136" s="159">
        <f t="shared" si="61"/>
        <v>0</v>
      </c>
      <c r="R136" s="159" t="s">
        <v>166</v>
      </c>
      <c r="S136" s="159" t="s">
        <v>131</v>
      </c>
      <c r="T136" s="159" t="s">
        <v>131</v>
      </c>
      <c r="U136" s="159">
        <v>0</v>
      </c>
      <c r="V136" s="159">
        <f t="shared" si="62"/>
        <v>0</v>
      </c>
      <c r="W136" s="159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257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4">
        <v>115</v>
      </c>
      <c r="B137" s="175" t="s">
        <v>376</v>
      </c>
      <c r="C137" s="182" t="s">
        <v>377</v>
      </c>
      <c r="D137" s="176" t="s">
        <v>125</v>
      </c>
      <c r="E137" s="177">
        <v>10</v>
      </c>
      <c r="F137" s="178"/>
      <c r="G137" s="179">
        <f t="shared" si="56"/>
        <v>0</v>
      </c>
      <c r="H137" s="160"/>
      <c r="I137" s="159">
        <f t="shared" si="57"/>
        <v>0</v>
      </c>
      <c r="J137" s="160"/>
      <c r="K137" s="159">
        <f t="shared" si="58"/>
        <v>0</v>
      </c>
      <c r="L137" s="159">
        <v>15</v>
      </c>
      <c r="M137" s="159">
        <f t="shared" si="59"/>
        <v>0</v>
      </c>
      <c r="N137" s="159">
        <v>4.4999999999999999E-4</v>
      </c>
      <c r="O137" s="159">
        <f t="shared" si="60"/>
        <v>0</v>
      </c>
      <c r="P137" s="159">
        <v>0</v>
      </c>
      <c r="Q137" s="159">
        <f t="shared" si="61"/>
        <v>0</v>
      </c>
      <c r="R137" s="159" t="s">
        <v>166</v>
      </c>
      <c r="S137" s="159" t="s">
        <v>131</v>
      </c>
      <c r="T137" s="159" t="s">
        <v>131</v>
      </c>
      <c r="U137" s="159">
        <v>0</v>
      </c>
      <c r="V137" s="159">
        <f t="shared" si="62"/>
        <v>0</v>
      </c>
      <c r="W137" s="159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257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4">
        <v>116</v>
      </c>
      <c r="B138" s="175" t="s">
        <v>378</v>
      </c>
      <c r="C138" s="182" t="s">
        <v>379</v>
      </c>
      <c r="D138" s="176" t="s">
        <v>130</v>
      </c>
      <c r="E138" s="177">
        <v>23.76</v>
      </c>
      <c r="F138" s="178"/>
      <c r="G138" s="179">
        <f t="shared" si="56"/>
        <v>0</v>
      </c>
      <c r="H138" s="160"/>
      <c r="I138" s="159">
        <f t="shared" si="57"/>
        <v>0</v>
      </c>
      <c r="J138" s="160"/>
      <c r="K138" s="159">
        <f t="shared" si="58"/>
        <v>0</v>
      </c>
      <c r="L138" s="159">
        <v>15</v>
      </c>
      <c r="M138" s="159">
        <f t="shared" si="59"/>
        <v>0</v>
      </c>
      <c r="N138" s="159">
        <v>1.26E-2</v>
      </c>
      <c r="O138" s="159">
        <f t="shared" si="60"/>
        <v>0.3</v>
      </c>
      <c r="P138" s="159">
        <v>0</v>
      </c>
      <c r="Q138" s="159">
        <f t="shared" si="61"/>
        <v>0</v>
      </c>
      <c r="R138" s="159" t="s">
        <v>166</v>
      </c>
      <c r="S138" s="159" t="s">
        <v>131</v>
      </c>
      <c r="T138" s="159" t="s">
        <v>131</v>
      </c>
      <c r="U138" s="159">
        <v>0</v>
      </c>
      <c r="V138" s="159">
        <f t="shared" si="62"/>
        <v>0</v>
      </c>
      <c r="W138" s="159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257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4">
        <v>117</v>
      </c>
      <c r="B139" s="175" t="s">
        <v>380</v>
      </c>
      <c r="C139" s="182" t="s">
        <v>381</v>
      </c>
      <c r="D139" s="176" t="s">
        <v>189</v>
      </c>
      <c r="E139" s="177">
        <v>0.44324999999999998</v>
      </c>
      <c r="F139" s="178"/>
      <c r="G139" s="179">
        <f t="shared" si="56"/>
        <v>0</v>
      </c>
      <c r="H139" s="160"/>
      <c r="I139" s="159">
        <f t="shared" si="57"/>
        <v>0</v>
      </c>
      <c r="J139" s="160"/>
      <c r="K139" s="159">
        <f t="shared" si="58"/>
        <v>0</v>
      </c>
      <c r="L139" s="159">
        <v>15</v>
      </c>
      <c r="M139" s="159">
        <f t="shared" si="59"/>
        <v>0</v>
      </c>
      <c r="N139" s="159">
        <v>0</v>
      </c>
      <c r="O139" s="159">
        <f t="shared" si="60"/>
        <v>0</v>
      </c>
      <c r="P139" s="159">
        <v>0</v>
      </c>
      <c r="Q139" s="159">
        <f t="shared" si="61"/>
        <v>0</v>
      </c>
      <c r="R139" s="159"/>
      <c r="S139" s="159" t="s">
        <v>131</v>
      </c>
      <c r="T139" s="159" t="s">
        <v>131</v>
      </c>
      <c r="U139" s="159">
        <v>1.3049999999999999</v>
      </c>
      <c r="V139" s="159">
        <f t="shared" si="62"/>
        <v>0.57999999999999996</v>
      </c>
      <c r="W139" s="159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240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x14ac:dyDescent="0.2">
      <c r="A140" s="162" t="s">
        <v>121</v>
      </c>
      <c r="B140" s="163" t="s">
        <v>89</v>
      </c>
      <c r="C140" s="181" t="s">
        <v>90</v>
      </c>
      <c r="D140" s="164"/>
      <c r="E140" s="165"/>
      <c r="F140" s="166"/>
      <c r="G140" s="167">
        <f>SUMIF(AG141:AG141,"&lt;&gt;NOR",G141:G141)</f>
        <v>0</v>
      </c>
      <c r="H140" s="161"/>
      <c r="I140" s="161">
        <f>SUM(I141:I141)</f>
        <v>0</v>
      </c>
      <c r="J140" s="161"/>
      <c r="K140" s="161">
        <f>SUM(K141:K141)</f>
        <v>0</v>
      </c>
      <c r="L140" s="161"/>
      <c r="M140" s="161">
        <f>SUM(M141:M141)</f>
        <v>0</v>
      </c>
      <c r="N140" s="161"/>
      <c r="O140" s="161">
        <f>SUM(O141:O141)</f>
        <v>0</v>
      </c>
      <c r="P140" s="161"/>
      <c r="Q140" s="161">
        <f>SUM(Q141:Q141)</f>
        <v>0</v>
      </c>
      <c r="R140" s="161"/>
      <c r="S140" s="161"/>
      <c r="T140" s="161"/>
      <c r="U140" s="161"/>
      <c r="V140" s="161">
        <f>SUM(V141:V141)</f>
        <v>0.92</v>
      </c>
      <c r="W140" s="161"/>
      <c r="AG140" t="s">
        <v>122</v>
      </c>
    </row>
    <row r="141" spans="1:60" outlineLevel="1" x14ac:dyDescent="0.2">
      <c r="A141" s="174">
        <v>118</v>
      </c>
      <c r="B141" s="175" t="s">
        <v>382</v>
      </c>
      <c r="C141" s="182" t="s">
        <v>383</v>
      </c>
      <c r="D141" s="176" t="s">
        <v>130</v>
      </c>
      <c r="E141" s="177">
        <v>3.22</v>
      </c>
      <c r="F141" s="178"/>
      <c r="G141" s="179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15</v>
      </c>
      <c r="M141" s="159">
        <f>G141*(1+L141/100)</f>
        <v>0</v>
      </c>
      <c r="N141" s="159">
        <v>2.4000000000000001E-4</v>
      </c>
      <c r="O141" s="159">
        <f>ROUND(E141*N141,2)</f>
        <v>0</v>
      </c>
      <c r="P141" s="159">
        <v>0</v>
      </c>
      <c r="Q141" s="159">
        <f>ROUND(E141*P141,2)</f>
        <v>0</v>
      </c>
      <c r="R141" s="159"/>
      <c r="S141" s="159" t="s">
        <v>131</v>
      </c>
      <c r="T141" s="159" t="s">
        <v>131</v>
      </c>
      <c r="U141" s="159">
        <v>0.28699999999999998</v>
      </c>
      <c r="V141" s="159">
        <f>ROUND(E141*U141,2)</f>
        <v>0.92</v>
      </c>
      <c r="W141" s="159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163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x14ac:dyDescent="0.2">
      <c r="A142" s="162" t="s">
        <v>121</v>
      </c>
      <c r="B142" s="163" t="s">
        <v>91</v>
      </c>
      <c r="C142" s="181" t="s">
        <v>92</v>
      </c>
      <c r="D142" s="164"/>
      <c r="E142" s="165"/>
      <c r="F142" s="166"/>
      <c r="G142" s="167">
        <f>SUMIF(AG143:AG144,"&lt;&gt;NOR",G143:G144)</f>
        <v>0</v>
      </c>
      <c r="H142" s="161"/>
      <c r="I142" s="161">
        <f>SUM(I143:I144)</f>
        <v>0</v>
      </c>
      <c r="J142" s="161"/>
      <c r="K142" s="161">
        <f>SUM(K143:K144)</f>
        <v>0</v>
      </c>
      <c r="L142" s="161"/>
      <c r="M142" s="161">
        <f>SUM(M143:M144)</f>
        <v>0</v>
      </c>
      <c r="N142" s="161"/>
      <c r="O142" s="161">
        <f>SUM(O143:O144)</f>
        <v>0.03</v>
      </c>
      <c r="P142" s="161"/>
      <c r="Q142" s="161">
        <f>SUM(Q143:Q144)</f>
        <v>0</v>
      </c>
      <c r="R142" s="161"/>
      <c r="S142" s="161"/>
      <c r="T142" s="161"/>
      <c r="U142" s="161"/>
      <c r="V142" s="161">
        <f>SUM(V143:V144)</f>
        <v>7.8199999999999994</v>
      </c>
      <c r="W142" s="161"/>
      <c r="AG142" t="s">
        <v>122</v>
      </c>
    </row>
    <row r="143" spans="1:60" outlineLevel="1" x14ac:dyDescent="0.2">
      <c r="A143" s="174">
        <v>119</v>
      </c>
      <c r="B143" s="175" t="s">
        <v>384</v>
      </c>
      <c r="C143" s="182" t="s">
        <v>385</v>
      </c>
      <c r="D143" s="176" t="s">
        <v>130</v>
      </c>
      <c r="E143" s="177">
        <v>58.14</v>
      </c>
      <c r="F143" s="178"/>
      <c r="G143" s="179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15</v>
      </c>
      <c r="M143" s="159">
        <f>G143*(1+L143/100)</f>
        <v>0</v>
      </c>
      <c r="N143" s="159">
        <v>1E-4</v>
      </c>
      <c r="O143" s="159">
        <f>ROUND(E143*N143,2)</f>
        <v>0.01</v>
      </c>
      <c r="P143" s="159">
        <v>0</v>
      </c>
      <c r="Q143" s="159">
        <f>ROUND(E143*P143,2)</f>
        <v>0</v>
      </c>
      <c r="R143" s="159"/>
      <c r="S143" s="159" t="s">
        <v>131</v>
      </c>
      <c r="T143" s="159" t="s">
        <v>131</v>
      </c>
      <c r="U143" s="159">
        <v>3.2480000000000002E-2</v>
      </c>
      <c r="V143" s="159">
        <f>ROUND(E143*U143,2)</f>
        <v>1.89</v>
      </c>
      <c r="W143" s="159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193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74">
        <v>120</v>
      </c>
      <c r="B144" s="175" t="s">
        <v>386</v>
      </c>
      <c r="C144" s="182" t="s">
        <v>387</v>
      </c>
      <c r="D144" s="176" t="s">
        <v>130</v>
      </c>
      <c r="E144" s="177">
        <v>58.14</v>
      </c>
      <c r="F144" s="178"/>
      <c r="G144" s="17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15</v>
      </c>
      <c r="M144" s="159">
        <f>G144*(1+L144/100)</f>
        <v>0</v>
      </c>
      <c r="N144" s="159">
        <v>3.1E-4</v>
      </c>
      <c r="O144" s="159">
        <f>ROUND(E144*N144,2)</f>
        <v>0.02</v>
      </c>
      <c r="P144" s="159">
        <v>0</v>
      </c>
      <c r="Q144" s="159">
        <f>ROUND(E144*P144,2)</f>
        <v>0</v>
      </c>
      <c r="R144" s="159"/>
      <c r="S144" s="159" t="s">
        <v>131</v>
      </c>
      <c r="T144" s="159" t="s">
        <v>131</v>
      </c>
      <c r="U144" s="159">
        <v>0.10191</v>
      </c>
      <c r="V144" s="159">
        <f>ROUND(E144*U144,2)</f>
        <v>5.93</v>
      </c>
      <c r="W144" s="159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193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x14ac:dyDescent="0.2">
      <c r="A145" s="162" t="s">
        <v>121</v>
      </c>
      <c r="B145" s="163" t="s">
        <v>93</v>
      </c>
      <c r="C145" s="181" t="s">
        <v>94</v>
      </c>
      <c r="D145" s="164"/>
      <c r="E145" s="165"/>
      <c r="F145" s="166"/>
      <c r="G145" s="167">
        <f>SUMIF(AG146:AG146,"&lt;&gt;NOR",G146:G146)</f>
        <v>0</v>
      </c>
      <c r="H145" s="161"/>
      <c r="I145" s="161">
        <f>SUM(I146:I146)</f>
        <v>0</v>
      </c>
      <c r="J145" s="161"/>
      <c r="K145" s="161">
        <f>SUM(K146:K146)</f>
        <v>0</v>
      </c>
      <c r="L145" s="161"/>
      <c r="M145" s="161">
        <f>SUM(M146:M146)</f>
        <v>0</v>
      </c>
      <c r="N145" s="161"/>
      <c r="O145" s="161">
        <f>SUM(O146:O146)</f>
        <v>0</v>
      </c>
      <c r="P145" s="161"/>
      <c r="Q145" s="161">
        <f>SUM(Q146:Q146)</f>
        <v>0</v>
      </c>
      <c r="R145" s="161"/>
      <c r="S145" s="161"/>
      <c r="T145" s="161"/>
      <c r="U145" s="161"/>
      <c r="V145" s="161">
        <f>SUM(V146:V146)</f>
        <v>0</v>
      </c>
      <c r="W145" s="161"/>
      <c r="AG145" t="s">
        <v>122</v>
      </c>
    </row>
    <row r="146" spans="1:60" ht="22.5" outlineLevel="1" x14ac:dyDescent="0.2">
      <c r="A146" s="174">
        <v>121</v>
      </c>
      <c r="B146" s="175" t="s">
        <v>388</v>
      </c>
      <c r="C146" s="182" t="s">
        <v>389</v>
      </c>
      <c r="D146" s="176" t="s">
        <v>192</v>
      </c>
      <c r="E146" s="177">
        <v>1</v>
      </c>
      <c r="F146" s="178"/>
      <c r="G146" s="179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15</v>
      </c>
      <c r="M146" s="159">
        <f>G146*(1+L146/100)</f>
        <v>0</v>
      </c>
      <c r="N146" s="159">
        <v>0</v>
      </c>
      <c r="O146" s="159">
        <f>ROUND(E146*N146,2)</f>
        <v>0</v>
      </c>
      <c r="P146" s="159">
        <v>0</v>
      </c>
      <c r="Q146" s="159">
        <f>ROUND(E146*P146,2)</f>
        <v>0</v>
      </c>
      <c r="R146" s="159"/>
      <c r="S146" s="159" t="s">
        <v>143</v>
      </c>
      <c r="T146" s="159" t="s">
        <v>218</v>
      </c>
      <c r="U146" s="159">
        <v>0</v>
      </c>
      <c r="V146" s="159">
        <f>ROUND(E146*U146,2)</f>
        <v>0</v>
      </c>
      <c r="W146" s="159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127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x14ac:dyDescent="0.2">
      <c r="A147" s="162" t="s">
        <v>121</v>
      </c>
      <c r="B147" s="163" t="s">
        <v>95</v>
      </c>
      <c r="C147" s="181" t="s">
        <v>29</v>
      </c>
      <c r="D147" s="164"/>
      <c r="E147" s="165"/>
      <c r="F147" s="166"/>
      <c r="G147" s="167">
        <f>SUMIF(AG148:AG150,"&lt;&gt;NOR",G148:G150)</f>
        <v>0</v>
      </c>
      <c r="H147" s="161"/>
      <c r="I147" s="161">
        <f>SUM(I148:I150)</f>
        <v>0</v>
      </c>
      <c r="J147" s="161"/>
      <c r="K147" s="161">
        <f>SUM(K148:K150)</f>
        <v>0</v>
      </c>
      <c r="L147" s="161"/>
      <c r="M147" s="161">
        <f>SUM(M148:M150)</f>
        <v>0</v>
      </c>
      <c r="N147" s="161"/>
      <c r="O147" s="161">
        <f>SUM(O148:O150)</f>
        <v>0</v>
      </c>
      <c r="P147" s="161"/>
      <c r="Q147" s="161">
        <f>SUM(Q148:Q150)</f>
        <v>0</v>
      </c>
      <c r="R147" s="161"/>
      <c r="S147" s="161"/>
      <c r="T147" s="161"/>
      <c r="U147" s="161"/>
      <c r="V147" s="161">
        <f>SUM(V148:V150)</f>
        <v>0</v>
      </c>
      <c r="W147" s="161"/>
      <c r="AG147" t="s">
        <v>122</v>
      </c>
    </row>
    <row r="148" spans="1:60" outlineLevel="1" x14ac:dyDescent="0.2">
      <c r="A148" s="174">
        <v>122</v>
      </c>
      <c r="B148" s="175" t="s">
        <v>390</v>
      </c>
      <c r="C148" s="182" t="s">
        <v>391</v>
      </c>
      <c r="D148" s="176" t="s">
        <v>392</v>
      </c>
      <c r="E148" s="177">
        <v>1</v>
      </c>
      <c r="F148" s="178"/>
      <c r="G148" s="179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15</v>
      </c>
      <c r="M148" s="159">
        <f>G148*(1+L148/100)</f>
        <v>0</v>
      </c>
      <c r="N148" s="159">
        <v>0</v>
      </c>
      <c r="O148" s="159">
        <f>ROUND(E148*N148,2)</f>
        <v>0</v>
      </c>
      <c r="P148" s="159">
        <v>0</v>
      </c>
      <c r="Q148" s="159">
        <f>ROUND(E148*P148,2)</f>
        <v>0</v>
      </c>
      <c r="R148" s="159"/>
      <c r="S148" s="159" t="s">
        <v>131</v>
      </c>
      <c r="T148" s="159" t="s">
        <v>218</v>
      </c>
      <c r="U148" s="159">
        <v>0</v>
      </c>
      <c r="V148" s="159">
        <f>ROUND(E148*U148,2)</f>
        <v>0</v>
      </c>
      <c r="W148" s="159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393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4">
        <v>123</v>
      </c>
      <c r="B149" s="175" t="s">
        <v>394</v>
      </c>
      <c r="C149" s="182" t="s">
        <v>395</v>
      </c>
      <c r="D149" s="176" t="s">
        <v>392</v>
      </c>
      <c r="E149" s="177">
        <v>1</v>
      </c>
      <c r="F149" s="178"/>
      <c r="G149" s="179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15</v>
      </c>
      <c r="M149" s="159">
        <f>G149*(1+L149/100)</f>
        <v>0</v>
      </c>
      <c r="N149" s="159">
        <v>0</v>
      </c>
      <c r="O149" s="159">
        <f>ROUND(E149*N149,2)</f>
        <v>0</v>
      </c>
      <c r="P149" s="159">
        <v>0</v>
      </c>
      <c r="Q149" s="159">
        <f>ROUND(E149*P149,2)</f>
        <v>0</v>
      </c>
      <c r="R149" s="159"/>
      <c r="S149" s="159" t="s">
        <v>131</v>
      </c>
      <c r="T149" s="159" t="s">
        <v>218</v>
      </c>
      <c r="U149" s="159">
        <v>0</v>
      </c>
      <c r="V149" s="159">
        <f>ROUND(E149*U149,2)</f>
        <v>0</v>
      </c>
      <c r="W149" s="159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396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68">
        <v>124</v>
      </c>
      <c r="B150" s="169" t="s">
        <v>397</v>
      </c>
      <c r="C150" s="183" t="s">
        <v>398</v>
      </c>
      <c r="D150" s="170" t="s">
        <v>392</v>
      </c>
      <c r="E150" s="171">
        <v>1</v>
      </c>
      <c r="F150" s="172"/>
      <c r="G150" s="173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15</v>
      </c>
      <c r="M150" s="159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59"/>
      <c r="S150" s="159" t="s">
        <v>131</v>
      </c>
      <c r="T150" s="159" t="s">
        <v>218</v>
      </c>
      <c r="U150" s="159">
        <v>0</v>
      </c>
      <c r="V150" s="159">
        <f>ROUND(E150*U150,2)</f>
        <v>0</v>
      </c>
      <c r="W150" s="159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396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x14ac:dyDescent="0.2">
      <c r="A151" s="192"/>
      <c r="B151" s="6"/>
      <c r="C151" s="184"/>
      <c r="D151" s="8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AE151">
        <v>15</v>
      </c>
      <c r="AF151">
        <v>21</v>
      </c>
    </row>
    <row r="152" spans="1:60" x14ac:dyDescent="0.2">
      <c r="A152" s="198"/>
      <c r="B152" s="197" t="s">
        <v>31</v>
      </c>
      <c r="C152" s="196"/>
      <c r="D152" s="195"/>
      <c r="E152" s="194"/>
      <c r="F152" s="194"/>
      <c r="G152" s="193">
        <f>G8+G15+G23+G26+G29+G31+G35+G63+G65+G70+G77+G86+G98+G119+G130+G140+G142+G145+G147</f>
        <v>0</v>
      </c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AE152">
        <f>SUMIF(L7:L150,AE151,G7:G150)</f>
        <v>0</v>
      </c>
      <c r="AF152">
        <f>SUMIF(L7:L150,AF151,G7:G150)</f>
        <v>0</v>
      </c>
      <c r="AG152" t="s">
        <v>399</v>
      </c>
    </row>
    <row r="153" spans="1:60" x14ac:dyDescent="0.2">
      <c r="A153" s="192"/>
      <c r="B153" s="6"/>
      <c r="C153" s="184"/>
      <c r="D153" s="8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</row>
    <row r="154" spans="1:60" x14ac:dyDescent="0.2">
      <c r="A154" s="192"/>
      <c r="B154" s="6"/>
      <c r="C154" s="184"/>
      <c r="D154" s="8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</row>
    <row r="155" spans="1:60" x14ac:dyDescent="0.2">
      <c r="A155" s="272" t="s">
        <v>400</v>
      </c>
      <c r="B155" s="272"/>
      <c r="C155" s="273"/>
      <c r="D155" s="8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</row>
    <row r="156" spans="1:60" x14ac:dyDescent="0.2">
      <c r="A156" s="253"/>
      <c r="B156" s="254"/>
      <c r="C156" s="255"/>
      <c r="D156" s="254"/>
      <c r="E156" s="254"/>
      <c r="F156" s="254"/>
      <c r="G156" s="256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AG156" t="s">
        <v>401</v>
      </c>
    </row>
    <row r="157" spans="1:60" x14ac:dyDescent="0.2">
      <c r="A157" s="257"/>
      <c r="B157" s="258"/>
      <c r="C157" s="259"/>
      <c r="D157" s="258"/>
      <c r="E157" s="258"/>
      <c r="F157" s="258"/>
      <c r="G157" s="260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</row>
    <row r="158" spans="1:60" x14ac:dyDescent="0.2">
      <c r="A158" s="257"/>
      <c r="B158" s="258"/>
      <c r="C158" s="259"/>
      <c r="D158" s="258"/>
      <c r="E158" s="258"/>
      <c r="F158" s="258"/>
      <c r="G158" s="260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</row>
    <row r="159" spans="1:60" x14ac:dyDescent="0.2">
      <c r="A159" s="257"/>
      <c r="B159" s="258"/>
      <c r="C159" s="259"/>
      <c r="D159" s="258"/>
      <c r="E159" s="258"/>
      <c r="F159" s="258"/>
      <c r="G159" s="260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</row>
    <row r="160" spans="1:60" x14ac:dyDescent="0.2">
      <c r="A160" s="261"/>
      <c r="B160" s="262"/>
      <c r="C160" s="263"/>
      <c r="D160" s="262"/>
      <c r="E160" s="262"/>
      <c r="F160" s="262"/>
      <c r="G160" s="264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</row>
    <row r="161" spans="1:33" x14ac:dyDescent="0.2">
      <c r="A161" s="192"/>
      <c r="B161" s="6"/>
      <c r="C161" s="184"/>
      <c r="D161" s="8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</row>
    <row r="162" spans="1:33" x14ac:dyDescent="0.2">
      <c r="C162" s="186"/>
      <c r="D162" s="144"/>
      <c r="AG162" t="s">
        <v>402</v>
      </c>
    </row>
    <row r="163" spans="1:33" x14ac:dyDescent="0.2">
      <c r="D163" s="144"/>
    </row>
    <row r="164" spans="1:33" x14ac:dyDescent="0.2">
      <c r="D164" s="144"/>
    </row>
    <row r="165" spans="1:33" x14ac:dyDescent="0.2">
      <c r="D165" s="144"/>
    </row>
    <row r="166" spans="1:33" x14ac:dyDescent="0.2">
      <c r="D166" s="144"/>
    </row>
    <row r="167" spans="1:33" x14ac:dyDescent="0.2">
      <c r="D167" s="144"/>
    </row>
    <row r="168" spans="1:33" x14ac:dyDescent="0.2">
      <c r="D168" s="144"/>
    </row>
    <row r="169" spans="1:33" x14ac:dyDescent="0.2">
      <c r="D169" s="144"/>
    </row>
    <row r="170" spans="1:33" x14ac:dyDescent="0.2">
      <c r="D170" s="144"/>
    </row>
    <row r="171" spans="1:33" x14ac:dyDescent="0.2">
      <c r="D171" s="144"/>
    </row>
    <row r="172" spans="1:33" x14ac:dyDescent="0.2">
      <c r="D172" s="144"/>
    </row>
    <row r="173" spans="1:33" x14ac:dyDescent="0.2">
      <c r="D173" s="144"/>
    </row>
    <row r="174" spans="1:33" x14ac:dyDescent="0.2">
      <c r="D174" s="144"/>
    </row>
    <row r="175" spans="1:33" x14ac:dyDescent="0.2">
      <c r="D175" s="144"/>
    </row>
    <row r="176" spans="1:33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6">
    <mergeCell ref="A156:G160"/>
    <mergeCell ref="A1:G1"/>
    <mergeCell ref="C2:G2"/>
    <mergeCell ref="C3:G3"/>
    <mergeCell ref="C4:G4"/>
    <mergeCell ref="A155:C155"/>
  </mergeCells>
  <pageMargins left="0.59055118110236204" right="0.196850393700787" top="0.78740157499999996" bottom="0.78740157499999996" header="0.3" footer="0.3"/>
  <pageSetup paperSize="9" fitToHeight="0" orientation="portrait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BH5000"/>
  <sheetViews>
    <sheetView workbookViewId="0">
      <pane ySplit="7" topLeftCell="A26" activePane="bottomLeft" state="frozen"/>
      <selection pane="bottomLeft" activeCell="Y17" sqref="Y17"/>
    </sheetView>
  </sheetViews>
  <sheetFormatPr defaultRowHeight="12.75" outlineLevelRow="1" x14ac:dyDescent="0.2"/>
  <cols>
    <col min="1" max="1" width="3.42578125" customWidth="1"/>
    <col min="2" max="2" width="12.5703125" style="92" customWidth="1"/>
    <col min="3" max="3" width="38.28515625" style="9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97</v>
      </c>
    </row>
    <row r="2" spans="1:60" ht="24.95" customHeight="1" x14ac:dyDescent="0.2">
      <c r="A2" s="145" t="s">
        <v>8</v>
      </c>
      <c r="B2" s="188" t="s">
        <v>47</v>
      </c>
      <c r="C2" s="266" t="s">
        <v>407</v>
      </c>
      <c r="D2" s="267"/>
      <c r="E2" s="267"/>
      <c r="F2" s="267"/>
      <c r="G2" s="268"/>
      <c r="AG2" t="s">
        <v>98</v>
      </c>
    </row>
    <row r="3" spans="1:60" ht="24.95" customHeight="1" x14ac:dyDescent="0.2">
      <c r="A3" s="145" t="s">
        <v>9</v>
      </c>
      <c r="B3" s="188" t="s">
        <v>43</v>
      </c>
      <c r="C3" s="266" t="s">
        <v>44</v>
      </c>
      <c r="D3" s="267"/>
      <c r="E3" s="267"/>
      <c r="F3" s="267"/>
      <c r="G3" s="268"/>
      <c r="AC3" s="92" t="s">
        <v>98</v>
      </c>
      <c r="AG3" t="s">
        <v>99</v>
      </c>
    </row>
    <row r="4" spans="1:60" ht="24.95" customHeight="1" x14ac:dyDescent="0.2">
      <c r="A4" s="146" t="s">
        <v>10</v>
      </c>
      <c r="B4" s="189" t="s">
        <v>41</v>
      </c>
      <c r="C4" s="269" t="s">
        <v>403</v>
      </c>
      <c r="D4" s="270"/>
      <c r="E4" s="270"/>
      <c r="F4" s="270"/>
      <c r="G4" s="271"/>
      <c r="AG4" t="s">
        <v>100</v>
      </c>
    </row>
    <row r="5" spans="1:60" x14ac:dyDescent="0.2">
      <c r="D5" s="144"/>
    </row>
    <row r="6" spans="1:60" ht="38.25" x14ac:dyDescent="0.2">
      <c r="A6" s="148" t="s">
        <v>101</v>
      </c>
      <c r="B6" s="150" t="s">
        <v>102</v>
      </c>
      <c r="C6" s="150" t="s">
        <v>103</v>
      </c>
      <c r="D6" s="149" t="s">
        <v>104</v>
      </c>
      <c r="E6" s="148" t="s">
        <v>105</v>
      </c>
      <c r="F6" s="147" t="s">
        <v>106</v>
      </c>
      <c r="G6" s="148" t="s">
        <v>31</v>
      </c>
      <c r="H6" s="151" t="s">
        <v>32</v>
      </c>
      <c r="I6" s="151" t="s">
        <v>107</v>
      </c>
      <c r="J6" s="151" t="s">
        <v>33</v>
      </c>
      <c r="K6" s="151" t="s">
        <v>108</v>
      </c>
      <c r="L6" s="151" t="s">
        <v>109</v>
      </c>
      <c r="M6" s="151" t="s">
        <v>110</v>
      </c>
      <c r="N6" s="151" t="s">
        <v>111</v>
      </c>
      <c r="O6" s="151" t="s">
        <v>112</v>
      </c>
      <c r="P6" s="151" t="s">
        <v>113</v>
      </c>
      <c r="Q6" s="151" t="s">
        <v>114</v>
      </c>
      <c r="R6" s="151" t="s">
        <v>115</v>
      </c>
      <c r="S6" s="151" t="s">
        <v>116</v>
      </c>
      <c r="T6" s="151" t="s">
        <v>117</v>
      </c>
      <c r="U6" s="151" t="s">
        <v>118</v>
      </c>
      <c r="V6" s="151" t="s">
        <v>119</v>
      </c>
      <c r="W6" s="151" t="s">
        <v>120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2" t="s">
        <v>121</v>
      </c>
      <c r="B8" s="163" t="s">
        <v>59</v>
      </c>
      <c r="C8" s="181" t="s">
        <v>60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0.97000000000000008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11.27</v>
      </c>
      <c r="W8" s="161"/>
      <c r="AG8" t="s">
        <v>122</v>
      </c>
    </row>
    <row r="9" spans="1:60" ht="22.5" outlineLevel="1" x14ac:dyDescent="0.2">
      <c r="A9" s="174">
        <v>1</v>
      </c>
      <c r="B9" s="175" t="s">
        <v>123</v>
      </c>
      <c r="C9" s="182" t="s">
        <v>124</v>
      </c>
      <c r="D9" s="176" t="s">
        <v>125</v>
      </c>
      <c r="E9" s="177">
        <v>3</v>
      </c>
      <c r="F9" s="178"/>
      <c r="G9" s="179">
        <f t="shared" ref="G9:G14" si="0">ROUND(E9*F9,2)</f>
        <v>0</v>
      </c>
      <c r="H9" s="160"/>
      <c r="I9" s="159">
        <f t="shared" ref="I9:I14" si="1">ROUND(E9*H9,2)</f>
        <v>0</v>
      </c>
      <c r="J9" s="160"/>
      <c r="K9" s="159">
        <f t="shared" ref="K9:K14" si="2">ROUND(E9*J9,2)</f>
        <v>0</v>
      </c>
      <c r="L9" s="159">
        <v>15</v>
      </c>
      <c r="M9" s="159">
        <f t="shared" ref="M9:M14" si="3">G9*(1+L9/100)</f>
        <v>0</v>
      </c>
      <c r="N9" s="159">
        <v>2.0199999999999999E-2</v>
      </c>
      <c r="O9" s="159">
        <f t="shared" ref="O9:O14" si="4">ROUND(E9*N9,2)</f>
        <v>0.06</v>
      </c>
      <c r="P9" s="159">
        <v>0</v>
      </c>
      <c r="Q9" s="159">
        <f t="shared" ref="Q9:Q14" si="5">ROUND(E9*P9,2)</f>
        <v>0</v>
      </c>
      <c r="R9" s="159"/>
      <c r="S9" s="159" t="s">
        <v>126</v>
      </c>
      <c r="T9" s="159" t="s">
        <v>126</v>
      </c>
      <c r="U9" s="159">
        <v>0.24199999999999999</v>
      </c>
      <c r="V9" s="159">
        <f t="shared" ref="V9:V14" si="6">ROUND(E9*U9,2)</f>
        <v>0.73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74">
        <v>2</v>
      </c>
      <c r="B10" s="175" t="s">
        <v>128</v>
      </c>
      <c r="C10" s="182" t="s">
        <v>129</v>
      </c>
      <c r="D10" s="176" t="s">
        <v>130</v>
      </c>
      <c r="E10" s="177">
        <v>1.5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9">
        <v>4.761E-2</v>
      </c>
      <c r="O10" s="159">
        <f t="shared" si="4"/>
        <v>7.0000000000000007E-2</v>
      </c>
      <c r="P10" s="159">
        <v>0</v>
      </c>
      <c r="Q10" s="159">
        <f t="shared" si="5"/>
        <v>0</v>
      </c>
      <c r="R10" s="159"/>
      <c r="S10" s="159" t="s">
        <v>131</v>
      </c>
      <c r="T10" s="159" t="s">
        <v>131</v>
      </c>
      <c r="U10" s="159">
        <v>0.51744999999999997</v>
      </c>
      <c r="V10" s="159">
        <f t="shared" si="6"/>
        <v>0.78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127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74">
        <v>3</v>
      </c>
      <c r="B11" s="175" t="s">
        <v>132</v>
      </c>
      <c r="C11" s="182" t="s">
        <v>133</v>
      </c>
      <c r="D11" s="176" t="s">
        <v>130</v>
      </c>
      <c r="E11" s="177">
        <v>7.44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9">
        <v>5.3199999999999997E-2</v>
      </c>
      <c r="O11" s="159">
        <f t="shared" si="4"/>
        <v>0.4</v>
      </c>
      <c r="P11" s="159">
        <v>0</v>
      </c>
      <c r="Q11" s="159">
        <f t="shared" si="5"/>
        <v>0</v>
      </c>
      <c r="R11" s="159"/>
      <c r="S11" s="159" t="s">
        <v>131</v>
      </c>
      <c r="T11" s="159" t="s">
        <v>131</v>
      </c>
      <c r="U11" s="159">
        <v>0.51744999999999997</v>
      </c>
      <c r="V11" s="159">
        <f t="shared" si="6"/>
        <v>3.85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127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4">
        <v>4</v>
      </c>
      <c r="B12" s="175" t="s">
        <v>134</v>
      </c>
      <c r="C12" s="182" t="s">
        <v>135</v>
      </c>
      <c r="D12" s="176" t="s">
        <v>130</v>
      </c>
      <c r="E12" s="177">
        <v>4.68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9">
        <v>7.0599999999999996E-2</v>
      </c>
      <c r="O12" s="159">
        <f t="shared" si="4"/>
        <v>0.33</v>
      </c>
      <c r="P12" s="159">
        <v>0</v>
      </c>
      <c r="Q12" s="159">
        <f t="shared" si="5"/>
        <v>0</v>
      </c>
      <c r="R12" s="159"/>
      <c r="S12" s="159" t="s">
        <v>131</v>
      </c>
      <c r="T12" s="159" t="s">
        <v>131</v>
      </c>
      <c r="U12" s="159">
        <v>0.52915000000000001</v>
      </c>
      <c r="V12" s="159">
        <f t="shared" si="6"/>
        <v>2.48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4">
        <v>5</v>
      </c>
      <c r="B13" s="175" t="s">
        <v>136</v>
      </c>
      <c r="C13" s="182" t="s">
        <v>137</v>
      </c>
      <c r="D13" s="176" t="s">
        <v>138</v>
      </c>
      <c r="E13" s="177">
        <v>7.8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9">
        <v>1.0200000000000001E-3</v>
      </c>
      <c r="O13" s="159">
        <f t="shared" si="4"/>
        <v>0.01</v>
      </c>
      <c r="P13" s="159">
        <v>0</v>
      </c>
      <c r="Q13" s="159">
        <f t="shared" si="5"/>
        <v>0</v>
      </c>
      <c r="R13" s="159"/>
      <c r="S13" s="159" t="s">
        <v>131</v>
      </c>
      <c r="T13" s="159" t="s">
        <v>131</v>
      </c>
      <c r="U13" s="159">
        <v>0.23</v>
      </c>
      <c r="V13" s="159">
        <f t="shared" si="6"/>
        <v>1.79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4">
        <v>6</v>
      </c>
      <c r="B14" s="175" t="s">
        <v>139</v>
      </c>
      <c r="C14" s="182" t="s">
        <v>140</v>
      </c>
      <c r="D14" s="176" t="s">
        <v>130</v>
      </c>
      <c r="E14" s="177">
        <v>2.16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9">
        <v>4.6820000000000001E-2</v>
      </c>
      <c r="O14" s="159">
        <f t="shared" si="4"/>
        <v>0.1</v>
      </c>
      <c r="P14" s="159">
        <v>0</v>
      </c>
      <c r="Q14" s="159">
        <f t="shared" si="5"/>
        <v>0</v>
      </c>
      <c r="R14" s="159"/>
      <c r="S14" s="159" t="s">
        <v>131</v>
      </c>
      <c r="T14" s="159" t="s">
        <v>131</v>
      </c>
      <c r="U14" s="159">
        <v>0.75800000000000001</v>
      </c>
      <c r="V14" s="159">
        <f t="shared" si="6"/>
        <v>1.64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62" t="s">
        <v>121</v>
      </c>
      <c r="B15" s="163" t="s">
        <v>61</v>
      </c>
      <c r="C15" s="181" t="s">
        <v>62</v>
      </c>
      <c r="D15" s="164"/>
      <c r="E15" s="165"/>
      <c r="F15" s="166"/>
      <c r="G15" s="167">
        <f>SUMIF(AG16:AG22,"&lt;&gt;NOR",G16:G22)</f>
        <v>0</v>
      </c>
      <c r="H15" s="161"/>
      <c r="I15" s="161">
        <f>SUM(I16:I22)</f>
        <v>0</v>
      </c>
      <c r="J15" s="161"/>
      <c r="K15" s="161">
        <f>SUM(K16:K22)</f>
        <v>0</v>
      </c>
      <c r="L15" s="161"/>
      <c r="M15" s="161">
        <f>SUM(M16:M22)</f>
        <v>0</v>
      </c>
      <c r="N15" s="161"/>
      <c r="O15" s="161">
        <f>SUM(O16:O22)</f>
        <v>0.39</v>
      </c>
      <c r="P15" s="161"/>
      <c r="Q15" s="161">
        <f>SUM(Q16:Q22)</f>
        <v>0</v>
      </c>
      <c r="R15" s="161"/>
      <c r="S15" s="161"/>
      <c r="T15" s="161"/>
      <c r="U15" s="161"/>
      <c r="V15" s="161">
        <f>SUM(V16:V22)</f>
        <v>23.22</v>
      </c>
      <c r="W15" s="161"/>
      <c r="AG15" t="s">
        <v>122</v>
      </c>
    </row>
    <row r="16" spans="1:60" outlineLevel="1" x14ac:dyDescent="0.2">
      <c r="A16" s="174">
        <v>7</v>
      </c>
      <c r="B16" s="175" t="s">
        <v>141</v>
      </c>
      <c r="C16" s="182" t="s">
        <v>142</v>
      </c>
      <c r="D16" s="176" t="s">
        <v>130</v>
      </c>
      <c r="E16" s="177">
        <v>15</v>
      </c>
      <c r="F16" s="178"/>
      <c r="G16" s="179">
        <f t="shared" ref="G16:G22" si="7">ROUND(E16*F16,2)</f>
        <v>0</v>
      </c>
      <c r="H16" s="160"/>
      <c r="I16" s="159">
        <f t="shared" ref="I16:I22" si="8">ROUND(E16*H16,2)</f>
        <v>0</v>
      </c>
      <c r="J16" s="160"/>
      <c r="K16" s="159">
        <f t="shared" ref="K16:K22" si="9">ROUND(E16*J16,2)</f>
        <v>0</v>
      </c>
      <c r="L16" s="159">
        <v>15</v>
      </c>
      <c r="M16" s="159">
        <f t="shared" ref="M16:M22" si="10">G16*(1+L16/100)</f>
        <v>0</v>
      </c>
      <c r="N16" s="159">
        <v>1.2E-4</v>
      </c>
      <c r="O16" s="159">
        <f t="shared" ref="O16:O22" si="11">ROUND(E16*N16,2)</f>
        <v>0</v>
      </c>
      <c r="P16" s="159">
        <v>0</v>
      </c>
      <c r="Q16" s="159">
        <f t="shared" ref="Q16:Q22" si="12">ROUND(E16*P16,2)</f>
        <v>0</v>
      </c>
      <c r="R16" s="159"/>
      <c r="S16" s="159" t="s">
        <v>143</v>
      </c>
      <c r="T16" s="159" t="s">
        <v>144</v>
      </c>
      <c r="U16" s="159">
        <v>0</v>
      </c>
      <c r="V16" s="159">
        <f t="shared" ref="V16:V22" si="13">ROUND(E16*U16,2)</f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74">
        <v>8</v>
      </c>
      <c r="B17" s="175" t="s">
        <v>145</v>
      </c>
      <c r="C17" s="182" t="s">
        <v>146</v>
      </c>
      <c r="D17" s="176" t="s">
        <v>130</v>
      </c>
      <c r="E17" s="177">
        <v>3.1949999999999998</v>
      </c>
      <c r="F17" s="178"/>
      <c r="G17" s="179">
        <f t="shared" si="7"/>
        <v>0</v>
      </c>
      <c r="H17" s="160"/>
      <c r="I17" s="159">
        <f t="shared" si="8"/>
        <v>0</v>
      </c>
      <c r="J17" s="160"/>
      <c r="K17" s="159">
        <f t="shared" si="9"/>
        <v>0</v>
      </c>
      <c r="L17" s="159">
        <v>15</v>
      </c>
      <c r="M17" s="159">
        <f t="shared" si="10"/>
        <v>0</v>
      </c>
      <c r="N17" s="159">
        <v>1.8599999999999998E-2</v>
      </c>
      <c r="O17" s="159">
        <f t="shared" si="11"/>
        <v>0.06</v>
      </c>
      <c r="P17" s="159">
        <v>0</v>
      </c>
      <c r="Q17" s="159">
        <f t="shared" si="12"/>
        <v>0</v>
      </c>
      <c r="R17" s="159"/>
      <c r="S17" s="159" t="s">
        <v>131</v>
      </c>
      <c r="T17" s="159" t="s">
        <v>131</v>
      </c>
      <c r="U17" s="159">
        <v>1.0109999999999999</v>
      </c>
      <c r="V17" s="159">
        <f t="shared" si="13"/>
        <v>3.23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4">
        <v>9</v>
      </c>
      <c r="B18" s="175" t="s">
        <v>147</v>
      </c>
      <c r="C18" s="182" t="s">
        <v>148</v>
      </c>
      <c r="D18" s="176" t="s">
        <v>130</v>
      </c>
      <c r="E18" s="177">
        <v>3.1949999999999998</v>
      </c>
      <c r="F18" s="178"/>
      <c r="G18" s="179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15</v>
      </c>
      <c r="M18" s="159">
        <f t="shared" si="10"/>
        <v>0</v>
      </c>
      <c r="N18" s="159">
        <v>0</v>
      </c>
      <c r="O18" s="159">
        <f t="shared" si="11"/>
        <v>0</v>
      </c>
      <c r="P18" s="159">
        <v>0</v>
      </c>
      <c r="Q18" s="159">
        <f t="shared" si="12"/>
        <v>0</v>
      </c>
      <c r="R18" s="159"/>
      <c r="S18" s="159" t="s">
        <v>131</v>
      </c>
      <c r="T18" s="159" t="s">
        <v>131</v>
      </c>
      <c r="U18" s="159">
        <v>0.57999999999999996</v>
      </c>
      <c r="V18" s="159">
        <f t="shared" si="13"/>
        <v>1.85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74">
        <v>10</v>
      </c>
      <c r="B19" s="175" t="s">
        <v>149</v>
      </c>
      <c r="C19" s="182" t="s">
        <v>150</v>
      </c>
      <c r="D19" s="176" t="s">
        <v>130</v>
      </c>
      <c r="E19" s="177">
        <v>9.9450000000000003</v>
      </c>
      <c r="F19" s="178"/>
      <c r="G19" s="179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15</v>
      </c>
      <c r="M19" s="159">
        <f t="shared" si="10"/>
        <v>0</v>
      </c>
      <c r="N19" s="159">
        <v>4.8999999999999998E-3</v>
      </c>
      <c r="O19" s="159">
        <f t="shared" si="11"/>
        <v>0.05</v>
      </c>
      <c r="P19" s="159">
        <v>0</v>
      </c>
      <c r="Q19" s="159">
        <f t="shared" si="12"/>
        <v>0</v>
      </c>
      <c r="R19" s="159"/>
      <c r="S19" s="159" t="s">
        <v>131</v>
      </c>
      <c r="T19" s="159" t="s">
        <v>131</v>
      </c>
      <c r="U19" s="159">
        <v>0.27</v>
      </c>
      <c r="V19" s="159">
        <f t="shared" si="13"/>
        <v>2.69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4">
        <v>11</v>
      </c>
      <c r="B20" s="175" t="s">
        <v>151</v>
      </c>
      <c r="C20" s="182" t="s">
        <v>152</v>
      </c>
      <c r="D20" s="176" t="s">
        <v>130</v>
      </c>
      <c r="E20" s="177">
        <v>5.76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15</v>
      </c>
      <c r="M20" s="159">
        <f t="shared" si="10"/>
        <v>0</v>
      </c>
      <c r="N20" s="159">
        <v>2.8000000000000001E-2</v>
      </c>
      <c r="O20" s="159">
        <f t="shared" si="11"/>
        <v>0.16</v>
      </c>
      <c r="P20" s="159">
        <v>0</v>
      </c>
      <c r="Q20" s="159">
        <f t="shared" si="12"/>
        <v>0</v>
      </c>
      <c r="R20" s="159"/>
      <c r="S20" s="159" t="s">
        <v>131</v>
      </c>
      <c r="T20" s="159" t="s">
        <v>131</v>
      </c>
      <c r="U20" s="159">
        <v>0.48</v>
      </c>
      <c r="V20" s="159">
        <f t="shared" si="13"/>
        <v>2.76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4">
        <v>12</v>
      </c>
      <c r="B21" s="175" t="s">
        <v>153</v>
      </c>
      <c r="C21" s="182" t="s">
        <v>154</v>
      </c>
      <c r="D21" s="176" t="s">
        <v>130</v>
      </c>
      <c r="E21" s="177">
        <v>5.76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15</v>
      </c>
      <c r="M21" s="159">
        <f t="shared" si="10"/>
        <v>0</v>
      </c>
      <c r="N21" s="159">
        <v>1.6000000000000001E-4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131</v>
      </c>
      <c r="T21" s="159" t="s">
        <v>131</v>
      </c>
      <c r="U21" s="159">
        <v>7.0000000000000007E-2</v>
      </c>
      <c r="V21" s="159">
        <f t="shared" si="13"/>
        <v>0.4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127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4">
        <v>13</v>
      </c>
      <c r="B22" s="175" t="s">
        <v>155</v>
      </c>
      <c r="C22" s="182" t="s">
        <v>156</v>
      </c>
      <c r="D22" s="176" t="s">
        <v>130</v>
      </c>
      <c r="E22" s="177">
        <v>33.945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15</v>
      </c>
      <c r="M22" s="159">
        <f t="shared" si="10"/>
        <v>0</v>
      </c>
      <c r="N22" s="159">
        <v>3.6700000000000001E-3</v>
      </c>
      <c r="O22" s="159">
        <f t="shared" si="11"/>
        <v>0.12</v>
      </c>
      <c r="P22" s="159">
        <v>0</v>
      </c>
      <c r="Q22" s="159">
        <f t="shared" si="12"/>
        <v>0</v>
      </c>
      <c r="R22" s="159"/>
      <c r="S22" s="159" t="s">
        <v>131</v>
      </c>
      <c r="T22" s="159" t="s">
        <v>131</v>
      </c>
      <c r="U22" s="159">
        <v>0.36199999999999999</v>
      </c>
      <c r="V22" s="159">
        <f t="shared" si="13"/>
        <v>12.29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2" t="s">
        <v>121</v>
      </c>
      <c r="B23" s="163" t="s">
        <v>63</v>
      </c>
      <c r="C23" s="181" t="s">
        <v>64</v>
      </c>
      <c r="D23" s="164"/>
      <c r="E23" s="165"/>
      <c r="F23" s="166"/>
      <c r="G23" s="167">
        <f>SUMIF(AG24:AG25,"&lt;&gt;NOR",G24:G25)</f>
        <v>0</v>
      </c>
      <c r="H23" s="161"/>
      <c r="I23" s="161">
        <f>SUM(I24:I25)</f>
        <v>0</v>
      </c>
      <c r="J23" s="161"/>
      <c r="K23" s="161">
        <f>SUM(K24:K25)</f>
        <v>0</v>
      </c>
      <c r="L23" s="161"/>
      <c r="M23" s="161">
        <f>SUM(M24:M25)</f>
        <v>0</v>
      </c>
      <c r="N23" s="161"/>
      <c r="O23" s="161">
        <f>SUM(O24:O25)</f>
        <v>0.18</v>
      </c>
      <c r="P23" s="161"/>
      <c r="Q23" s="161">
        <f>SUM(Q24:Q25)</f>
        <v>0</v>
      </c>
      <c r="R23" s="161"/>
      <c r="S23" s="161"/>
      <c r="T23" s="161"/>
      <c r="U23" s="161"/>
      <c r="V23" s="161">
        <f>SUM(V24:V25)</f>
        <v>1.56</v>
      </c>
      <c r="W23" s="161"/>
      <c r="AG23" t="s">
        <v>122</v>
      </c>
    </row>
    <row r="24" spans="1:60" ht="22.5" outlineLevel="1" x14ac:dyDescent="0.2">
      <c r="A24" s="174">
        <v>14</v>
      </c>
      <c r="B24" s="175" t="s">
        <v>157</v>
      </c>
      <c r="C24" s="182" t="s">
        <v>158</v>
      </c>
      <c r="D24" s="176" t="s">
        <v>130</v>
      </c>
      <c r="E24" s="177">
        <v>3.1949999999999998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15</v>
      </c>
      <c r="M24" s="159">
        <f>G24*(1+L24/100)</f>
        <v>0</v>
      </c>
      <c r="N24" s="159">
        <v>5.7099999999999998E-2</v>
      </c>
      <c r="O24" s="159">
        <f>ROUND(E24*N24,2)</f>
        <v>0.18</v>
      </c>
      <c r="P24" s="159">
        <v>0</v>
      </c>
      <c r="Q24" s="159">
        <f>ROUND(E24*P24,2)</f>
        <v>0</v>
      </c>
      <c r="R24" s="159"/>
      <c r="S24" s="159" t="s">
        <v>131</v>
      </c>
      <c r="T24" s="159" t="s">
        <v>131</v>
      </c>
      <c r="U24" s="159">
        <v>0.42899999999999999</v>
      </c>
      <c r="V24" s="159">
        <f>ROUND(E24*U24,2)</f>
        <v>1.37</v>
      </c>
      <c r="W24" s="159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127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4">
        <v>15</v>
      </c>
      <c r="B25" s="175" t="s">
        <v>159</v>
      </c>
      <c r="C25" s="182" t="s">
        <v>160</v>
      </c>
      <c r="D25" s="176" t="s">
        <v>130</v>
      </c>
      <c r="E25" s="177">
        <v>3.1949999999999998</v>
      </c>
      <c r="F25" s="178"/>
      <c r="G25" s="179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15</v>
      </c>
      <c r="M25" s="159">
        <f>G25*(1+L25/100)</f>
        <v>0</v>
      </c>
      <c r="N25" s="159">
        <v>5.9000000000000003E-4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131</v>
      </c>
      <c r="T25" s="159" t="s">
        <v>131</v>
      </c>
      <c r="U25" s="159">
        <v>0.06</v>
      </c>
      <c r="V25" s="159">
        <f>ROUND(E25*U25,2)</f>
        <v>0.19</v>
      </c>
      <c r="W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127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62" t="s">
        <v>121</v>
      </c>
      <c r="B26" s="163" t="s">
        <v>65</v>
      </c>
      <c r="C26" s="181" t="s">
        <v>66</v>
      </c>
      <c r="D26" s="164"/>
      <c r="E26" s="165"/>
      <c r="F26" s="166"/>
      <c r="G26" s="167">
        <f>SUMIF(AG27:AG28,"&lt;&gt;NOR",G27:G28)</f>
        <v>0</v>
      </c>
      <c r="H26" s="161"/>
      <c r="I26" s="161">
        <f>SUM(I27:I28)</f>
        <v>0</v>
      </c>
      <c r="J26" s="161"/>
      <c r="K26" s="161">
        <f>SUM(K27:K28)</f>
        <v>0</v>
      </c>
      <c r="L26" s="161"/>
      <c r="M26" s="161">
        <f>SUM(M27:M28)</f>
        <v>0</v>
      </c>
      <c r="N26" s="161"/>
      <c r="O26" s="161">
        <f>SUM(O27:O28)</f>
        <v>0.06</v>
      </c>
      <c r="P26" s="161"/>
      <c r="Q26" s="161">
        <f>SUM(Q27:Q28)</f>
        <v>0</v>
      </c>
      <c r="R26" s="161"/>
      <c r="S26" s="161"/>
      <c r="T26" s="161"/>
      <c r="U26" s="161"/>
      <c r="V26" s="161">
        <f>SUM(V27:V28)</f>
        <v>3.72</v>
      </c>
      <c r="W26" s="161"/>
      <c r="AG26" t="s">
        <v>122</v>
      </c>
    </row>
    <row r="27" spans="1:60" outlineLevel="1" x14ac:dyDescent="0.2">
      <c r="A27" s="174">
        <v>16</v>
      </c>
      <c r="B27" s="175" t="s">
        <v>161</v>
      </c>
      <c r="C27" s="182" t="s">
        <v>162</v>
      </c>
      <c r="D27" s="176" t="s">
        <v>125</v>
      </c>
      <c r="E27" s="177">
        <v>2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15</v>
      </c>
      <c r="M27" s="159">
        <f>G27*(1+L27/100)</f>
        <v>0</v>
      </c>
      <c r="N27" s="159">
        <v>1.8970000000000001E-2</v>
      </c>
      <c r="O27" s="159">
        <f>ROUND(E27*N27,2)</f>
        <v>0.04</v>
      </c>
      <c r="P27" s="159">
        <v>0</v>
      </c>
      <c r="Q27" s="159">
        <f>ROUND(E27*P27,2)</f>
        <v>0</v>
      </c>
      <c r="R27" s="159"/>
      <c r="S27" s="159" t="s">
        <v>131</v>
      </c>
      <c r="T27" s="159" t="s">
        <v>131</v>
      </c>
      <c r="U27" s="159">
        <v>1.86</v>
      </c>
      <c r="V27" s="159">
        <f>ROUND(E27*U27,2)</f>
        <v>3.72</v>
      </c>
      <c r="W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74">
        <v>17</v>
      </c>
      <c r="B28" s="175" t="s">
        <v>164</v>
      </c>
      <c r="C28" s="182" t="s">
        <v>165</v>
      </c>
      <c r="D28" s="176" t="s">
        <v>125</v>
      </c>
      <c r="E28" s="177">
        <v>2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15</v>
      </c>
      <c r="M28" s="159">
        <f>G28*(1+L28/100)</f>
        <v>0</v>
      </c>
      <c r="N28" s="159">
        <v>1.0449999999999999E-2</v>
      </c>
      <c r="O28" s="159">
        <f>ROUND(E28*N28,2)</f>
        <v>0.02</v>
      </c>
      <c r="P28" s="159">
        <v>0</v>
      </c>
      <c r="Q28" s="159">
        <f>ROUND(E28*P28,2)</f>
        <v>0</v>
      </c>
      <c r="R28" s="159" t="s">
        <v>166</v>
      </c>
      <c r="S28" s="159" t="s">
        <v>131</v>
      </c>
      <c r="T28" s="159" t="s">
        <v>131</v>
      </c>
      <c r="U28" s="159">
        <v>0</v>
      </c>
      <c r="V28" s="159">
        <f>ROUND(E28*U28,2)</f>
        <v>0</v>
      </c>
      <c r="W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167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62" t="s">
        <v>121</v>
      </c>
      <c r="B29" s="163" t="s">
        <v>67</v>
      </c>
      <c r="C29" s="181" t="s">
        <v>68</v>
      </c>
      <c r="D29" s="164"/>
      <c r="E29" s="165"/>
      <c r="F29" s="166"/>
      <c r="G29" s="167">
        <f>SUMIF(AG30:AG30,"&lt;&gt;NOR",G30:G30)</f>
        <v>0</v>
      </c>
      <c r="H29" s="161"/>
      <c r="I29" s="161">
        <f>SUM(I30:I30)</f>
        <v>0</v>
      </c>
      <c r="J29" s="161"/>
      <c r="K29" s="161">
        <f>SUM(K30:K30)</f>
        <v>0</v>
      </c>
      <c r="L29" s="161"/>
      <c r="M29" s="161">
        <f>SUM(M30:M30)</f>
        <v>0</v>
      </c>
      <c r="N29" s="161"/>
      <c r="O29" s="161">
        <f>SUM(O30:O30)</f>
        <v>0.01</v>
      </c>
      <c r="P29" s="161"/>
      <c r="Q29" s="161">
        <f>SUM(Q30:Q30)</f>
        <v>0</v>
      </c>
      <c r="R29" s="161"/>
      <c r="S29" s="161"/>
      <c r="T29" s="161"/>
      <c r="U29" s="161"/>
      <c r="V29" s="161">
        <f>SUM(V30:V30)</f>
        <v>1.26</v>
      </c>
      <c r="W29" s="161"/>
      <c r="AG29" t="s">
        <v>122</v>
      </c>
    </row>
    <row r="30" spans="1:60" outlineLevel="1" x14ac:dyDescent="0.2">
      <c r="A30" s="174">
        <v>18</v>
      </c>
      <c r="B30" s="175" t="s">
        <v>168</v>
      </c>
      <c r="C30" s="182" t="s">
        <v>169</v>
      </c>
      <c r="D30" s="176" t="s">
        <v>130</v>
      </c>
      <c r="E30" s="177">
        <v>7.0949999999999998</v>
      </c>
      <c r="F30" s="178"/>
      <c r="G30" s="179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15</v>
      </c>
      <c r="M30" s="159">
        <f>G30*(1+L30/100)</f>
        <v>0</v>
      </c>
      <c r="N30" s="159">
        <v>1.2099999999999999E-3</v>
      </c>
      <c r="O30" s="159">
        <f>ROUND(E30*N30,2)</f>
        <v>0.01</v>
      </c>
      <c r="P30" s="159">
        <v>0</v>
      </c>
      <c r="Q30" s="159">
        <f>ROUND(E30*P30,2)</f>
        <v>0</v>
      </c>
      <c r="R30" s="159"/>
      <c r="S30" s="159" t="s">
        <v>131</v>
      </c>
      <c r="T30" s="159" t="s">
        <v>131</v>
      </c>
      <c r="U30" s="159">
        <v>0.17699999999999999</v>
      </c>
      <c r="V30" s="159">
        <f>ROUND(E30*U30,2)</f>
        <v>1.26</v>
      </c>
      <c r="W30" s="159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127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5.5" x14ac:dyDescent="0.2">
      <c r="A31" s="162" t="s">
        <v>121</v>
      </c>
      <c r="B31" s="163" t="s">
        <v>69</v>
      </c>
      <c r="C31" s="181" t="s">
        <v>70</v>
      </c>
      <c r="D31" s="164"/>
      <c r="E31" s="165"/>
      <c r="F31" s="166"/>
      <c r="G31" s="167">
        <f>SUMIF(AG32:AG34,"&lt;&gt;NOR",G32:G34)</f>
        <v>0</v>
      </c>
      <c r="H31" s="161"/>
      <c r="I31" s="161">
        <f>SUM(I32:I34)</f>
        <v>0</v>
      </c>
      <c r="J31" s="161"/>
      <c r="K31" s="161">
        <f>SUM(K32:K34)</f>
        <v>0</v>
      </c>
      <c r="L31" s="161"/>
      <c r="M31" s="161">
        <f>SUM(M32:M34)</f>
        <v>0</v>
      </c>
      <c r="N31" s="161"/>
      <c r="O31" s="161">
        <f>SUM(O32:O34)</f>
        <v>0</v>
      </c>
      <c r="P31" s="161"/>
      <c r="Q31" s="161">
        <f>SUM(Q32:Q34)</f>
        <v>0</v>
      </c>
      <c r="R31" s="161"/>
      <c r="S31" s="161"/>
      <c r="T31" s="161"/>
      <c r="U31" s="161"/>
      <c r="V31" s="161">
        <f>SUM(V32:V34)</f>
        <v>30.6</v>
      </c>
      <c r="W31" s="161"/>
      <c r="AG31" t="s">
        <v>122</v>
      </c>
    </row>
    <row r="32" spans="1:60" outlineLevel="1" x14ac:dyDescent="0.2">
      <c r="A32" s="174">
        <v>19</v>
      </c>
      <c r="B32" s="175" t="s">
        <v>170</v>
      </c>
      <c r="C32" s="182" t="s">
        <v>171</v>
      </c>
      <c r="D32" s="176" t="s">
        <v>130</v>
      </c>
      <c r="E32" s="177">
        <v>18.195</v>
      </c>
      <c r="F32" s="178"/>
      <c r="G32" s="179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15</v>
      </c>
      <c r="M32" s="159">
        <f>G32*(1+L32/100)</f>
        <v>0</v>
      </c>
      <c r="N32" s="159">
        <v>4.0000000000000003E-5</v>
      </c>
      <c r="O32" s="159">
        <f>ROUND(E32*N32,2)</f>
        <v>0</v>
      </c>
      <c r="P32" s="159">
        <v>0</v>
      </c>
      <c r="Q32" s="159">
        <f>ROUND(E32*P32,2)</f>
        <v>0</v>
      </c>
      <c r="R32" s="159"/>
      <c r="S32" s="159" t="s">
        <v>131</v>
      </c>
      <c r="T32" s="159" t="s">
        <v>131</v>
      </c>
      <c r="U32" s="159">
        <v>0.308</v>
      </c>
      <c r="V32" s="159">
        <f>ROUND(E32*U32,2)</f>
        <v>5.6</v>
      </c>
      <c r="W32" s="159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127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4">
        <v>20</v>
      </c>
      <c r="B33" s="175" t="s">
        <v>172</v>
      </c>
      <c r="C33" s="182" t="s">
        <v>173</v>
      </c>
      <c r="D33" s="176" t="s">
        <v>130</v>
      </c>
      <c r="E33" s="177">
        <v>1000</v>
      </c>
      <c r="F33" s="178"/>
      <c r="G33" s="179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15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131</v>
      </c>
      <c r="T33" s="159" t="s">
        <v>131</v>
      </c>
      <c r="U33" s="159">
        <v>1.4999999999999999E-2</v>
      </c>
      <c r="V33" s="159">
        <f>ROUND(E33*U33,2)</f>
        <v>15</v>
      </c>
      <c r="W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4">
        <v>21</v>
      </c>
      <c r="B34" s="175" t="s">
        <v>174</v>
      </c>
      <c r="C34" s="182" t="s">
        <v>175</v>
      </c>
      <c r="D34" s="176" t="s">
        <v>176</v>
      </c>
      <c r="E34" s="177">
        <v>10</v>
      </c>
      <c r="F34" s="178"/>
      <c r="G34" s="179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15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 t="s">
        <v>177</v>
      </c>
      <c r="S34" s="159" t="s">
        <v>131</v>
      </c>
      <c r="T34" s="159" t="s">
        <v>131</v>
      </c>
      <c r="U34" s="159">
        <v>1</v>
      </c>
      <c r="V34" s="159">
        <f>ROUND(E34*U34,2)</f>
        <v>10</v>
      </c>
      <c r="W34" s="159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178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2" t="s">
        <v>121</v>
      </c>
      <c r="B35" s="163" t="s">
        <v>71</v>
      </c>
      <c r="C35" s="181" t="s">
        <v>72</v>
      </c>
      <c r="D35" s="164"/>
      <c r="E35" s="165"/>
      <c r="F35" s="166"/>
      <c r="G35" s="167">
        <f>SUMIF(AG36:AG62,"&lt;&gt;NOR",G36:G62)</f>
        <v>0</v>
      </c>
      <c r="H35" s="161"/>
      <c r="I35" s="161">
        <f>SUM(I36:I62)</f>
        <v>0</v>
      </c>
      <c r="J35" s="161"/>
      <c r="K35" s="161">
        <f>SUM(K36:K62)</f>
        <v>0</v>
      </c>
      <c r="L35" s="161"/>
      <c r="M35" s="161">
        <f>SUM(M36:M62)</f>
        <v>0</v>
      </c>
      <c r="N35" s="161"/>
      <c r="O35" s="161">
        <f>SUM(O36:O62)</f>
        <v>0</v>
      </c>
      <c r="P35" s="161"/>
      <c r="Q35" s="161">
        <f>SUM(Q36:Q62)</f>
        <v>2.7600000000000002</v>
      </c>
      <c r="R35" s="161"/>
      <c r="S35" s="161"/>
      <c r="T35" s="161"/>
      <c r="U35" s="161"/>
      <c r="V35" s="161">
        <f>SUM(V36:V62)</f>
        <v>75.450000000000017</v>
      </c>
      <c r="W35" s="161"/>
      <c r="AG35" t="s">
        <v>122</v>
      </c>
    </row>
    <row r="36" spans="1:60" outlineLevel="1" x14ac:dyDescent="0.2">
      <c r="A36" s="174">
        <v>22</v>
      </c>
      <c r="B36" s="175" t="s">
        <v>179</v>
      </c>
      <c r="C36" s="182" t="s">
        <v>180</v>
      </c>
      <c r="D36" s="176" t="s">
        <v>125</v>
      </c>
      <c r="E36" s="177">
        <v>2</v>
      </c>
      <c r="F36" s="178"/>
      <c r="G36" s="179">
        <f t="shared" ref="G36:G62" si="14">ROUND(E36*F36,2)</f>
        <v>0</v>
      </c>
      <c r="H36" s="160"/>
      <c r="I36" s="159">
        <f t="shared" ref="I36:I62" si="15">ROUND(E36*H36,2)</f>
        <v>0</v>
      </c>
      <c r="J36" s="160"/>
      <c r="K36" s="159">
        <f t="shared" ref="K36:K62" si="16">ROUND(E36*J36,2)</f>
        <v>0</v>
      </c>
      <c r="L36" s="159">
        <v>15</v>
      </c>
      <c r="M36" s="159">
        <f t="shared" ref="M36:M62" si="17">G36*(1+L36/100)</f>
        <v>0</v>
      </c>
      <c r="N36" s="159">
        <v>0</v>
      </c>
      <c r="O36" s="159">
        <f t="shared" ref="O36:O62" si="18">ROUND(E36*N36,2)</f>
        <v>0</v>
      </c>
      <c r="P36" s="159">
        <v>0</v>
      </c>
      <c r="Q36" s="159">
        <f t="shared" ref="Q36:Q62" si="19">ROUND(E36*P36,2)</f>
        <v>0</v>
      </c>
      <c r="R36" s="159"/>
      <c r="S36" s="159" t="s">
        <v>131</v>
      </c>
      <c r="T36" s="159" t="s">
        <v>131</v>
      </c>
      <c r="U36" s="159">
        <v>0.05</v>
      </c>
      <c r="V36" s="159">
        <f t="shared" ref="V36:V62" si="20">ROUND(E36*U36,2)</f>
        <v>0.1</v>
      </c>
      <c r="W36" s="159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127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4">
        <v>23</v>
      </c>
      <c r="B37" s="175" t="s">
        <v>181</v>
      </c>
      <c r="C37" s="182" t="s">
        <v>182</v>
      </c>
      <c r="D37" s="176" t="s">
        <v>130</v>
      </c>
      <c r="E37" s="177">
        <v>2.4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15</v>
      </c>
      <c r="M37" s="159">
        <f t="shared" si="17"/>
        <v>0</v>
      </c>
      <c r="N37" s="159">
        <v>1.17E-3</v>
      </c>
      <c r="O37" s="159">
        <f t="shared" si="18"/>
        <v>0</v>
      </c>
      <c r="P37" s="159">
        <v>7.5999999999999998E-2</v>
      </c>
      <c r="Q37" s="159">
        <f t="shared" si="19"/>
        <v>0.18</v>
      </c>
      <c r="R37" s="159"/>
      <c r="S37" s="159" t="s">
        <v>131</v>
      </c>
      <c r="T37" s="159" t="s">
        <v>131</v>
      </c>
      <c r="U37" s="159">
        <v>0.93899999999999995</v>
      </c>
      <c r="V37" s="159">
        <f t="shared" si="20"/>
        <v>2.25</v>
      </c>
      <c r="W37" s="159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163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 x14ac:dyDescent="0.2">
      <c r="A38" s="174">
        <v>24</v>
      </c>
      <c r="B38" s="175" t="s">
        <v>183</v>
      </c>
      <c r="C38" s="182" t="s">
        <v>184</v>
      </c>
      <c r="D38" s="176" t="s">
        <v>138</v>
      </c>
      <c r="E38" s="177">
        <v>8.5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15</v>
      </c>
      <c r="M38" s="159">
        <f t="shared" si="17"/>
        <v>0</v>
      </c>
      <c r="N38" s="159">
        <v>3.8000000000000002E-4</v>
      </c>
      <c r="O38" s="159">
        <f t="shared" si="18"/>
        <v>0</v>
      </c>
      <c r="P38" s="159">
        <v>1.2999999999999999E-2</v>
      </c>
      <c r="Q38" s="159">
        <f t="shared" si="19"/>
        <v>0.11</v>
      </c>
      <c r="R38" s="159"/>
      <c r="S38" s="159" t="s">
        <v>131</v>
      </c>
      <c r="T38" s="159" t="s">
        <v>131</v>
      </c>
      <c r="U38" s="159">
        <v>0.107</v>
      </c>
      <c r="V38" s="159">
        <f t="shared" si="20"/>
        <v>0.91</v>
      </c>
      <c r="W38" s="159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127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4">
        <v>25</v>
      </c>
      <c r="B39" s="175" t="s">
        <v>185</v>
      </c>
      <c r="C39" s="182" t="s">
        <v>186</v>
      </c>
      <c r="D39" s="176" t="s">
        <v>138</v>
      </c>
      <c r="E39" s="177">
        <v>4.5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15</v>
      </c>
      <c r="M39" s="159">
        <f t="shared" si="17"/>
        <v>0</v>
      </c>
      <c r="N39" s="159">
        <v>5.9000000000000003E-4</v>
      </c>
      <c r="O39" s="159">
        <f t="shared" si="18"/>
        <v>0</v>
      </c>
      <c r="P39" s="159">
        <v>3.6999999999999998E-2</v>
      </c>
      <c r="Q39" s="159">
        <f t="shared" si="19"/>
        <v>0.17</v>
      </c>
      <c r="R39" s="159"/>
      <c r="S39" s="159" t="s">
        <v>131</v>
      </c>
      <c r="T39" s="159" t="s">
        <v>131</v>
      </c>
      <c r="U39" s="159">
        <v>0.443</v>
      </c>
      <c r="V39" s="159">
        <f t="shared" si="20"/>
        <v>1.99</v>
      </c>
      <c r="W39" s="159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127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4">
        <v>26</v>
      </c>
      <c r="B40" s="175" t="s">
        <v>187</v>
      </c>
      <c r="C40" s="182" t="s">
        <v>188</v>
      </c>
      <c r="D40" s="176" t="s">
        <v>189</v>
      </c>
      <c r="E40" s="177">
        <v>2.5849099999999998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15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131</v>
      </c>
      <c r="T40" s="159" t="s">
        <v>131</v>
      </c>
      <c r="U40" s="159">
        <v>0.63800000000000001</v>
      </c>
      <c r="V40" s="159">
        <f t="shared" si="20"/>
        <v>1.65</v>
      </c>
      <c r="W40" s="159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163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74">
        <v>27</v>
      </c>
      <c r="B41" s="175" t="s">
        <v>190</v>
      </c>
      <c r="C41" s="182" t="s">
        <v>191</v>
      </c>
      <c r="D41" s="176" t="s">
        <v>192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15</v>
      </c>
      <c r="M41" s="159">
        <f t="shared" si="17"/>
        <v>0</v>
      </c>
      <c r="N41" s="159">
        <v>0</v>
      </c>
      <c r="O41" s="159">
        <f t="shared" si="18"/>
        <v>0</v>
      </c>
      <c r="P41" s="159">
        <v>1.933E-2</v>
      </c>
      <c r="Q41" s="159">
        <f t="shared" si="19"/>
        <v>0.02</v>
      </c>
      <c r="R41" s="159"/>
      <c r="S41" s="159" t="s">
        <v>131</v>
      </c>
      <c r="T41" s="159" t="s">
        <v>131</v>
      </c>
      <c r="U41" s="159">
        <v>0.59</v>
      </c>
      <c r="V41" s="159">
        <f t="shared" si="20"/>
        <v>0.59</v>
      </c>
      <c r="W41" s="159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193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4">
        <v>28</v>
      </c>
      <c r="B42" s="175" t="s">
        <v>194</v>
      </c>
      <c r="C42" s="182" t="s">
        <v>195</v>
      </c>
      <c r="D42" s="176" t="s">
        <v>192</v>
      </c>
      <c r="E42" s="177">
        <v>1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15</v>
      </c>
      <c r="M42" s="159">
        <f t="shared" si="17"/>
        <v>0</v>
      </c>
      <c r="N42" s="159">
        <v>0</v>
      </c>
      <c r="O42" s="159">
        <f t="shared" si="18"/>
        <v>0</v>
      </c>
      <c r="P42" s="159">
        <v>1.9460000000000002E-2</v>
      </c>
      <c r="Q42" s="159">
        <f t="shared" si="19"/>
        <v>0.02</v>
      </c>
      <c r="R42" s="159"/>
      <c r="S42" s="159" t="s">
        <v>131</v>
      </c>
      <c r="T42" s="159" t="s">
        <v>131</v>
      </c>
      <c r="U42" s="159">
        <v>0.38200000000000001</v>
      </c>
      <c r="V42" s="159">
        <f t="shared" si="20"/>
        <v>0.38</v>
      </c>
      <c r="W42" s="159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193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4">
        <v>29</v>
      </c>
      <c r="B43" s="175" t="s">
        <v>196</v>
      </c>
      <c r="C43" s="182" t="s">
        <v>197</v>
      </c>
      <c r="D43" s="176" t="s">
        <v>192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15</v>
      </c>
      <c r="M43" s="159">
        <f t="shared" si="17"/>
        <v>0</v>
      </c>
      <c r="N43" s="159">
        <v>0</v>
      </c>
      <c r="O43" s="159">
        <f t="shared" si="18"/>
        <v>0</v>
      </c>
      <c r="P43" s="159">
        <v>3.2899999999999999E-2</v>
      </c>
      <c r="Q43" s="159">
        <f t="shared" si="19"/>
        <v>0.03</v>
      </c>
      <c r="R43" s="159"/>
      <c r="S43" s="159" t="s">
        <v>131</v>
      </c>
      <c r="T43" s="159" t="s">
        <v>131</v>
      </c>
      <c r="U43" s="159">
        <v>0.432</v>
      </c>
      <c r="V43" s="159">
        <f t="shared" si="20"/>
        <v>0.43</v>
      </c>
      <c r="W43" s="159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193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4">
        <v>30</v>
      </c>
      <c r="B44" s="175" t="s">
        <v>198</v>
      </c>
      <c r="C44" s="182" t="s">
        <v>199</v>
      </c>
      <c r="D44" s="176" t="s">
        <v>125</v>
      </c>
      <c r="E44" s="177">
        <v>4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15</v>
      </c>
      <c r="M44" s="159">
        <f t="shared" si="17"/>
        <v>0</v>
      </c>
      <c r="N44" s="159">
        <v>0</v>
      </c>
      <c r="O44" s="159">
        <f t="shared" si="18"/>
        <v>0</v>
      </c>
      <c r="P44" s="159">
        <v>4.8999999999999998E-4</v>
      </c>
      <c r="Q44" s="159">
        <f t="shared" si="19"/>
        <v>0</v>
      </c>
      <c r="R44" s="159"/>
      <c r="S44" s="159" t="s">
        <v>131</v>
      </c>
      <c r="T44" s="159" t="s">
        <v>131</v>
      </c>
      <c r="U44" s="159">
        <v>0.114</v>
      </c>
      <c r="V44" s="159">
        <f t="shared" si="20"/>
        <v>0.46</v>
      </c>
      <c r="W44" s="159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193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4">
        <v>31</v>
      </c>
      <c r="B45" s="175" t="s">
        <v>200</v>
      </c>
      <c r="C45" s="182" t="s">
        <v>201</v>
      </c>
      <c r="D45" s="176" t="s">
        <v>192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15</v>
      </c>
      <c r="M45" s="159">
        <f t="shared" si="17"/>
        <v>0</v>
      </c>
      <c r="N45" s="159">
        <v>0</v>
      </c>
      <c r="O45" s="159">
        <f t="shared" si="18"/>
        <v>0</v>
      </c>
      <c r="P45" s="159">
        <v>1.56E-3</v>
      </c>
      <c r="Q45" s="159">
        <f t="shared" si="19"/>
        <v>0</v>
      </c>
      <c r="R45" s="159"/>
      <c r="S45" s="159" t="s">
        <v>131</v>
      </c>
      <c r="T45" s="159" t="s">
        <v>131</v>
      </c>
      <c r="U45" s="159">
        <v>0.217</v>
      </c>
      <c r="V45" s="159">
        <f t="shared" si="20"/>
        <v>0.22</v>
      </c>
      <c r="W45" s="159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193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4">
        <v>32</v>
      </c>
      <c r="B46" s="175" t="s">
        <v>202</v>
      </c>
      <c r="C46" s="182" t="s">
        <v>203</v>
      </c>
      <c r="D46" s="176" t="s">
        <v>192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15</v>
      </c>
      <c r="M46" s="159">
        <f t="shared" si="17"/>
        <v>0</v>
      </c>
      <c r="N46" s="159">
        <v>0</v>
      </c>
      <c r="O46" s="159">
        <f t="shared" si="18"/>
        <v>0</v>
      </c>
      <c r="P46" s="159">
        <v>8.5999999999999998E-4</v>
      </c>
      <c r="Q46" s="159">
        <f t="shared" si="19"/>
        <v>0</v>
      </c>
      <c r="R46" s="159"/>
      <c r="S46" s="159" t="s">
        <v>131</v>
      </c>
      <c r="T46" s="159" t="s">
        <v>131</v>
      </c>
      <c r="U46" s="159">
        <v>0.222</v>
      </c>
      <c r="V46" s="159">
        <f t="shared" si="20"/>
        <v>0.22</v>
      </c>
      <c r="W46" s="159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193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4">
        <v>33</v>
      </c>
      <c r="B47" s="175" t="s">
        <v>204</v>
      </c>
      <c r="C47" s="182" t="s">
        <v>205</v>
      </c>
      <c r="D47" s="176" t="s">
        <v>130</v>
      </c>
      <c r="E47" s="177">
        <v>34.155999999999999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15</v>
      </c>
      <c r="M47" s="159">
        <f t="shared" si="17"/>
        <v>0</v>
      </c>
      <c r="N47" s="159">
        <v>0</v>
      </c>
      <c r="O47" s="159">
        <f t="shared" si="18"/>
        <v>0</v>
      </c>
      <c r="P47" s="159">
        <v>2.4649999999999998E-2</v>
      </c>
      <c r="Q47" s="159">
        <f t="shared" si="19"/>
        <v>0.84</v>
      </c>
      <c r="R47" s="159"/>
      <c r="S47" s="159" t="s">
        <v>131</v>
      </c>
      <c r="T47" s="159" t="s">
        <v>131</v>
      </c>
      <c r="U47" s="159">
        <v>0.25</v>
      </c>
      <c r="V47" s="159">
        <f t="shared" si="20"/>
        <v>8.5399999999999991</v>
      </c>
      <c r="W47" s="159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193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4">
        <v>34</v>
      </c>
      <c r="B48" s="175" t="s">
        <v>206</v>
      </c>
      <c r="C48" s="182" t="s">
        <v>207</v>
      </c>
      <c r="D48" s="176" t="s">
        <v>130</v>
      </c>
      <c r="E48" s="177">
        <v>3.24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15</v>
      </c>
      <c r="M48" s="159">
        <f t="shared" si="17"/>
        <v>0</v>
      </c>
      <c r="N48" s="159">
        <v>0</v>
      </c>
      <c r="O48" s="159">
        <f t="shared" si="18"/>
        <v>0</v>
      </c>
      <c r="P48" s="159">
        <v>2.4649999999999998E-2</v>
      </c>
      <c r="Q48" s="159">
        <f t="shared" si="19"/>
        <v>0.08</v>
      </c>
      <c r="R48" s="159"/>
      <c r="S48" s="159" t="s">
        <v>131</v>
      </c>
      <c r="T48" s="159" t="s">
        <v>131</v>
      </c>
      <c r="U48" s="159">
        <v>0.3</v>
      </c>
      <c r="V48" s="159">
        <f t="shared" si="20"/>
        <v>0.97</v>
      </c>
      <c r="W48" s="159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193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74">
        <v>35</v>
      </c>
      <c r="B49" s="175" t="s">
        <v>208</v>
      </c>
      <c r="C49" s="182" t="s">
        <v>209</v>
      </c>
      <c r="D49" s="176" t="s">
        <v>130</v>
      </c>
      <c r="E49" s="177">
        <v>3.24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15</v>
      </c>
      <c r="M49" s="159">
        <f t="shared" si="17"/>
        <v>0</v>
      </c>
      <c r="N49" s="159">
        <v>0</v>
      </c>
      <c r="O49" s="159">
        <f t="shared" si="18"/>
        <v>0</v>
      </c>
      <c r="P49" s="159">
        <v>2E-3</v>
      </c>
      <c r="Q49" s="159">
        <f t="shared" si="19"/>
        <v>0.01</v>
      </c>
      <c r="R49" s="159"/>
      <c r="S49" s="159" t="s">
        <v>131</v>
      </c>
      <c r="T49" s="159" t="s">
        <v>131</v>
      </c>
      <c r="U49" s="159">
        <v>0.1</v>
      </c>
      <c r="V49" s="159">
        <f t="shared" si="20"/>
        <v>0.32</v>
      </c>
      <c r="W49" s="159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193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4">
        <v>36</v>
      </c>
      <c r="B50" s="175" t="s">
        <v>210</v>
      </c>
      <c r="C50" s="182" t="s">
        <v>211</v>
      </c>
      <c r="D50" s="176" t="s">
        <v>130</v>
      </c>
      <c r="E50" s="177">
        <v>3.24</v>
      </c>
      <c r="F50" s="178"/>
      <c r="G50" s="179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15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0.02</v>
      </c>
      <c r="Q50" s="159">
        <f t="shared" si="19"/>
        <v>0.06</v>
      </c>
      <c r="R50" s="159"/>
      <c r="S50" s="159" t="s">
        <v>131</v>
      </c>
      <c r="T50" s="159" t="s">
        <v>131</v>
      </c>
      <c r="U50" s="159">
        <v>0.92500000000000004</v>
      </c>
      <c r="V50" s="159">
        <f t="shared" si="20"/>
        <v>3</v>
      </c>
      <c r="W50" s="159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193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4">
        <v>37</v>
      </c>
      <c r="B51" s="175" t="s">
        <v>212</v>
      </c>
      <c r="C51" s="182" t="s">
        <v>213</v>
      </c>
      <c r="D51" s="176" t="s">
        <v>130</v>
      </c>
      <c r="E51" s="177">
        <v>3.24</v>
      </c>
      <c r="F51" s="178"/>
      <c r="G51" s="179">
        <f t="shared" si="14"/>
        <v>0</v>
      </c>
      <c r="H51" s="160"/>
      <c r="I51" s="159">
        <f t="shared" si="15"/>
        <v>0</v>
      </c>
      <c r="J51" s="160"/>
      <c r="K51" s="159">
        <f t="shared" si="16"/>
        <v>0</v>
      </c>
      <c r="L51" s="159">
        <v>15</v>
      </c>
      <c r="M51" s="159">
        <f t="shared" si="17"/>
        <v>0</v>
      </c>
      <c r="N51" s="159">
        <v>0</v>
      </c>
      <c r="O51" s="159">
        <f t="shared" si="18"/>
        <v>0</v>
      </c>
      <c r="P51" s="159">
        <v>0.01</v>
      </c>
      <c r="Q51" s="159">
        <f t="shared" si="19"/>
        <v>0.03</v>
      </c>
      <c r="R51" s="159"/>
      <c r="S51" s="159" t="s">
        <v>131</v>
      </c>
      <c r="T51" s="159" t="s">
        <v>131</v>
      </c>
      <c r="U51" s="159">
        <v>0.12</v>
      </c>
      <c r="V51" s="159">
        <f t="shared" si="20"/>
        <v>0.39</v>
      </c>
      <c r="W51" s="159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193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4">
        <v>38</v>
      </c>
      <c r="B52" s="175" t="s">
        <v>214</v>
      </c>
      <c r="C52" s="182" t="s">
        <v>215</v>
      </c>
      <c r="D52" s="176" t="s">
        <v>130</v>
      </c>
      <c r="E52" s="177">
        <v>45</v>
      </c>
      <c r="F52" s="178"/>
      <c r="G52" s="179">
        <f t="shared" si="14"/>
        <v>0</v>
      </c>
      <c r="H52" s="160"/>
      <c r="I52" s="159">
        <f t="shared" si="15"/>
        <v>0</v>
      </c>
      <c r="J52" s="160"/>
      <c r="K52" s="159">
        <f t="shared" si="16"/>
        <v>0</v>
      </c>
      <c r="L52" s="159">
        <v>15</v>
      </c>
      <c r="M52" s="159">
        <f t="shared" si="17"/>
        <v>0</v>
      </c>
      <c r="N52" s="159">
        <v>0</v>
      </c>
      <c r="O52" s="159">
        <f t="shared" si="18"/>
        <v>0</v>
      </c>
      <c r="P52" s="159">
        <v>0</v>
      </c>
      <c r="Q52" s="159">
        <f t="shared" si="19"/>
        <v>0</v>
      </c>
      <c r="R52" s="159"/>
      <c r="S52" s="159" t="s">
        <v>131</v>
      </c>
      <c r="T52" s="159" t="s">
        <v>131</v>
      </c>
      <c r="U52" s="159">
        <v>6.9709999999999994E-2</v>
      </c>
      <c r="V52" s="159">
        <f t="shared" si="20"/>
        <v>3.14</v>
      </c>
      <c r="W52" s="159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193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4">
        <v>39</v>
      </c>
      <c r="B53" s="175" t="s">
        <v>216</v>
      </c>
      <c r="C53" s="182" t="s">
        <v>217</v>
      </c>
      <c r="D53" s="176" t="s">
        <v>130</v>
      </c>
      <c r="E53" s="177">
        <v>36.555999999999997</v>
      </c>
      <c r="F53" s="178"/>
      <c r="G53" s="179">
        <f t="shared" si="14"/>
        <v>0</v>
      </c>
      <c r="H53" s="160"/>
      <c r="I53" s="159">
        <f t="shared" si="15"/>
        <v>0</v>
      </c>
      <c r="J53" s="160"/>
      <c r="K53" s="159">
        <f t="shared" si="16"/>
        <v>0</v>
      </c>
      <c r="L53" s="159">
        <v>15</v>
      </c>
      <c r="M53" s="159">
        <f t="shared" si="17"/>
        <v>0</v>
      </c>
      <c r="N53" s="159">
        <v>0</v>
      </c>
      <c r="O53" s="159">
        <f t="shared" si="18"/>
        <v>0</v>
      </c>
      <c r="P53" s="159">
        <v>3.3000000000000002E-2</v>
      </c>
      <c r="Q53" s="159">
        <f t="shared" si="19"/>
        <v>1.21</v>
      </c>
      <c r="R53" s="159"/>
      <c r="S53" s="159" t="s">
        <v>143</v>
      </c>
      <c r="T53" s="159" t="s">
        <v>218</v>
      </c>
      <c r="U53" s="159">
        <v>0.88800000000000001</v>
      </c>
      <c r="V53" s="159">
        <f t="shared" si="20"/>
        <v>32.46</v>
      </c>
      <c r="W53" s="159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193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74">
        <v>40</v>
      </c>
      <c r="B54" s="175" t="s">
        <v>219</v>
      </c>
      <c r="C54" s="182" t="s">
        <v>220</v>
      </c>
      <c r="D54" s="176" t="s">
        <v>176</v>
      </c>
      <c r="E54" s="177">
        <v>10</v>
      </c>
      <c r="F54" s="178"/>
      <c r="G54" s="179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15</v>
      </c>
      <c r="M54" s="159">
        <f t="shared" si="17"/>
        <v>0</v>
      </c>
      <c r="N54" s="159">
        <v>0</v>
      </c>
      <c r="O54" s="159">
        <f t="shared" si="18"/>
        <v>0</v>
      </c>
      <c r="P54" s="159">
        <v>0</v>
      </c>
      <c r="Q54" s="159">
        <f t="shared" si="19"/>
        <v>0</v>
      </c>
      <c r="R54" s="159" t="s">
        <v>177</v>
      </c>
      <c r="S54" s="159" t="s">
        <v>131</v>
      </c>
      <c r="T54" s="159" t="s">
        <v>131</v>
      </c>
      <c r="U54" s="159">
        <v>1</v>
      </c>
      <c r="V54" s="159">
        <f t="shared" si="20"/>
        <v>10</v>
      </c>
      <c r="W54" s="159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4">
        <v>41</v>
      </c>
      <c r="B55" s="175" t="s">
        <v>221</v>
      </c>
      <c r="C55" s="182" t="s">
        <v>222</v>
      </c>
      <c r="D55" s="176" t="s">
        <v>189</v>
      </c>
      <c r="E55" s="177">
        <v>2.7673100000000002</v>
      </c>
      <c r="F55" s="178"/>
      <c r="G55" s="179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15</v>
      </c>
      <c r="M55" s="159">
        <f t="shared" si="17"/>
        <v>0</v>
      </c>
      <c r="N55" s="159">
        <v>0</v>
      </c>
      <c r="O55" s="159">
        <f t="shared" si="18"/>
        <v>0</v>
      </c>
      <c r="P55" s="159">
        <v>0</v>
      </c>
      <c r="Q55" s="159">
        <f t="shared" si="19"/>
        <v>0</v>
      </c>
      <c r="R55" s="159"/>
      <c r="S55" s="159" t="s">
        <v>131</v>
      </c>
      <c r="T55" s="159" t="s">
        <v>131</v>
      </c>
      <c r="U55" s="159">
        <v>0.93300000000000005</v>
      </c>
      <c r="V55" s="159">
        <f t="shared" si="20"/>
        <v>2.58</v>
      </c>
      <c r="W55" s="159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223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4">
        <v>42</v>
      </c>
      <c r="B56" s="175" t="s">
        <v>224</v>
      </c>
      <c r="C56" s="182" t="s">
        <v>225</v>
      </c>
      <c r="D56" s="176" t="s">
        <v>189</v>
      </c>
      <c r="E56" s="177">
        <v>2.7673100000000002</v>
      </c>
      <c r="F56" s="178"/>
      <c r="G56" s="179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15</v>
      </c>
      <c r="M56" s="159">
        <f t="shared" si="17"/>
        <v>0</v>
      </c>
      <c r="N56" s="159">
        <v>0</v>
      </c>
      <c r="O56" s="159">
        <f t="shared" si="18"/>
        <v>0</v>
      </c>
      <c r="P56" s="159">
        <v>0</v>
      </c>
      <c r="Q56" s="159">
        <f t="shared" si="19"/>
        <v>0</v>
      </c>
      <c r="R56" s="159"/>
      <c r="S56" s="159" t="s">
        <v>131</v>
      </c>
      <c r="T56" s="159" t="s">
        <v>131</v>
      </c>
      <c r="U56" s="159">
        <v>0.65300000000000002</v>
      </c>
      <c r="V56" s="159">
        <f t="shared" si="20"/>
        <v>1.81</v>
      </c>
      <c r="W56" s="159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223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74">
        <v>43</v>
      </c>
      <c r="B57" s="175" t="s">
        <v>226</v>
      </c>
      <c r="C57" s="182" t="s">
        <v>227</v>
      </c>
      <c r="D57" s="176" t="s">
        <v>189</v>
      </c>
      <c r="E57" s="177">
        <v>2.7673100000000002</v>
      </c>
      <c r="F57" s="178"/>
      <c r="G57" s="179">
        <f t="shared" si="14"/>
        <v>0</v>
      </c>
      <c r="H57" s="160"/>
      <c r="I57" s="159">
        <f t="shared" si="15"/>
        <v>0</v>
      </c>
      <c r="J57" s="160"/>
      <c r="K57" s="159">
        <f t="shared" si="16"/>
        <v>0</v>
      </c>
      <c r="L57" s="159">
        <v>15</v>
      </c>
      <c r="M57" s="159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59"/>
      <c r="S57" s="159" t="s">
        <v>131</v>
      </c>
      <c r="T57" s="159" t="s">
        <v>131</v>
      </c>
      <c r="U57" s="159">
        <v>0.94199999999999995</v>
      </c>
      <c r="V57" s="159">
        <f t="shared" si="20"/>
        <v>2.61</v>
      </c>
      <c r="W57" s="159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223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4">
        <v>44</v>
      </c>
      <c r="B58" s="175" t="s">
        <v>228</v>
      </c>
      <c r="C58" s="182" t="s">
        <v>229</v>
      </c>
      <c r="D58" s="176" t="s">
        <v>189</v>
      </c>
      <c r="E58" s="177">
        <v>2.7673100000000002</v>
      </c>
      <c r="F58" s="178"/>
      <c r="G58" s="179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15</v>
      </c>
      <c r="M58" s="159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59"/>
      <c r="S58" s="159" t="s">
        <v>131</v>
      </c>
      <c r="T58" s="159" t="s">
        <v>131</v>
      </c>
      <c r="U58" s="159">
        <v>0.105</v>
      </c>
      <c r="V58" s="159">
        <f t="shared" si="20"/>
        <v>0.28999999999999998</v>
      </c>
      <c r="W58" s="159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223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4">
        <v>45</v>
      </c>
      <c r="B59" s="175" t="s">
        <v>230</v>
      </c>
      <c r="C59" s="182" t="s">
        <v>231</v>
      </c>
      <c r="D59" s="176" t="s">
        <v>189</v>
      </c>
      <c r="E59" s="177">
        <v>2.7673100000000002</v>
      </c>
      <c r="F59" s="178"/>
      <c r="G59" s="179">
        <f t="shared" si="14"/>
        <v>0</v>
      </c>
      <c r="H59" s="160"/>
      <c r="I59" s="159">
        <f t="shared" si="15"/>
        <v>0</v>
      </c>
      <c r="J59" s="160"/>
      <c r="K59" s="159">
        <f t="shared" si="16"/>
        <v>0</v>
      </c>
      <c r="L59" s="159">
        <v>15</v>
      </c>
      <c r="M59" s="159">
        <f t="shared" si="17"/>
        <v>0</v>
      </c>
      <c r="N59" s="159">
        <v>0</v>
      </c>
      <c r="O59" s="159">
        <f t="shared" si="18"/>
        <v>0</v>
      </c>
      <c r="P59" s="159">
        <v>0</v>
      </c>
      <c r="Q59" s="159">
        <f t="shared" si="19"/>
        <v>0</v>
      </c>
      <c r="R59" s="159"/>
      <c r="S59" s="159" t="s">
        <v>131</v>
      </c>
      <c r="T59" s="159" t="s">
        <v>131</v>
      </c>
      <c r="U59" s="159">
        <v>4.2000000000000003E-2</v>
      </c>
      <c r="V59" s="159">
        <f t="shared" si="20"/>
        <v>0.12</v>
      </c>
      <c r="W59" s="159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223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4">
        <v>46</v>
      </c>
      <c r="B60" s="175" t="s">
        <v>232</v>
      </c>
      <c r="C60" s="182" t="s">
        <v>233</v>
      </c>
      <c r="D60" s="176" t="s">
        <v>189</v>
      </c>
      <c r="E60" s="177">
        <v>2.7673100000000002</v>
      </c>
      <c r="F60" s="178"/>
      <c r="G60" s="179">
        <f t="shared" si="14"/>
        <v>0</v>
      </c>
      <c r="H60" s="160"/>
      <c r="I60" s="159">
        <f t="shared" si="15"/>
        <v>0</v>
      </c>
      <c r="J60" s="160"/>
      <c r="K60" s="159">
        <f t="shared" si="16"/>
        <v>0</v>
      </c>
      <c r="L60" s="159">
        <v>15</v>
      </c>
      <c r="M60" s="159">
        <f t="shared" si="17"/>
        <v>0</v>
      </c>
      <c r="N60" s="159">
        <v>0</v>
      </c>
      <c r="O60" s="159">
        <f t="shared" si="18"/>
        <v>0</v>
      </c>
      <c r="P60" s="159">
        <v>0</v>
      </c>
      <c r="Q60" s="159">
        <f t="shared" si="19"/>
        <v>0</v>
      </c>
      <c r="R60" s="159"/>
      <c r="S60" s="159" t="s">
        <v>131</v>
      </c>
      <c r="T60" s="159" t="s">
        <v>131</v>
      </c>
      <c r="U60" s="159">
        <v>0</v>
      </c>
      <c r="V60" s="159">
        <f t="shared" si="20"/>
        <v>0</v>
      </c>
      <c r="W60" s="159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223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74">
        <v>47</v>
      </c>
      <c r="B61" s="175" t="s">
        <v>234</v>
      </c>
      <c r="C61" s="182" t="s">
        <v>235</v>
      </c>
      <c r="D61" s="176" t="s">
        <v>189</v>
      </c>
      <c r="E61" s="177">
        <v>2.7673100000000002</v>
      </c>
      <c r="F61" s="178"/>
      <c r="G61" s="179">
        <f t="shared" si="14"/>
        <v>0</v>
      </c>
      <c r="H61" s="160"/>
      <c r="I61" s="159">
        <f t="shared" si="15"/>
        <v>0</v>
      </c>
      <c r="J61" s="160"/>
      <c r="K61" s="159">
        <f t="shared" si="16"/>
        <v>0</v>
      </c>
      <c r="L61" s="159">
        <v>15</v>
      </c>
      <c r="M61" s="159">
        <f t="shared" si="17"/>
        <v>0</v>
      </c>
      <c r="N61" s="159">
        <v>0</v>
      </c>
      <c r="O61" s="159">
        <f t="shared" si="18"/>
        <v>0</v>
      </c>
      <c r="P61" s="159">
        <v>0</v>
      </c>
      <c r="Q61" s="159">
        <f t="shared" si="19"/>
        <v>0</v>
      </c>
      <c r="R61" s="159"/>
      <c r="S61" s="159" t="s">
        <v>131</v>
      </c>
      <c r="T61" s="159" t="s">
        <v>131</v>
      </c>
      <c r="U61" s="159">
        <v>0</v>
      </c>
      <c r="V61" s="159">
        <f t="shared" si="20"/>
        <v>0</v>
      </c>
      <c r="W61" s="159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223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4">
        <v>48</v>
      </c>
      <c r="B62" s="175" t="s">
        <v>236</v>
      </c>
      <c r="C62" s="182" t="s">
        <v>237</v>
      </c>
      <c r="D62" s="176" t="s">
        <v>189</v>
      </c>
      <c r="E62" s="177">
        <v>2.7673100000000002</v>
      </c>
      <c r="F62" s="178"/>
      <c r="G62" s="179">
        <f t="shared" si="14"/>
        <v>0</v>
      </c>
      <c r="H62" s="160"/>
      <c r="I62" s="159">
        <f t="shared" si="15"/>
        <v>0</v>
      </c>
      <c r="J62" s="160"/>
      <c r="K62" s="159">
        <f t="shared" si="16"/>
        <v>0</v>
      </c>
      <c r="L62" s="159">
        <v>15</v>
      </c>
      <c r="M62" s="159">
        <f t="shared" si="17"/>
        <v>0</v>
      </c>
      <c r="N62" s="159">
        <v>0</v>
      </c>
      <c r="O62" s="159">
        <f t="shared" si="18"/>
        <v>0</v>
      </c>
      <c r="P62" s="159">
        <v>0</v>
      </c>
      <c r="Q62" s="159">
        <f t="shared" si="19"/>
        <v>0</v>
      </c>
      <c r="R62" s="159"/>
      <c r="S62" s="159" t="s">
        <v>131</v>
      </c>
      <c r="T62" s="159" t="s">
        <v>131</v>
      </c>
      <c r="U62" s="159">
        <v>6.0000000000000001E-3</v>
      </c>
      <c r="V62" s="159">
        <f t="shared" si="20"/>
        <v>0.02</v>
      </c>
      <c r="W62" s="159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223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162" t="s">
        <v>121</v>
      </c>
      <c r="B63" s="163" t="s">
        <v>73</v>
      </c>
      <c r="C63" s="181" t="s">
        <v>74</v>
      </c>
      <c r="D63" s="164"/>
      <c r="E63" s="165"/>
      <c r="F63" s="166"/>
      <c r="G63" s="167">
        <f>SUMIF(AG64:AG64,"&lt;&gt;NOR",G64:G64)</f>
        <v>0</v>
      </c>
      <c r="H63" s="161"/>
      <c r="I63" s="161">
        <f>SUM(I64:I64)</f>
        <v>0</v>
      </c>
      <c r="J63" s="161"/>
      <c r="K63" s="161">
        <f>SUM(K64:K64)</f>
        <v>0</v>
      </c>
      <c r="L63" s="161"/>
      <c r="M63" s="161">
        <f>SUM(M64:M64)</f>
        <v>0</v>
      </c>
      <c r="N63" s="161"/>
      <c r="O63" s="161">
        <f>SUM(O64:O64)</f>
        <v>0</v>
      </c>
      <c r="P63" s="161"/>
      <c r="Q63" s="161">
        <f>SUM(Q64:Q64)</f>
        <v>0</v>
      </c>
      <c r="R63" s="161"/>
      <c r="S63" s="161"/>
      <c r="T63" s="161"/>
      <c r="U63" s="161"/>
      <c r="V63" s="161">
        <f>SUM(V64:V64)</f>
        <v>3.07</v>
      </c>
      <c r="W63" s="161"/>
      <c r="AG63" t="s">
        <v>122</v>
      </c>
    </row>
    <row r="64" spans="1:60" outlineLevel="1" x14ac:dyDescent="0.2">
      <c r="A64" s="174">
        <v>49</v>
      </c>
      <c r="B64" s="175" t="s">
        <v>238</v>
      </c>
      <c r="C64" s="182" t="s">
        <v>239</v>
      </c>
      <c r="D64" s="176" t="s">
        <v>189</v>
      </c>
      <c r="E64" s="177">
        <v>1.6252200000000001</v>
      </c>
      <c r="F64" s="178"/>
      <c r="G64" s="179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15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/>
      <c r="S64" s="159" t="s">
        <v>131</v>
      </c>
      <c r="T64" s="159" t="s">
        <v>131</v>
      </c>
      <c r="U64" s="159">
        <v>1.8919999999999999</v>
      </c>
      <c r="V64" s="159">
        <f>ROUND(E64*U64,2)</f>
        <v>3.07</v>
      </c>
      <c r="W64" s="159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240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x14ac:dyDescent="0.2">
      <c r="A65" s="162" t="s">
        <v>121</v>
      </c>
      <c r="B65" s="163" t="s">
        <v>75</v>
      </c>
      <c r="C65" s="181" t="s">
        <v>76</v>
      </c>
      <c r="D65" s="164"/>
      <c r="E65" s="165"/>
      <c r="F65" s="166"/>
      <c r="G65" s="167">
        <f>SUMIF(AG66:AG69,"&lt;&gt;NOR",G66:G69)</f>
        <v>0</v>
      </c>
      <c r="H65" s="161"/>
      <c r="I65" s="161">
        <f>SUM(I66:I69)</f>
        <v>0</v>
      </c>
      <c r="J65" s="161"/>
      <c r="K65" s="161">
        <f>SUM(K66:K69)</f>
        <v>0</v>
      </c>
      <c r="L65" s="161"/>
      <c r="M65" s="161">
        <f>SUM(M66:M69)</f>
        <v>0</v>
      </c>
      <c r="N65" s="161"/>
      <c r="O65" s="161">
        <f>SUM(O66:O69)</f>
        <v>0.04</v>
      </c>
      <c r="P65" s="161"/>
      <c r="Q65" s="161">
        <f>SUM(Q66:Q69)</f>
        <v>0</v>
      </c>
      <c r="R65" s="161"/>
      <c r="S65" s="161"/>
      <c r="T65" s="161"/>
      <c r="U65" s="161"/>
      <c r="V65" s="161">
        <f>SUM(V66:V69)</f>
        <v>6.81</v>
      </c>
      <c r="W65" s="161"/>
      <c r="AG65" t="s">
        <v>122</v>
      </c>
    </row>
    <row r="66" spans="1:60" ht="22.5" outlineLevel="1" x14ac:dyDescent="0.2">
      <c r="A66" s="174">
        <v>50</v>
      </c>
      <c r="B66" s="175" t="s">
        <v>241</v>
      </c>
      <c r="C66" s="182" t="s">
        <v>242</v>
      </c>
      <c r="D66" s="176" t="s">
        <v>130</v>
      </c>
      <c r="E66" s="177">
        <v>9.6349999999999998</v>
      </c>
      <c r="F66" s="178"/>
      <c r="G66" s="179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15</v>
      </c>
      <c r="M66" s="159">
        <f>G66*(1+L66/100)</f>
        <v>0</v>
      </c>
      <c r="N66" s="159">
        <v>2.1000000000000001E-4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131</v>
      </c>
      <c r="T66" s="159" t="s">
        <v>131</v>
      </c>
      <c r="U66" s="159">
        <v>9.5000000000000001E-2</v>
      </c>
      <c r="V66" s="159">
        <f>ROUND(E66*U66,2)</f>
        <v>0.92</v>
      </c>
      <c r="W66" s="159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193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74">
        <v>51</v>
      </c>
      <c r="B67" s="175" t="s">
        <v>243</v>
      </c>
      <c r="C67" s="182" t="s">
        <v>244</v>
      </c>
      <c r="D67" s="176" t="s">
        <v>130</v>
      </c>
      <c r="E67" s="177">
        <v>10.515000000000001</v>
      </c>
      <c r="F67" s="178"/>
      <c r="G67" s="179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15</v>
      </c>
      <c r="M67" s="159">
        <f>G67*(1+L67/100)</f>
        <v>0</v>
      </c>
      <c r="N67" s="159">
        <v>3.3999999999999998E-3</v>
      </c>
      <c r="O67" s="159">
        <f>ROUND(E67*N67,2)</f>
        <v>0.04</v>
      </c>
      <c r="P67" s="159">
        <v>0</v>
      </c>
      <c r="Q67" s="159">
        <f>ROUND(E67*P67,2)</f>
        <v>0</v>
      </c>
      <c r="R67" s="159"/>
      <c r="S67" s="159" t="s">
        <v>131</v>
      </c>
      <c r="T67" s="159" t="s">
        <v>131</v>
      </c>
      <c r="U67" s="159">
        <v>0.46100000000000002</v>
      </c>
      <c r="V67" s="159">
        <f>ROUND(E67*U67,2)</f>
        <v>4.8499999999999996</v>
      </c>
      <c r="W67" s="159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193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74">
        <v>52</v>
      </c>
      <c r="B68" s="175" t="s">
        <v>245</v>
      </c>
      <c r="C68" s="182" t="s">
        <v>246</v>
      </c>
      <c r="D68" s="176" t="s">
        <v>138</v>
      </c>
      <c r="E68" s="177">
        <v>8.8000000000000007</v>
      </c>
      <c r="F68" s="178"/>
      <c r="G68" s="179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15</v>
      </c>
      <c r="M68" s="159">
        <f>G68*(1+L68/100)</f>
        <v>0</v>
      </c>
      <c r="N68" s="159">
        <v>2.9E-4</v>
      </c>
      <c r="O68" s="159">
        <f>ROUND(E68*N68,2)</f>
        <v>0</v>
      </c>
      <c r="P68" s="159">
        <v>0</v>
      </c>
      <c r="Q68" s="159">
        <f>ROUND(E68*P68,2)</f>
        <v>0</v>
      </c>
      <c r="R68" s="159"/>
      <c r="S68" s="159" t="s">
        <v>131</v>
      </c>
      <c r="T68" s="159" t="s">
        <v>131</v>
      </c>
      <c r="U68" s="159">
        <v>0.11</v>
      </c>
      <c r="V68" s="159">
        <f>ROUND(E68*U68,2)</f>
        <v>0.97</v>
      </c>
      <c r="W68" s="159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193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4">
        <v>53</v>
      </c>
      <c r="B69" s="175" t="s">
        <v>247</v>
      </c>
      <c r="C69" s="182" t="s">
        <v>248</v>
      </c>
      <c r="D69" s="176" t="s">
        <v>189</v>
      </c>
      <c r="E69" s="177">
        <v>4.0329999999999998E-2</v>
      </c>
      <c r="F69" s="178"/>
      <c r="G69" s="179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15</v>
      </c>
      <c r="M69" s="159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 t="s">
        <v>131</v>
      </c>
      <c r="T69" s="159" t="s">
        <v>131</v>
      </c>
      <c r="U69" s="159">
        <v>1.637</v>
      </c>
      <c r="V69" s="159">
        <f>ROUND(E69*U69,2)</f>
        <v>7.0000000000000007E-2</v>
      </c>
      <c r="W69" s="159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240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x14ac:dyDescent="0.2">
      <c r="A70" s="162" t="s">
        <v>121</v>
      </c>
      <c r="B70" s="163" t="s">
        <v>77</v>
      </c>
      <c r="C70" s="181" t="s">
        <v>78</v>
      </c>
      <c r="D70" s="164"/>
      <c r="E70" s="165"/>
      <c r="F70" s="166"/>
      <c r="G70" s="167">
        <f>SUMIF(AG71:AG76,"&lt;&gt;NOR",G71:G76)</f>
        <v>0</v>
      </c>
      <c r="H70" s="161"/>
      <c r="I70" s="161">
        <f>SUM(I71:I76)</f>
        <v>0</v>
      </c>
      <c r="J70" s="161"/>
      <c r="K70" s="161">
        <f>SUM(K71:K76)</f>
        <v>0</v>
      </c>
      <c r="L70" s="161"/>
      <c r="M70" s="161">
        <f>SUM(M71:M76)</f>
        <v>0</v>
      </c>
      <c r="N70" s="161"/>
      <c r="O70" s="161">
        <f>SUM(O71:O76)</f>
        <v>0</v>
      </c>
      <c r="P70" s="161"/>
      <c r="Q70" s="161">
        <f>SUM(Q71:Q76)</f>
        <v>0</v>
      </c>
      <c r="R70" s="161"/>
      <c r="S70" s="161"/>
      <c r="T70" s="161"/>
      <c r="U70" s="161"/>
      <c r="V70" s="161">
        <f>SUM(V71:V76)</f>
        <v>0.98</v>
      </c>
      <c r="W70" s="161"/>
      <c r="AG70" t="s">
        <v>122</v>
      </c>
    </row>
    <row r="71" spans="1:60" outlineLevel="1" x14ac:dyDescent="0.2">
      <c r="A71" s="174">
        <v>54</v>
      </c>
      <c r="B71" s="175" t="s">
        <v>249</v>
      </c>
      <c r="C71" s="182" t="s">
        <v>250</v>
      </c>
      <c r="D71" s="176" t="s">
        <v>130</v>
      </c>
      <c r="E71" s="177">
        <v>3.1949999999999998</v>
      </c>
      <c r="F71" s="178"/>
      <c r="G71" s="179">
        <f t="shared" ref="G71:G76" si="21">ROUND(E71*F71,2)</f>
        <v>0</v>
      </c>
      <c r="H71" s="160"/>
      <c r="I71" s="159">
        <f t="shared" ref="I71:I76" si="22">ROUND(E71*H71,2)</f>
        <v>0</v>
      </c>
      <c r="J71" s="160"/>
      <c r="K71" s="159">
        <f t="shared" ref="K71:K76" si="23">ROUND(E71*J71,2)</f>
        <v>0</v>
      </c>
      <c r="L71" s="159">
        <v>15</v>
      </c>
      <c r="M71" s="159">
        <f t="shared" ref="M71:M76" si="24">G71*(1+L71/100)</f>
        <v>0</v>
      </c>
      <c r="N71" s="159">
        <v>0</v>
      </c>
      <c r="O71" s="159">
        <f t="shared" ref="O71:O76" si="25">ROUND(E71*N71,2)</f>
        <v>0</v>
      </c>
      <c r="P71" s="159">
        <v>0</v>
      </c>
      <c r="Q71" s="159">
        <f t="shared" ref="Q71:Q76" si="26">ROUND(E71*P71,2)</f>
        <v>0</v>
      </c>
      <c r="R71" s="159"/>
      <c r="S71" s="159" t="s">
        <v>131</v>
      </c>
      <c r="T71" s="159" t="s">
        <v>131</v>
      </c>
      <c r="U71" s="159">
        <v>0.08</v>
      </c>
      <c r="V71" s="159">
        <f t="shared" ref="V71:V76" si="27">ROUND(E71*U71,2)</f>
        <v>0.26</v>
      </c>
      <c r="W71" s="159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193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4">
        <v>55</v>
      </c>
      <c r="B72" s="175" t="s">
        <v>251</v>
      </c>
      <c r="C72" s="182" t="s">
        <v>252</v>
      </c>
      <c r="D72" s="176" t="s">
        <v>138</v>
      </c>
      <c r="E72" s="177">
        <v>10</v>
      </c>
      <c r="F72" s="178"/>
      <c r="G72" s="179">
        <f t="shared" si="21"/>
        <v>0</v>
      </c>
      <c r="H72" s="160"/>
      <c r="I72" s="159">
        <f t="shared" si="22"/>
        <v>0</v>
      </c>
      <c r="J72" s="160"/>
      <c r="K72" s="159">
        <f t="shared" si="23"/>
        <v>0</v>
      </c>
      <c r="L72" s="159">
        <v>15</v>
      </c>
      <c r="M72" s="159">
        <f t="shared" si="24"/>
        <v>0</v>
      </c>
      <c r="N72" s="159">
        <v>0</v>
      </c>
      <c r="O72" s="159">
        <f t="shared" si="25"/>
        <v>0</v>
      </c>
      <c r="P72" s="159">
        <v>0</v>
      </c>
      <c r="Q72" s="159">
        <f t="shared" si="26"/>
        <v>0</v>
      </c>
      <c r="R72" s="159"/>
      <c r="S72" s="159" t="s">
        <v>131</v>
      </c>
      <c r="T72" s="159" t="s">
        <v>131</v>
      </c>
      <c r="U72" s="159">
        <v>0.05</v>
      </c>
      <c r="V72" s="159">
        <f t="shared" si="27"/>
        <v>0.5</v>
      </c>
      <c r="W72" s="159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193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4">
        <v>56</v>
      </c>
      <c r="B73" s="175" t="s">
        <v>253</v>
      </c>
      <c r="C73" s="182" t="s">
        <v>254</v>
      </c>
      <c r="D73" s="176" t="s">
        <v>130</v>
      </c>
      <c r="E73" s="177">
        <v>3.1949999999999998</v>
      </c>
      <c r="F73" s="178"/>
      <c r="G73" s="179">
        <f t="shared" si="21"/>
        <v>0</v>
      </c>
      <c r="H73" s="160"/>
      <c r="I73" s="159">
        <f t="shared" si="22"/>
        <v>0</v>
      </c>
      <c r="J73" s="160"/>
      <c r="K73" s="159">
        <f t="shared" si="23"/>
        <v>0</v>
      </c>
      <c r="L73" s="159">
        <v>15</v>
      </c>
      <c r="M73" s="159">
        <f t="shared" si="24"/>
        <v>0</v>
      </c>
      <c r="N73" s="159">
        <v>1.0000000000000001E-5</v>
      </c>
      <c r="O73" s="159">
        <f t="shared" si="25"/>
        <v>0</v>
      </c>
      <c r="P73" s="159">
        <v>0</v>
      </c>
      <c r="Q73" s="159">
        <f t="shared" si="26"/>
        <v>0</v>
      </c>
      <c r="R73" s="159"/>
      <c r="S73" s="159" t="s">
        <v>131</v>
      </c>
      <c r="T73" s="159" t="s">
        <v>131</v>
      </c>
      <c r="U73" s="159">
        <v>7.0000000000000007E-2</v>
      </c>
      <c r="V73" s="159">
        <f t="shared" si="27"/>
        <v>0.22</v>
      </c>
      <c r="W73" s="159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193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4">
        <v>57</v>
      </c>
      <c r="B74" s="175" t="s">
        <v>255</v>
      </c>
      <c r="C74" s="182" t="s">
        <v>256</v>
      </c>
      <c r="D74" s="176" t="s">
        <v>130</v>
      </c>
      <c r="E74" s="177">
        <v>10.5</v>
      </c>
      <c r="F74" s="178"/>
      <c r="G74" s="179">
        <f t="shared" si="21"/>
        <v>0</v>
      </c>
      <c r="H74" s="160"/>
      <c r="I74" s="159">
        <f t="shared" si="22"/>
        <v>0</v>
      </c>
      <c r="J74" s="160"/>
      <c r="K74" s="159">
        <f t="shared" si="23"/>
        <v>0</v>
      </c>
      <c r="L74" s="159">
        <v>15</v>
      </c>
      <c r="M74" s="159">
        <f t="shared" si="24"/>
        <v>0</v>
      </c>
      <c r="N74" s="159">
        <v>1.7000000000000001E-4</v>
      </c>
      <c r="O74" s="159">
        <f t="shared" si="25"/>
        <v>0</v>
      </c>
      <c r="P74" s="159">
        <v>0</v>
      </c>
      <c r="Q74" s="159">
        <f t="shared" si="26"/>
        <v>0</v>
      </c>
      <c r="R74" s="159" t="s">
        <v>166</v>
      </c>
      <c r="S74" s="159" t="s">
        <v>131</v>
      </c>
      <c r="T74" s="159" t="s">
        <v>131</v>
      </c>
      <c r="U74" s="159">
        <v>0</v>
      </c>
      <c r="V74" s="159">
        <f t="shared" si="27"/>
        <v>0</v>
      </c>
      <c r="W74" s="159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257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4">
        <v>58</v>
      </c>
      <c r="B75" s="175" t="s">
        <v>258</v>
      </c>
      <c r="C75" s="182" t="s">
        <v>259</v>
      </c>
      <c r="D75" s="176" t="s">
        <v>130</v>
      </c>
      <c r="E75" s="177">
        <v>3.3548</v>
      </c>
      <c r="F75" s="178"/>
      <c r="G75" s="179">
        <f t="shared" si="21"/>
        <v>0</v>
      </c>
      <c r="H75" s="160"/>
      <c r="I75" s="159">
        <f t="shared" si="22"/>
        <v>0</v>
      </c>
      <c r="J75" s="160"/>
      <c r="K75" s="159">
        <f t="shared" si="23"/>
        <v>0</v>
      </c>
      <c r="L75" s="159">
        <v>15</v>
      </c>
      <c r="M75" s="159">
        <f t="shared" si="24"/>
        <v>0</v>
      </c>
      <c r="N75" s="159">
        <v>3.0000000000000001E-5</v>
      </c>
      <c r="O75" s="159">
        <f t="shared" si="25"/>
        <v>0</v>
      </c>
      <c r="P75" s="159">
        <v>0</v>
      </c>
      <c r="Q75" s="159">
        <f t="shared" si="26"/>
        <v>0</v>
      </c>
      <c r="R75" s="159" t="s">
        <v>166</v>
      </c>
      <c r="S75" s="159" t="s">
        <v>131</v>
      </c>
      <c r="T75" s="159" t="s">
        <v>131</v>
      </c>
      <c r="U75" s="159">
        <v>0</v>
      </c>
      <c r="V75" s="159">
        <f t="shared" si="27"/>
        <v>0</v>
      </c>
      <c r="W75" s="159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257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4">
        <v>59</v>
      </c>
      <c r="B76" s="175" t="s">
        <v>260</v>
      </c>
      <c r="C76" s="182" t="s">
        <v>261</v>
      </c>
      <c r="D76" s="176" t="s">
        <v>189</v>
      </c>
      <c r="E76" s="177">
        <v>1.92E-3</v>
      </c>
      <c r="F76" s="178"/>
      <c r="G76" s="179">
        <f t="shared" si="21"/>
        <v>0</v>
      </c>
      <c r="H76" s="160"/>
      <c r="I76" s="159">
        <f t="shared" si="22"/>
        <v>0</v>
      </c>
      <c r="J76" s="160"/>
      <c r="K76" s="159">
        <f t="shared" si="23"/>
        <v>0</v>
      </c>
      <c r="L76" s="159">
        <v>15</v>
      </c>
      <c r="M76" s="159">
        <f t="shared" si="24"/>
        <v>0</v>
      </c>
      <c r="N76" s="159">
        <v>0</v>
      </c>
      <c r="O76" s="159">
        <f t="shared" si="25"/>
        <v>0</v>
      </c>
      <c r="P76" s="159">
        <v>0</v>
      </c>
      <c r="Q76" s="159">
        <f t="shared" si="26"/>
        <v>0</v>
      </c>
      <c r="R76" s="159"/>
      <c r="S76" s="159" t="s">
        <v>131</v>
      </c>
      <c r="T76" s="159" t="s">
        <v>131</v>
      </c>
      <c r="U76" s="159">
        <v>1.966</v>
      </c>
      <c r="V76" s="159">
        <f t="shared" si="27"/>
        <v>0</v>
      </c>
      <c r="W76" s="159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240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">
      <c r="A77" s="162" t="s">
        <v>121</v>
      </c>
      <c r="B77" s="163" t="s">
        <v>79</v>
      </c>
      <c r="C77" s="181" t="s">
        <v>80</v>
      </c>
      <c r="D77" s="164"/>
      <c r="E77" s="165"/>
      <c r="F77" s="166"/>
      <c r="G77" s="167">
        <f>SUMIF(AG78:AG85,"&lt;&gt;NOR",G78:G85)</f>
        <v>0</v>
      </c>
      <c r="H77" s="161"/>
      <c r="I77" s="161">
        <f>SUM(I78:I85)</f>
        <v>0</v>
      </c>
      <c r="J77" s="161"/>
      <c r="K77" s="161">
        <f>SUM(K78:K85)</f>
        <v>0</v>
      </c>
      <c r="L77" s="161"/>
      <c r="M77" s="161">
        <f>SUM(M78:M85)</f>
        <v>0</v>
      </c>
      <c r="N77" s="161"/>
      <c r="O77" s="161">
        <f>SUM(O78:O85)</f>
        <v>0.01</v>
      </c>
      <c r="P77" s="161"/>
      <c r="Q77" s="161">
        <f>SUM(Q78:Q85)</f>
        <v>0</v>
      </c>
      <c r="R77" s="161"/>
      <c r="S77" s="161"/>
      <c r="T77" s="161"/>
      <c r="U77" s="161"/>
      <c r="V77" s="161">
        <f>SUM(V78:V85)</f>
        <v>4.1199999999999992</v>
      </c>
      <c r="W77" s="161"/>
      <c r="AG77" t="s">
        <v>122</v>
      </c>
    </row>
    <row r="78" spans="1:60" outlineLevel="1" x14ac:dyDescent="0.2">
      <c r="A78" s="174">
        <v>60</v>
      </c>
      <c r="B78" s="175" t="s">
        <v>262</v>
      </c>
      <c r="C78" s="182" t="s">
        <v>263</v>
      </c>
      <c r="D78" s="176" t="s">
        <v>125</v>
      </c>
      <c r="E78" s="177">
        <v>1</v>
      </c>
      <c r="F78" s="178"/>
      <c r="G78" s="179">
        <f t="shared" ref="G78:G85" si="28">ROUND(E78*F78,2)</f>
        <v>0</v>
      </c>
      <c r="H78" s="160"/>
      <c r="I78" s="159">
        <f t="shared" ref="I78:I85" si="29">ROUND(E78*H78,2)</f>
        <v>0</v>
      </c>
      <c r="J78" s="160"/>
      <c r="K78" s="159">
        <f t="shared" ref="K78:K85" si="30">ROUND(E78*J78,2)</f>
        <v>0</v>
      </c>
      <c r="L78" s="159">
        <v>15</v>
      </c>
      <c r="M78" s="159">
        <f t="shared" ref="M78:M85" si="31">G78*(1+L78/100)</f>
        <v>0</v>
      </c>
      <c r="N78" s="159">
        <v>6.7499999999999999E-3</v>
      </c>
      <c r="O78" s="159">
        <f t="shared" ref="O78:O85" si="32">ROUND(E78*N78,2)</f>
        <v>0.01</v>
      </c>
      <c r="P78" s="159">
        <v>0</v>
      </c>
      <c r="Q78" s="159">
        <f t="shared" ref="Q78:Q85" si="33">ROUND(E78*P78,2)</f>
        <v>0</v>
      </c>
      <c r="R78" s="159"/>
      <c r="S78" s="159" t="s">
        <v>131</v>
      </c>
      <c r="T78" s="159" t="s">
        <v>131</v>
      </c>
      <c r="U78" s="159">
        <v>0.70899999999999996</v>
      </c>
      <c r="V78" s="159">
        <f t="shared" ref="V78:V85" si="34">ROUND(E78*U78,2)</f>
        <v>0.71</v>
      </c>
      <c r="W78" s="159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163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4">
        <v>61</v>
      </c>
      <c r="B79" s="175" t="s">
        <v>264</v>
      </c>
      <c r="C79" s="182" t="s">
        <v>265</v>
      </c>
      <c r="D79" s="176" t="s">
        <v>138</v>
      </c>
      <c r="E79" s="177">
        <v>3.5</v>
      </c>
      <c r="F79" s="178"/>
      <c r="G79" s="179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15</v>
      </c>
      <c r="M79" s="159">
        <f t="shared" si="31"/>
        <v>0</v>
      </c>
      <c r="N79" s="159">
        <v>4.6999999999999999E-4</v>
      </c>
      <c r="O79" s="159">
        <f t="shared" si="32"/>
        <v>0</v>
      </c>
      <c r="P79" s="159">
        <v>0</v>
      </c>
      <c r="Q79" s="159">
        <f t="shared" si="33"/>
        <v>0</v>
      </c>
      <c r="R79" s="159"/>
      <c r="S79" s="159" t="s">
        <v>131</v>
      </c>
      <c r="T79" s="159" t="s">
        <v>131</v>
      </c>
      <c r="U79" s="159">
        <v>0.35899999999999999</v>
      </c>
      <c r="V79" s="159">
        <f t="shared" si="34"/>
        <v>1.26</v>
      </c>
      <c r="W79" s="159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193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74">
        <v>62</v>
      </c>
      <c r="B80" s="175" t="s">
        <v>266</v>
      </c>
      <c r="C80" s="182" t="s">
        <v>267</v>
      </c>
      <c r="D80" s="176" t="s">
        <v>138</v>
      </c>
      <c r="E80" s="177">
        <v>1</v>
      </c>
      <c r="F80" s="178"/>
      <c r="G80" s="179">
        <f t="shared" si="28"/>
        <v>0</v>
      </c>
      <c r="H80" s="160"/>
      <c r="I80" s="159">
        <f t="shared" si="29"/>
        <v>0</v>
      </c>
      <c r="J80" s="160"/>
      <c r="K80" s="159">
        <f t="shared" si="30"/>
        <v>0</v>
      </c>
      <c r="L80" s="159">
        <v>15</v>
      </c>
      <c r="M80" s="159">
        <f t="shared" si="31"/>
        <v>0</v>
      </c>
      <c r="N80" s="159">
        <v>1.5200000000000001E-3</v>
      </c>
      <c r="O80" s="159">
        <f t="shared" si="32"/>
        <v>0</v>
      </c>
      <c r="P80" s="159">
        <v>0</v>
      </c>
      <c r="Q80" s="159">
        <f t="shared" si="33"/>
        <v>0</v>
      </c>
      <c r="R80" s="159"/>
      <c r="S80" s="159" t="s">
        <v>131</v>
      </c>
      <c r="T80" s="159" t="s">
        <v>131</v>
      </c>
      <c r="U80" s="159">
        <v>1.173</v>
      </c>
      <c r="V80" s="159">
        <f t="shared" si="34"/>
        <v>1.17</v>
      </c>
      <c r="W80" s="159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193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4">
        <v>63</v>
      </c>
      <c r="B81" s="175" t="s">
        <v>268</v>
      </c>
      <c r="C81" s="182" t="s">
        <v>269</v>
      </c>
      <c r="D81" s="176" t="s">
        <v>125</v>
      </c>
      <c r="E81" s="177">
        <v>2</v>
      </c>
      <c r="F81" s="178"/>
      <c r="G81" s="179">
        <f t="shared" si="28"/>
        <v>0</v>
      </c>
      <c r="H81" s="160"/>
      <c r="I81" s="159">
        <f t="shared" si="29"/>
        <v>0</v>
      </c>
      <c r="J81" s="160"/>
      <c r="K81" s="159">
        <f t="shared" si="30"/>
        <v>0</v>
      </c>
      <c r="L81" s="159">
        <v>15</v>
      </c>
      <c r="M81" s="159">
        <f t="shared" si="31"/>
        <v>0</v>
      </c>
      <c r="N81" s="159">
        <v>0</v>
      </c>
      <c r="O81" s="159">
        <f t="shared" si="32"/>
        <v>0</v>
      </c>
      <c r="P81" s="159">
        <v>0</v>
      </c>
      <c r="Q81" s="159">
        <f t="shared" si="33"/>
        <v>0</v>
      </c>
      <c r="R81" s="159"/>
      <c r="S81" s="159" t="s">
        <v>131</v>
      </c>
      <c r="T81" s="159" t="s">
        <v>131</v>
      </c>
      <c r="U81" s="159">
        <v>0.157</v>
      </c>
      <c r="V81" s="159">
        <f t="shared" si="34"/>
        <v>0.31</v>
      </c>
      <c r="W81" s="159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193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4">
        <v>64</v>
      </c>
      <c r="B82" s="175" t="s">
        <v>270</v>
      </c>
      <c r="C82" s="182" t="s">
        <v>271</v>
      </c>
      <c r="D82" s="176" t="s">
        <v>125</v>
      </c>
      <c r="E82" s="177">
        <v>1</v>
      </c>
      <c r="F82" s="178"/>
      <c r="G82" s="179">
        <f t="shared" si="28"/>
        <v>0</v>
      </c>
      <c r="H82" s="160"/>
      <c r="I82" s="159">
        <f t="shared" si="29"/>
        <v>0</v>
      </c>
      <c r="J82" s="160"/>
      <c r="K82" s="159">
        <f t="shared" si="30"/>
        <v>0</v>
      </c>
      <c r="L82" s="159">
        <v>15</v>
      </c>
      <c r="M82" s="159">
        <f t="shared" si="31"/>
        <v>0</v>
      </c>
      <c r="N82" s="159">
        <v>0</v>
      </c>
      <c r="O82" s="159">
        <f t="shared" si="32"/>
        <v>0</v>
      </c>
      <c r="P82" s="159">
        <v>0</v>
      </c>
      <c r="Q82" s="159">
        <f t="shared" si="33"/>
        <v>0</v>
      </c>
      <c r="R82" s="159"/>
      <c r="S82" s="159" t="s">
        <v>131</v>
      </c>
      <c r="T82" s="159" t="s">
        <v>131</v>
      </c>
      <c r="U82" s="159">
        <v>0.17399999999999999</v>
      </c>
      <c r="V82" s="159">
        <f t="shared" si="34"/>
        <v>0.17</v>
      </c>
      <c r="W82" s="159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193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74">
        <v>65</v>
      </c>
      <c r="B83" s="175" t="s">
        <v>272</v>
      </c>
      <c r="C83" s="182" t="s">
        <v>273</v>
      </c>
      <c r="D83" s="176" t="s">
        <v>125</v>
      </c>
      <c r="E83" s="177">
        <v>1</v>
      </c>
      <c r="F83" s="178"/>
      <c r="G83" s="179">
        <f t="shared" si="28"/>
        <v>0</v>
      </c>
      <c r="H83" s="160"/>
      <c r="I83" s="159">
        <f t="shared" si="29"/>
        <v>0</v>
      </c>
      <c r="J83" s="160"/>
      <c r="K83" s="159">
        <f t="shared" si="30"/>
        <v>0</v>
      </c>
      <c r="L83" s="159">
        <v>15</v>
      </c>
      <c r="M83" s="159">
        <f t="shared" si="31"/>
        <v>0</v>
      </c>
      <c r="N83" s="159">
        <v>0</v>
      </c>
      <c r="O83" s="159">
        <f t="shared" si="32"/>
        <v>0</v>
      </c>
      <c r="P83" s="159">
        <v>0</v>
      </c>
      <c r="Q83" s="159">
        <f t="shared" si="33"/>
        <v>0</v>
      </c>
      <c r="R83" s="159"/>
      <c r="S83" s="159" t="s">
        <v>131</v>
      </c>
      <c r="T83" s="159" t="s">
        <v>131</v>
      </c>
      <c r="U83" s="159">
        <v>0.25900000000000001</v>
      </c>
      <c r="V83" s="159">
        <f t="shared" si="34"/>
        <v>0.26</v>
      </c>
      <c r="W83" s="159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193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4">
        <v>66</v>
      </c>
      <c r="B84" s="175" t="s">
        <v>274</v>
      </c>
      <c r="C84" s="182" t="s">
        <v>275</v>
      </c>
      <c r="D84" s="176" t="s">
        <v>138</v>
      </c>
      <c r="E84" s="177">
        <v>4.5</v>
      </c>
      <c r="F84" s="178"/>
      <c r="G84" s="179">
        <f t="shared" si="28"/>
        <v>0</v>
      </c>
      <c r="H84" s="160"/>
      <c r="I84" s="159">
        <f t="shared" si="29"/>
        <v>0</v>
      </c>
      <c r="J84" s="160"/>
      <c r="K84" s="159">
        <f t="shared" si="30"/>
        <v>0</v>
      </c>
      <c r="L84" s="159">
        <v>15</v>
      </c>
      <c r="M84" s="159">
        <f t="shared" si="31"/>
        <v>0</v>
      </c>
      <c r="N84" s="159">
        <v>0</v>
      </c>
      <c r="O84" s="159">
        <f t="shared" si="32"/>
        <v>0</v>
      </c>
      <c r="P84" s="159">
        <v>0</v>
      </c>
      <c r="Q84" s="159">
        <f t="shared" si="33"/>
        <v>0</v>
      </c>
      <c r="R84" s="159"/>
      <c r="S84" s="159" t="s">
        <v>131</v>
      </c>
      <c r="T84" s="159" t="s">
        <v>131</v>
      </c>
      <c r="U84" s="159">
        <v>4.8000000000000001E-2</v>
      </c>
      <c r="V84" s="159">
        <f t="shared" si="34"/>
        <v>0.22</v>
      </c>
      <c r="W84" s="159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193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4">
        <v>67</v>
      </c>
      <c r="B85" s="175" t="s">
        <v>276</v>
      </c>
      <c r="C85" s="182" t="s">
        <v>277</v>
      </c>
      <c r="D85" s="176" t="s">
        <v>189</v>
      </c>
      <c r="E85" s="177">
        <v>9.9100000000000004E-3</v>
      </c>
      <c r="F85" s="178"/>
      <c r="G85" s="179">
        <f t="shared" si="28"/>
        <v>0</v>
      </c>
      <c r="H85" s="160"/>
      <c r="I85" s="159">
        <f t="shared" si="29"/>
        <v>0</v>
      </c>
      <c r="J85" s="160"/>
      <c r="K85" s="159">
        <f t="shared" si="30"/>
        <v>0</v>
      </c>
      <c r="L85" s="159">
        <v>15</v>
      </c>
      <c r="M85" s="159">
        <f t="shared" si="31"/>
        <v>0</v>
      </c>
      <c r="N85" s="159">
        <v>0</v>
      </c>
      <c r="O85" s="159">
        <f t="shared" si="32"/>
        <v>0</v>
      </c>
      <c r="P85" s="159">
        <v>0</v>
      </c>
      <c r="Q85" s="159">
        <f t="shared" si="33"/>
        <v>0</v>
      </c>
      <c r="R85" s="159"/>
      <c r="S85" s="159" t="s">
        <v>131</v>
      </c>
      <c r="T85" s="159" t="s">
        <v>131</v>
      </c>
      <c r="U85" s="159">
        <v>1.575</v>
      </c>
      <c r="V85" s="159">
        <f t="shared" si="34"/>
        <v>0.02</v>
      </c>
      <c r="W85" s="159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240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x14ac:dyDescent="0.2">
      <c r="A86" s="162" t="s">
        <v>121</v>
      </c>
      <c r="B86" s="163" t="s">
        <v>81</v>
      </c>
      <c r="C86" s="181" t="s">
        <v>82</v>
      </c>
      <c r="D86" s="164"/>
      <c r="E86" s="165"/>
      <c r="F86" s="166"/>
      <c r="G86" s="167">
        <f>SUMIF(AG87:AG97,"&lt;&gt;NOR",G87:G97)</f>
        <v>0</v>
      </c>
      <c r="H86" s="161"/>
      <c r="I86" s="161">
        <f>SUM(I87:I97)</f>
        <v>0</v>
      </c>
      <c r="J86" s="161"/>
      <c r="K86" s="161">
        <f>SUM(K87:K97)</f>
        <v>0</v>
      </c>
      <c r="L86" s="161"/>
      <c r="M86" s="161">
        <f>SUM(M87:M97)</f>
        <v>0</v>
      </c>
      <c r="N86" s="161"/>
      <c r="O86" s="161">
        <f>SUM(O87:O97)</f>
        <v>0.03</v>
      </c>
      <c r="P86" s="161"/>
      <c r="Q86" s="161">
        <f>SUM(Q87:Q97)</f>
        <v>0</v>
      </c>
      <c r="R86" s="161"/>
      <c r="S86" s="161"/>
      <c r="T86" s="161"/>
      <c r="U86" s="161"/>
      <c r="V86" s="161">
        <f>SUM(V87:V97)</f>
        <v>8.9600000000000009</v>
      </c>
      <c r="W86" s="161"/>
      <c r="AG86" t="s">
        <v>122</v>
      </c>
    </row>
    <row r="87" spans="1:60" outlineLevel="1" x14ac:dyDescent="0.2">
      <c r="A87" s="174">
        <v>68</v>
      </c>
      <c r="B87" s="175" t="s">
        <v>278</v>
      </c>
      <c r="C87" s="182" t="s">
        <v>279</v>
      </c>
      <c r="D87" s="176" t="s">
        <v>125</v>
      </c>
      <c r="E87" s="177">
        <v>2</v>
      </c>
      <c r="F87" s="178"/>
      <c r="G87" s="179">
        <f t="shared" ref="G87:G97" si="35">ROUND(E87*F87,2)</f>
        <v>0</v>
      </c>
      <c r="H87" s="160"/>
      <c r="I87" s="159">
        <f t="shared" ref="I87:I97" si="36">ROUND(E87*H87,2)</f>
        <v>0</v>
      </c>
      <c r="J87" s="160"/>
      <c r="K87" s="159">
        <f t="shared" ref="K87:K97" si="37">ROUND(E87*J87,2)</f>
        <v>0</v>
      </c>
      <c r="L87" s="159">
        <v>15</v>
      </c>
      <c r="M87" s="159">
        <f t="shared" ref="M87:M97" si="38">G87*(1+L87/100)</f>
        <v>0</v>
      </c>
      <c r="N87" s="159">
        <v>0</v>
      </c>
      <c r="O87" s="159">
        <f t="shared" ref="O87:O97" si="39">ROUND(E87*N87,2)</f>
        <v>0</v>
      </c>
      <c r="P87" s="159">
        <v>0</v>
      </c>
      <c r="Q87" s="159">
        <f t="shared" ref="Q87:Q97" si="40">ROUND(E87*P87,2)</f>
        <v>0</v>
      </c>
      <c r="R87" s="159"/>
      <c r="S87" s="159" t="s">
        <v>131</v>
      </c>
      <c r="T87" s="159" t="s">
        <v>131</v>
      </c>
      <c r="U87" s="159">
        <v>0.17696999999999999</v>
      </c>
      <c r="V87" s="159">
        <f t="shared" ref="V87:V97" si="41">ROUND(E87*U87,2)</f>
        <v>0.35</v>
      </c>
      <c r="W87" s="159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163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74">
        <v>69</v>
      </c>
      <c r="B88" s="175" t="s">
        <v>280</v>
      </c>
      <c r="C88" s="182" t="s">
        <v>281</v>
      </c>
      <c r="D88" s="176" t="s">
        <v>138</v>
      </c>
      <c r="E88" s="177">
        <v>5</v>
      </c>
      <c r="F88" s="178"/>
      <c r="G88" s="179">
        <f t="shared" si="35"/>
        <v>0</v>
      </c>
      <c r="H88" s="160"/>
      <c r="I88" s="159">
        <f t="shared" si="36"/>
        <v>0</v>
      </c>
      <c r="J88" s="160"/>
      <c r="K88" s="159">
        <f t="shared" si="37"/>
        <v>0</v>
      </c>
      <c r="L88" s="159">
        <v>15</v>
      </c>
      <c r="M88" s="159">
        <f t="shared" si="38"/>
        <v>0</v>
      </c>
      <c r="N88" s="159">
        <v>3.98E-3</v>
      </c>
      <c r="O88" s="159">
        <f t="shared" si="39"/>
        <v>0.02</v>
      </c>
      <c r="P88" s="159">
        <v>0</v>
      </c>
      <c r="Q88" s="159">
        <f t="shared" si="40"/>
        <v>0</v>
      </c>
      <c r="R88" s="159"/>
      <c r="S88" s="159" t="s">
        <v>131</v>
      </c>
      <c r="T88" s="159" t="s">
        <v>131</v>
      </c>
      <c r="U88" s="159">
        <v>0.27889999999999998</v>
      </c>
      <c r="V88" s="159">
        <f t="shared" si="41"/>
        <v>1.39</v>
      </c>
      <c r="W88" s="159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193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4">
        <v>70</v>
      </c>
      <c r="B89" s="175" t="s">
        <v>282</v>
      </c>
      <c r="C89" s="182" t="s">
        <v>283</v>
      </c>
      <c r="D89" s="176" t="s">
        <v>138</v>
      </c>
      <c r="E89" s="177">
        <v>3.5</v>
      </c>
      <c r="F89" s="178"/>
      <c r="G89" s="179">
        <f t="shared" si="35"/>
        <v>0</v>
      </c>
      <c r="H89" s="160"/>
      <c r="I89" s="159">
        <f t="shared" si="36"/>
        <v>0</v>
      </c>
      <c r="J89" s="160"/>
      <c r="K89" s="159">
        <f t="shared" si="37"/>
        <v>0</v>
      </c>
      <c r="L89" s="159">
        <v>15</v>
      </c>
      <c r="M89" s="159">
        <f t="shared" si="38"/>
        <v>0</v>
      </c>
      <c r="N89" s="159">
        <v>4.0099999999999997E-3</v>
      </c>
      <c r="O89" s="159">
        <f t="shared" si="39"/>
        <v>0.01</v>
      </c>
      <c r="P89" s="159">
        <v>0</v>
      </c>
      <c r="Q89" s="159">
        <f t="shared" si="40"/>
        <v>0</v>
      </c>
      <c r="R89" s="159"/>
      <c r="S89" s="159" t="s">
        <v>131</v>
      </c>
      <c r="T89" s="159" t="s">
        <v>131</v>
      </c>
      <c r="U89" s="159">
        <v>0.27889999999999998</v>
      </c>
      <c r="V89" s="159">
        <f t="shared" si="41"/>
        <v>0.98</v>
      </c>
      <c r="W89" s="159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193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74">
        <v>71</v>
      </c>
      <c r="B90" s="175" t="s">
        <v>284</v>
      </c>
      <c r="C90" s="182" t="s">
        <v>285</v>
      </c>
      <c r="D90" s="176" t="s">
        <v>192</v>
      </c>
      <c r="E90" s="177">
        <v>1</v>
      </c>
      <c r="F90" s="178"/>
      <c r="G90" s="179">
        <f t="shared" si="35"/>
        <v>0</v>
      </c>
      <c r="H90" s="160"/>
      <c r="I90" s="159">
        <f t="shared" si="36"/>
        <v>0</v>
      </c>
      <c r="J90" s="160"/>
      <c r="K90" s="159">
        <f t="shared" si="37"/>
        <v>0</v>
      </c>
      <c r="L90" s="159">
        <v>15</v>
      </c>
      <c r="M90" s="159">
        <f t="shared" si="38"/>
        <v>0</v>
      </c>
      <c r="N90" s="159">
        <v>0</v>
      </c>
      <c r="O90" s="159">
        <f t="shared" si="39"/>
        <v>0</v>
      </c>
      <c r="P90" s="159">
        <v>0</v>
      </c>
      <c r="Q90" s="159">
        <f t="shared" si="40"/>
        <v>0</v>
      </c>
      <c r="R90" s="159"/>
      <c r="S90" s="159" t="s">
        <v>131</v>
      </c>
      <c r="T90" s="159" t="s">
        <v>131</v>
      </c>
      <c r="U90" s="159">
        <v>0.65566000000000002</v>
      </c>
      <c r="V90" s="159">
        <f t="shared" si="41"/>
        <v>0.66</v>
      </c>
      <c r="W90" s="159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163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 x14ac:dyDescent="0.2">
      <c r="A91" s="174">
        <v>72</v>
      </c>
      <c r="B91" s="175" t="s">
        <v>286</v>
      </c>
      <c r="C91" s="182" t="s">
        <v>287</v>
      </c>
      <c r="D91" s="176" t="s">
        <v>138</v>
      </c>
      <c r="E91" s="177">
        <v>5</v>
      </c>
      <c r="F91" s="178"/>
      <c r="G91" s="179">
        <f t="shared" si="35"/>
        <v>0</v>
      </c>
      <c r="H91" s="160"/>
      <c r="I91" s="159">
        <f t="shared" si="36"/>
        <v>0</v>
      </c>
      <c r="J91" s="160"/>
      <c r="K91" s="159">
        <f t="shared" si="37"/>
        <v>0</v>
      </c>
      <c r="L91" s="159">
        <v>15</v>
      </c>
      <c r="M91" s="159">
        <f t="shared" si="38"/>
        <v>0</v>
      </c>
      <c r="N91" s="159">
        <v>3.0000000000000001E-5</v>
      </c>
      <c r="O91" s="159">
        <f t="shared" si="39"/>
        <v>0</v>
      </c>
      <c r="P91" s="159">
        <v>0</v>
      </c>
      <c r="Q91" s="159">
        <f t="shared" si="40"/>
        <v>0</v>
      </c>
      <c r="R91" s="159"/>
      <c r="S91" s="159" t="s">
        <v>131</v>
      </c>
      <c r="T91" s="159" t="s">
        <v>131</v>
      </c>
      <c r="U91" s="159">
        <v>0.129</v>
      </c>
      <c r="V91" s="159">
        <f t="shared" si="41"/>
        <v>0.65</v>
      </c>
      <c r="W91" s="159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193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 x14ac:dyDescent="0.2">
      <c r="A92" s="174">
        <v>73</v>
      </c>
      <c r="B92" s="175" t="s">
        <v>288</v>
      </c>
      <c r="C92" s="182" t="s">
        <v>289</v>
      </c>
      <c r="D92" s="176" t="s">
        <v>138</v>
      </c>
      <c r="E92" s="177">
        <v>3.5</v>
      </c>
      <c r="F92" s="178"/>
      <c r="G92" s="179">
        <f t="shared" si="35"/>
        <v>0</v>
      </c>
      <c r="H92" s="160"/>
      <c r="I92" s="159">
        <f t="shared" si="36"/>
        <v>0</v>
      </c>
      <c r="J92" s="160"/>
      <c r="K92" s="159">
        <f t="shared" si="37"/>
        <v>0</v>
      </c>
      <c r="L92" s="159">
        <v>15</v>
      </c>
      <c r="M92" s="159">
        <f t="shared" si="38"/>
        <v>0</v>
      </c>
      <c r="N92" s="159">
        <v>5.0000000000000002E-5</v>
      </c>
      <c r="O92" s="159">
        <f t="shared" si="39"/>
        <v>0</v>
      </c>
      <c r="P92" s="159">
        <v>0</v>
      </c>
      <c r="Q92" s="159">
        <f t="shared" si="40"/>
        <v>0</v>
      </c>
      <c r="R92" s="159"/>
      <c r="S92" s="159" t="s">
        <v>131</v>
      </c>
      <c r="T92" s="159" t="s">
        <v>131</v>
      </c>
      <c r="U92" s="159">
        <v>0.129</v>
      </c>
      <c r="V92" s="159">
        <f t="shared" si="41"/>
        <v>0.45</v>
      </c>
      <c r="W92" s="159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193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74">
        <v>74</v>
      </c>
      <c r="B93" s="175" t="s">
        <v>290</v>
      </c>
      <c r="C93" s="182" t="s">
        <v>291</v>
      </c>
      <c r="D93" s="176" t="s">
        <v>125</v>
      </c>
      <c r="E93" s="177">
        <v>6</v>
      </c>
      <c r="F93" s="178"/>
      <c r="G93" s="179">
        <f t="shared" si="35"/>
        <v>0</v>
      </c>
      <c r="H93" s="160"/>
      <c r="I93" s="159">
        <f t="shared" si="36"/>
        <v>0</v>
      </c>
      <c r="J93" s="160"/>
      <c r="K93" s="159">
        <f t="shared" si="37"/>
        <v>0</v>
      </c>
      <c r="L93" s="159">
        <v>15</v>
      </c>
      <c r="M93" s="159">
        <f t="shared" si="38"/>
        <v>0</v>
      </c>
      <c r="N93" s="159">
        <v>0</v>
      </c>
      <c r="O93" s="159">
        <f t="shared" si="39"/>
        <v>0</v>
      </c>
      <c r="P93" s="159">
        <v>0</v>
      </c>
      <c r="Q93" s="159">
        <f t="shared" si="40"/>
        <v>0</v>
      </c>
      <c r="R93" s="159"/>
      <c r="S93" s="159" t="s">
        <v>131</v>
      </c>
      <c r="T93" s="159" t="s">
        <v>131</v>
      </c>
      <c r="U93" s="159">
        <v>0.42499999999999999</v>
      </c>
      <c r="V93" s="159">
        <f t="shared" si="41"/>
        <v>2.5499999999999998</v>
      </c>
      <c r="W93" s="159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193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4">
        <v>75</v>
      </c>
      <c r="B94" s="175" t="s">
        <v>292</v>
      </c>
      <c r="C94" s="182" t="s">
        <v>293</v>
      </c>
      <c r="D94" s="176" t="s">
        <v>125</v>
      </c>
      <c r="E94" s="177">
        <v>4</v>
      </c>
      <c r="F94" s="178"/>
      <c r="G94" s="179">
        <f t="shared" si="35"/>
        <v>0</v>
      </c>
      <c r="H94" s="160"/>
      <c r="I94" s="159">
        <f t="shared" si="36"/>
        <v>0</v>
      </c>
      <c r="J94" s="160"/>
      <c r="K94" s="159">
        <f t="shared" si="37"/>
        <v>0</v>
      </c>
      <c r="L94" s="159">
        <v>15</v>
      </c>
      <c r="M94" s="159">
        <f t="shared" si="38"/>
        <v>0</v>
      </c>
      <c r="N94" s="159">
        <v>6.3000000000000003E-4</v>
      </c>
      <c r="O94" s="159">
        <f t="shared" si="39"/>
        <v>0</v>
      </c>
      <c r="P94" s="159">
        <v>0</v>
      </c>
      <c r="Q94" s="159">
        <f t="shared" si="40"/>
        <v>0</v>
      </c>
      <c r="R94" s="159"/>
      <c r="S94" s="159" t="s">
        <v>131</v>
      </c>
      <c r="T94" s="159" t="s">
        <v>131</v>
      </c>
      <c r="U94" s="159">
        <v>0.27200000000000002</v>
      </c>
      <c r="V94" s="159">
        <f t="shared" si="41"/>
        <v>1.0900000000000001</v>
      </c>
      <c r="W94" s="159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193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4">
        <v>76</v>
      </c>
      <c r="B95" s="175" t="s">
        <v>294</v>
      </c>
      <c r="C95" s="182" t="s">
        <v>295</v>
      </c>
      <c r="D95" s="176" t="s">
        <v>296</v>
      </c>
      <c r="E95" s="177">
        <v>1</v>
      </c>
      <c r="F95" s="178"/>
      <c r="G95" s="179">
        <f t="shared" si="35"/>
        <v>0</v>
      </c>
      <c r="H95" s="160"/>
      <c r="I95" s="159">
        <f t="shared" si="36"/>
        <v>0</v>
      </c>
      <c r="J95" s="160"/>
      <c r="K95" s="159">
        <f t="shared" si="37"/>
        <v>0</v>
      </c>
      <c r="L95" s="159">
        <v>15</v>
      </c>
      <c r="M95" s="159">
        <f t="shared" si="38"/>
        <v>0</v>
      </c>
      <c r="N95" s="159">
        <v>1.48E-3</v>
      </c>
      <c r="O95" s="159">
        <f t="shared" si="39"/>
        <v>0</v>
      </c>
      <c r="P95" s="159">
        <v>0</v>
      </c>
      <c r="Q95" s="159">
        <f t="shared" si="40"/>
        <v>0</v>
      </c>
      <c r="R95" s="159"/>
      <c r="S95" s="159" t="s">
        <v>131</v>
      </c>
      <c r="T95" s="159" t="s">
        <v>131</v>
      </c>
      <c r="U95" s="159">
        <v>0.54</v>
      </c>
      <c r="V95" s="159">
        <f t="shared" si="41"/>
        <v>0.54</v>
      </c>
      <c r="W95" s="159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193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4">
        <v>77</v>
      </c>
      <c r="B96" s="175" t="s">
        <v>297</v>
      </c>
      <c r="C96" s="182" t="s">
        <v>298</v>
      </c>
      <c r="D96" s="176" t="s">
        <v>138</v>
      </c>
      <c r="E96" s="177">
        <v>8.5</v>
      </c>
      <c r="F96" s="178"/>
      <c r="G96" s="179">
        <f t="shared" si="35"/>
        <v>0</v>
      </c>
      <c r="H96" s="160"/>
      <c r="I96" s="159">
        <f t="shared" si="36"/>
        <v>0</v>
      </c>
      <c r="J96" s="160"/>
      <c r="K96" s="159">
        <f t="shared" si="37"/>
        <v>0</v>
      </c>
      <c r="L96" s="159">
        <v>15</v>
      </c>
      <c r="M96" s="159">
        <f t="shared" si="38"/>
        <v>0</v>
      </c>
      <c r="N96" s="159">
        <v>0</v>
      </c>
      <c r="O96" s="159">
        <f t="shared" si="39"/>
        <v>0</v>
      </c>
      <c r="P96" s="159">
        <v>0</v>
      </c>
      <c r="Q96" s="159">
        <f t="shared" si="40"/>
        <v>0</v>
      </c>
      <c r="R96" s="159"/>
      <c r="S96" s="159" t="s">
        <v>131</v>
      </c>
      <c r="T96" s="159" t="s">
        <v>131</v>
      </c>
      <c r="U96" s="159">
        <v>2.9000000000000001E-2</v>
      </c>
      <c r="V96" s="159">
        <f t="shared" si="41"/>
        <v>0.25</v>
      </c>
      <c r="W96" s="159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193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4">
        <v>78</v>
      </c>
      <c r="B97" s="175" t="s">
        <v>299</v>
      </c>
      <c r="C97" s="182" t="s">
        <v>300</v>
      </c>
      <c r="D97" s="176" t="s">
        <v>189</v>
      </c>
      <c r="E97" s="177">
        <v>3.8260000000000002E-2</v>
      </c>
      <c r="F97" s="178"/>
      <c r="G97" s="179">
        <f t="shared" si="35"/>
        <v>0</v>
      </c>
      <c r="H97" s="160"/>
      <c r="I97" s="159">
        <f t="shared" si="36"/>
        <v>0</v>
      </c>
      <c r="J97" s="160"/>
      <c r="K97" s="159">
        <f t="shared" si="37"/>
        <v>0</v>
      </c>
      <c r="L97" s="159">
        <v>15</v>
      </c>
      <c r="M97" s="159">
        <f t="shared" si="38"/>
        <v>0</v>
      </c>
      <c r="N97" s="159">
        <v>0</v>
      </c>
      <c r="O97" s="159">
        <f t="shared" si="39"/>
        <v>0</v>
      </c>
      <c r="P97" s="159">
        <v>0</v>
      </c>
      <c r="Q97" s="159">
        <f t="shared" si="40"/>
        <v>0</v>
      </c>
      <c r="R97" s="159"/>
      <c r="S97" s="159" t="s">
        <v>131</v>
      </c>
      <c r="T97" s="159" t="s">
        <v>131</v>
      </c>
      <c r="U97" s="159">
        <v>1.421</v>
      </c>
      <c r="V97" s="159">
        <f t="shared" si="41"/>
        <v>0.05</v>
      </c>
      <c r="W97" s="159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240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">
      <c r="A98" s="162" t="s">
        <v>121</v>
      </c>
      <c r="B98" s="163" t="s">
        <v>83</v>
      </c>
      <c r="C98" s="181" t="s">
        <v>84</v>
      </c>
      <c r="D98" s="164"/>
      <c r="E98" s="165"/>
      <c r="F98" s="166"/>
      <c r="G98" s="167">
        <f>SUMIF(AG99:AG118,"&lt;&gt;NOR",G99:G118)</f>
        <v>0</v>
      </c>
      <c r="H98" s="161"/>
      <c r="I98" s="161">
        <f>SUM(I99:I118)</f>
        <v>0</v>
      </c>
      <c r="J98" s="161"/>
      <c r="K98" s="161">
        <f>SUM(K99:K118)</f>
        <v>0</v>
      </c>
      <c r="L98" s="161"/>
      <c r="M98" s="161">
        <f>SUM(M99:M118)</f>
        <v>0</v>
      </c>
      <c r="N98" s="161"/>
      <c r="O98" s="161">
        <f>SUM(O99:O118)</f>
        <v>0.08</v>
      </c>
      <c r="P98" s="161"/>
      <c r="Q98" s="161">
        <f>SUM(Q99:Q118)</f>
        <v>0</v>
      </c>
      <c r="R98" s="161"/>
      <c r="S98" s="161"/>
      <c r="T98" s="161"/>
      <c r="U98" s="161"/>
      <c r="V98" s="161">
        <f>SUM(V99:V118)</f>
        <v>10.619999999999997</v>
      </c>
      <c r="W98" s="161"/>
      <c r="AG98" t="s">
        <v>122</v>
      </c>
    </row>
    <row r="99" spans="1:60" ht="22.5" outlineLevel="1" x14ac:dyDescent="0.2">
      <c r="A99" s="174">
        <v>79</v>
      </c>
      <c r="B99" s="175" t="s">
        <v>301</v>
      </c>
      <c r="C99" s="182" t="s">
        <v>302</v>
      </c>
      <c r="D99" s="176" t="s">
        <v>125</v>
      </c>
      <c r="E99" s="177">
        <v>1</v>
      </c>
      <c r="F99" s="178"/>
      <c r="G99" s="179">
        <f t="shared" ref="G99:G118" si="42">ROUND(E99*F99,2)</f>
        <v>0</v>
      </c>
      <c r="H99" s="160"/>
      <c r="I99" s="159">
        <f t="shared" ref="I99:I118" si="43">ROUND(E99*H99,2)</f>
        <v>0</v>
      </c>
      <c r="J99" s="160"/>
      <c r="K99" s="159">
        <f t="shared" ref="K99:K118" si="44">ROUND(E99*J99,2)</f>
        <v>0</v>
      </c>
      <c r="L99" s="159">
        <v>15</v>
      </c>
      <c r="M99" s="159">
        <f t="shared" ref="M99:M118" si="45">G99*(1+L99/100)</f>
        <v>0</v>
      </c>
      <c r="N99" s="159">
        <v>2.1250000000000002E-2</v>
      </c>
      <c r="O99" s="159">
        <f t="shared" ref="O99:O118" si="46">ROUND(E99*N99,2)</f>
        <v>0.02</v>
      </c>
      <c r="P99" s="159">
        <v>0</v>
      </c>
      <c r="Q99" s="159">
        <f t="shared" ref="Q99:Q118" si="47">ROUND(E99*P99,2)</f>
        <v>0</v>
      </c>
      <c r="R99" s="159"/>
      <c r="S99" s="159" t="s">
        <v>131</v>
      </c>
      <c r="T99" s="159" t="s">
        <v>131</v>
      </c>
      <c r="U99" s="159">
        <v>1.39</v>
      </c>
      <c r="V99" s="159">
        <f t="shared" ref="V99:V118" si="48">ROUND(E99*U99,2)</f>
        <v>1.39</v>
      </c>
      <c r="W99" s="159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193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4">
        <v>80</v>
      </c>
      <c r="B100" s="175" t="s">
        <v>303</v>
      </c>
      <c r="C100" s="182" t="s">
        <v>304</v>
      </c>
      <c r="D100" s="176" t="s">
        <v>192</v>
      </c>
      <c r="E100" s="177">
        <v>1</v>
      </c>
      <c r="F100" s="178"/>
      <c r="G100" s="179">
        <f t="shared" si="42"/>
        <v>0</v>
      </c>
      <c r="H100" s="160"/>
      <c r="I100" s="159">
        <f t="shared" si="43"/>
        <v>0</v>
      </c>
      <c r="J100" s="160"/>
      <c r="K100" s="159">
        <f t="shared" si="44"/>
        <v>0</v>
      </c>
      <c r="L100" s="159">
        <v>15</v>
      </c>
      <c r="M100" s="159">
        <f t="shared" si="45"/>
        <v>0</v>
      </c>
      <c r="N100" s="159">
        <v>1.8600000000000001E-3</v>
      </c>
      <c r="O100" s="159">
        <f t="shared" si="46"/>
        <v>0</v>
      </c>
      <c r="P100" s="159">
        <v>0</v>
      </c>
      <c r="Q100" s="159">
        <f t="shared" si="47"/>
        <v>0</v>
      </c>
      <c r="R100" s="159"/>
      <c r="S100" s="159" t="s">
        <v>131</v>
      </c>
      <c r="T100" s="159" t="s">
        <v>131</v>
      </c>
      <c r="U100" s="159">
        <v>1.3340000000000001</v>
      </c>
      <c r="V100" s="159">
        <f t="shared" si="48"/>
        <v>1.33</v>
      </c>
      <c r="W100" s="159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193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4">
        <v>81</v>
      </c>
      <c r="B101" s="175" t="s">
        <v>305</v>
      </c>
      <c r="C101" s="182" t="s">
        <v>306</v>
      </c>
      <c r="D101" s="176" t="s">
        <v>192</v>
      </c>
      <c r="E101" s="177">
        <v>1</v>
      </c>
      <c r="F101" s="178"/>
      <c r="G101" s="179">
        <f t="shared" si="42"/>
        <v>0</v>
      </c>
      <c r="H101" s="160"/>
      <c r="I101" s="159">
        <f t="shared" si="43"/>
        <v>0</v>
      </c>
      <c r="J101" s="160"/>
      <c r="K101" s="159">
        <f t="shared" si="44"/>
        <v>0</v>
      </c>
      <c r="L101" s="159">
        <v>15</v>
      </c>
      <c r="M101" s="159">
        <f t="shared" si="45"/>
        <v>0</v>
      </c>
      <c r="N101" s="159">
        <v>1.41E-3</v>
      </c>
      <c r="O101" s="159">
        <f t="shared" si="46"/>
        <v>0</v>
      </c>
      <c r="P101" s="159">
        <v>0</v>
      </c>
      <c r="Q101" s="159">
        <f t="shared" si="47"/>
        <v>0</v>
      </c>
      <c r="R101" s="159"/>
      <c r="S101" s="159" t="s">
        <v>131</v>
      </c>
      <c r="T101" s="159" t="s">
        <v>131</v>
      </c>
      <c r="U101" s="159">
        <v>1.575</v>
      </c>
      <c r="V101" s="159">
        <f t="shared" si="48"/>
        <v>1.58</v>
      </c>
      <c r="W101" s="159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193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4">
        <v>82</v>
      </c>
      <c r="B102" s="175" t="s">
        <v>307</v>
      </c>
      <c r="C102" s="182" t="s">
        <v>308</v>
      </c>
      <c r="D102" s="176" t="s">
        <v>192</v>
      </c>
      <c r="E102" s="177">
        <v>1</v>
      </c>
      <c r="F102" s="178"/>
      <c r="G102" s="179">
        <f t="shared" si="42"/>
        <v>0</v>
      </c>
      <c r="H102" s="160"/>
      <c r="I102" s="159">
        <f t="shared" si="43"/>
        <v>0</v>
      </c>
      <c r="J102" s="160"/>
      <c r="K102" s="159">
        <f t="shared" si="44"/>
        <v>0</v>
      </c>
      <c r="L102" s="159">
        <v>15</v>
      </c>
      <c r="M102" s="159">
        <f t="shared" si="45"/>
        <v>0</v>
      </c>
      <c r="N102" s="159">
        <v>4.8999999999999998E-4</v>
      </c>
      <c r="O102" s="159">
        <f t="shared" si="46"/>
        <v>0</v>
      </c>
      <c r="P102" s="159">
        <v>0</v>
      </c>
      <c r="Q102" s="159">
        <f t="shared" si="47"/>
        <v>0</v>
      </c>
      <c r="R102" s="159"/>
      <c r="S102" s="159" t="s">
        <v>131</v>
      </c>
      <c r="T102" s="159" t="s">
        <v>131</v>
      </c>
      <c r="U102" s="159">
        <v>3.6</v>
      </c>
      <c r="V102" s="159">
        <f t="shared" si="48"/>
        <v>3.6</v>
      </c>
      <c r="W102" s="159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193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4">
        <v>83</v>
      </c>
      <c r="B103" s="175" t="s">
        <v>309</v>
      </c>
      <c r="C103" s="182" t="s">
        <v>310</v>
      </c>
      <c r="D103" s="176" t="s">
        <v>192</v>
      </c>
      <c r="E103" s="177">
        <v>3</v>
      </c>
      <c r="F103" s="178"/>
      <c r="G103" s="179">
        <f t="shared" si="42"/>
        <v>0</v>
      </c>
      <c r="H103" s="160"/>
      <c r="I103" s="159">
        <f t="shared" si="43"/>
        <v>0</v>
      </c>
      <c r="J103" s="160"/>
      <c r="K103" s="159">
        <f t="shared" si="44"/>
        <v>0</v>
      </c>
      <c r="L103" s="159">
        <v>15</v>
      </c>
      <c r="M103" s="159">
        <f t="shared" si="45"/>
        <v>0</v>
      </c>
      <c r="N103" s="159">
        <v>2.4000000000000001E-4</v>
      </c>
      <c r="O103" s="159">
        <f t="shared" si="46"/>
        <v>0</v>
      </c>
      <c r="P103" s="159">
        <v>0</v>
      </c>
      <c r="Q103" s="159">
        <f t="shared" si="47"/>
        <v>0</v>
      </c>
      <c r="R103" s="159"/>
      <c r="S103" s="159" t="s">
        <v>131</v>
      </c>
      <c r="T103" s="159" t="s">
        <v>131</v>
      </c>
      <c r="U103" s="159">
        <v>0.124</v>
      </c>
      <c r="V103" s="159">
        <f t="shared" si="48"/>
        <v>0.37</v>
      </c>
      <c r="W103" s="159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193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 x14ac:dyDescent="0.2">
      <c r="A104" s="174">
        <v>84</v>
      </c>
      <c r="B104" s="175" t="s">
        <v>311</v>
      </c>
      <c r="C104" s="182" t="s">
        <v>312</v>
      </c>
      <c r="D104" s="176" t="s">
        <v>192</v>
      </c>
      <c r="E104" s="177">
        <v>1</v>
      </c>
      <c r="F104" s="178"/>
      <c r="G104" s="179">
        <f t="shared" si="42"/>
        <v>0</v>
      </c>
      <c r="H104" s="160"/>
      <c r="I104" s="159">
        <f t="shared" si="43"/>
        <v>0</v>
      </c>
      <c r="J104" s="160"/>
      <c r="K104" s="159">
        <f t="shared" si="44"/>
        <v>0</v>
      </c>
      <c r="L104" s="159">
        <v>15</v>
      </c>
      <c r="M104" s="159">
        <f t="shared" si="45"/>
        <v>0</v>
      </c>
      <c r="N104" s="159">
        <v>2.4000000000000001E-4</v>
      </c>
      <c r="O104" s="159">
        <f t="shared" si="46"/>
        <v>0</v>
      </c>
      <c r="P104" s="159">
        <v>0</v>
      </c>
      <c r="Q104" s="159">
        <f t="shared" si="47"/>
        <v>0</v>
      </c>
      <c r="R104" s="159"/>
      <c r="S104" s="159" t="s">
        <v>131</v>
      </c>
      <c r="T104" s="159" t="s">
        <v>131</v>
      </c>
      <c r="U104" s="159">
        <v>0.124</v>
      </c>
      <c r="V104" s="159">
        <f t="shared" si="48"/>
        <v>0.12</v>
      </c>
      <c r="W104" s="159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193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4">
        <v>85</v>
      </c>
      <c r="B105" s="175" t="s">
        <v>313</v>
      </c>
      <c r="C105" s="182" t="s">
        <v>314</v>
      </c>
      <c r="D105" s="176" t="s">
        <v>125</v>
      </c>
      <c r="E105" s="177">
        <v>1</v>
      </c>
      <c r="F105" s="178"/>
      <c r="G105" s="179">
        <f t="shared" si="42"/>
        <v>0</v>
      </c>
      <c r="H105" s="160"/>
      <c r="I105" s="159">
        <f t="shared" si="43"/>
        <v>0</v>
      </c>
      <c r="J105" s="160"/>
      <c r="K105" s="159">
        <f t="shared" si="44"/>
        <v>0</v>
      </c>
      <c r="L105" s="159">
        <v>15</v>
      </c>
      <c r="M105" s="159">
        <f t="shared" si="45"/>
        <v>0</v>
      </c>
      <c r="N105" s="159">
        <v>4.0000000000000003E-5</v>
      </c>
      <c r="O105" s="159">
        <f t="shared" si="46"/>
        <v>0</v>
      </c>
      <c r="P105" s="159">
        <v>0</v>
      </c>
      <c r="Q105" s="159">
        <f t="shared" si="47"/>
        <v>0</v>
      </c>
      <c r="R105" s="159"/>
      <c r="S105" s="159" t="s">
        <v>131</v>
      </c>
      <c r="T105" s="159" t="s">
        <v>131</v>
      </c>
      <c r="U105" s="159">
        <v>0.44500000000000001</v>
      </c>
      <c r="V105" s="159">
        <f t="shared" si="48"/>
        <v>0.45</v>
      </c>
      <c r="W105" s="159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193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4">
        <v>86</v>
      </c>
      <c r="B106" s="175" t="s">
        <v>315</v>
      </c>
      <c r="C106" s="182" t="s">
        <v>316</v>
      </c>
      <c r="D106" s="176" t="s">
        <v>192</v>
      </c>
      <c r="E106" s="177">
        <v>1</v>
      </c>
      <c r="F106" s="178"/>
      <c r="G106" s="179">
        <f t="shared" si="42"/>
        <v>0</v>
      </c>
      <c r="H106" s="160"/>
      <c r="I106" s="159">
        <f t="shared" si="43"/>
        <v>0</v>
      </c>
      <c r="J106" s="160"/>
      <c r="K106" s="159">
        <f t="shared" si="44"/>
        <v>0</v>
      </c>
      <c r="L106" s="159">
        <v>15</v>
      </c>
      <c r="M106" s="159">
        <f t="shared" si="45"/>
        <v>0</v>
      </c>
      <c r="N106" s="159">
        <v>1.2E-4</v>
      </c>
      <c r="O106" s="159">
        <f t="shared" si="46"/>
        <v>0</v>
      </c>
      <c r="P106" s="159">
        <v>0</v>
      </c>
      <c r="Q106" s="159">
        <f t="shared" si="47"/>
        <v>0</v>
      </c>
      <c r="R106" s="159"/>
      <c r="S106" s="159" t="s">
        <v>131</v>
      </c>
      <c r="T106" s="159" t="s">
        <v>131</v>
      </c>
      <c r="U106" s="159">
        <v>0.51700000000000002</v>
      </c>
      <c r="V106" s="159">
        <f t="shared" si="48"/>
        <v>0.52</v>
      </c>
      <c r="W106" s="159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193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33.75" outlineLevel="1" x14ac:dyDescent="0.2">
      <c r="A107" s="174">
        <v>87</v>
      </c>
      <c r="B107" s="175" t="s">
        <v>317</v>
      </c>
      <c r="C107" s="182" t="s">
        <v>318</v>
      </c>
      <c r="D107" s="176" t="s">
        <v>125</v>
      </c>
      <c r="E107" s="177">
        <v>1</v>
      </c>
      <c r="F107" s="178"/>
      <c r="G107" s="179">
        <f t="shared" si="42"/>
        <v>0</v>
      </c>
      <c r="H107" s="160"/>
      <c r="I107" s="159">
        <f t="shared" si="43"/>
        <v>0</v>
      </c>
      <c r="J107" s="160"/>
      <c r="K107" s="159">
        <f t="shared" si="44"/>
        <v>0</v>
      </c>
      <c r="L107" s="159">
        <v>15</v>
      </c>
      <c r="M107" s="159">
        <f t="shared" si="45"/>
        <v>0</v>
      </c>
      <c r="N107" s="159">
        <v>2.7999999999999998E-4</v>
      </c>
      <c r="O107" s="159">
        <f t="shared" si="46"/>
        <v>0</v>
      </c>
      <c r="P107" s="159">
        <v>0</v>
      </c>
      <c r="Q107" s="159">
        <f t="shared" si="47"/>
        <v>0</v>
      </c>
      <c r="R107" s="159"/>
      <c r="S107" s="159" t="s">
        <v>131</v>
      </c>
      <c r="T107" s="159" t="s">
        <v>131</v>
      </c>
      <c r="U107" s="159">
        <v>0.246</v>
      </c>
      <c r="V107" s="159">
        <f t="shared" si="48"/>
        <v>0.25</v>
      </c>
      <c r="W107" s="159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193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 x14ac:dyDescent="0.2">
      <c r="A108" s="174">
        <v>88</v>
      </c>
      <c r="B108" s="175" t="s">
        <v>319</v>
      </c>
      <c r="C108" s="182" t="s">
        <v>320</v>
      </c>
      <c r="D108" s="176" t="s">
        <v>125</v>
      </c>
      <c r="E108" s="177">
        <v>1</v>
      </c>
      <c r="F108" s="178"/>
      <c r="G108" s="179">
        <f t="shared" si="42"/>
        <v>0</v>
      </c>
      <c r="H108" s="160"/>
      <c r="I108" s="159">
        <f t="shared" si="43"/>
        <v>0</v>
      </c>
      <c r="J108" s="160"/>
      <c r="K108" s="159">
        <f t="shared" si="44"/>
        <v>0</v>
      </c>
      <c r="L108" s="159">
        <v>15</v>
      </c>
      <c r="M108" s="159">
        <f t="shared" si="45"/>
        <v>0</v>
      </c>
      <c r="N108" s="159">
        <v>9.0000000000000006E-5</v>
      </c>
      <c r="O108" s="159">
        <f t="shared" si="46"/>
        <v>0</v>
      </c>
      <c r="P108" s="159">
        <v>0</v>
      </c>
      <c r="Q108" s="159">
        <f t="shared" si="47"/>
        <v>0</v>
      </c>
      <c r="R108" s="159"/>
      <c r="S108" s="159" t="s">
        <v>131</v>
      </c>
      <c r="T108" s="159" t="s">
        <v>131</v>
      </c>
      <c r="U108" s="159">
        <v>0.246</v>
      </c>
      <c r="V108" s="159">
        <f t="shared" si="48"/>
        <v>0.25</v>
      </c>
      <c r="W108" s="159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193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4">
        <v>89</v>
      </c>
      <c r="B109" s="175" t="s">
        <v>321</v>
      </c>
      <c r="C109" s="182" t="s">
        <v>322</v>
      </c>
      <c r="D109" s="176" t="s">
        <v>125</v>
      </c>
      <c r="E109" s="177">
        <v>1</v>
      </c>
      <c r="F109" s="178"/>
      <c r="G109" s="179">
        <f t="shared" si="42"/>
        <v>0</v>
      </c>
      <c r="H109" s="160"/>
      <c r="I109" s="159">
        <f t="shared" si="43"/>
        <v>0</v>
      </c>
      <c r="J109" s="160"/>
      <c r="K109" s="159">
        <f t="shared" si="44"/>
        <v>0</v>
      </c>
      <c r="L109" s="159">
        <v>15</v>
      </c>
      <c r="M109" s="159">
        <f t="shared" si="45"/>
        <v>0</v>
      </c>
      <c r="N109" s="159">
        <v>0</v>
      </c>
      <c r="O109" s="159">
        <f t="shared" si="46"/>
        <v>0</v>
      </c>
      <c r="P109" s="159">
        <v>0</v>
      </c>
      <c r="Q109" s="159">
        <f t="shared" si="47"/>
        <v>0</v>
      </c>
      <c r="R109" s="159"/>
      <c r="S109" s="159" t="s">
        <v>131</v>
      </c>
      <c r="T109" s="159" t="s">
        <v>131</v>
      </c>
      <c r="U109" s="159">
        <v>0.246</v>
      </c>
      <c r="V109" s="159">
        <f t="shared" si="48"/>
        <v>0.25</v>
      </c>
      <c r="W109" s="159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193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4">
        <v>90</v>
      </c>
      <c r="B110" s="175" t="s">
        <v>323</v>
      </c>
      <c r="C110" s="182" t="s">
        <v>324</v>
      </c>
      <c r="D110" s="176" t="s">
        <v>125</v>
      </c>
      <c r="E110" s="177">
        <v>1</v>
      </c>
      <c r="F110" s="178"/>
      <c r="G110" s="179">
        <f t="shared" si="42"/>
        <v>0</v>
      </c>
      <c r="H110" s="160"/>
      <c r="I110" s="159">
        <f t="shared" si="43"/>
        <v>0</v>
      </c>
      <c r="J110" s="160"/>
      <c r="K110" s="159">
        <f t="shared" si="44"/>
        <v>0</v>
      </c>
      <c r="L110" s="159">
        <v>15</v>
      </c>
      <c r="M110" s="159">
        <f t="shared" si="45"/>
        <v>0</v>
      </c>
      <c r="N110" s="159">
        <v>0</v>
      </c>
      <c r="O110" s="159">
        <f t="shared" si="46"/>
        <v>0</v>
      </c>
      <c r="P110" s="159">
        <v>0</v>
      </c>
      <c r="Q110" s="159">
        <f t="shared" si="47"/>
        <v>0</v>
      </c>
      <c r="R110" s="159"/>
      <c r="S110" s="159" t="s">
        <v>131</v>
      </c>
      <c r="T110" s="159" t="s">
        <v>131</v>
      </c>
      <c r="U110" s="159">
        <v>0.37</v>
      </c>
      <c r="V110" s="159">
        <f t="shared" si="48"/>
        <v>0.37</v>
      </c>
      <c r="W110" s="159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193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74">
        <v>91</v>
      </c>
      <c r="B111" s="175" t="s">
        <v>325</v>
      </c>
      <c r="C111" s="182" t="s">
        <v>326</v>
      </c>
      <c r="D111" s="176" t="s">
        <v>125</v>
      </c>
      <c r="E111" s="177">
        <v>1</v>
      </c>
      <c r="F111" s="178"/>
      <c r="G111" s="179">
        <f t="shared" si="42"/>
        <v>0</v>
      </c>
      <c r="H111" s="160"/>
      <c r="I111" s="159">
        <f t="shared" si="43"/>
        <v>0</v>
      </c>
      <c r="J111" s="160"/>
      <c r="K111" s="159">
        <f t="shared" si="44"/>
        <v>0</v>
      </c>
      <c r="L111" s="159">
        <v>15</v>
      </c>
      <c r="M111" s="159">
        <f t="shared" si="45"/>
        <v>0</v>
      </c>
      <c r="N111" s="159">
        <v>8.0000000000000004E-4</v>
      </c>
      <c r="O111" s="159">
        <f t="shared" si="46"/>
        <v>0</v>
      </c>
      <c r="P111" s="159">
        <v>0</v>
      </c>
      <c r="Q111" s="159">
        <f t="shared" si="47"/>
        <v>0</v>
      </c>
      <c r="R111" s="159" t="s">
        <v>166</v>
      </c>
      <c r="S111" s="159" t="s">
        <v>131</v>
      </c>
      <c r="T111" s="159" t="s">
        <v>131</v>
      </c>
      <c r="U111" s="159">
        <v>0</v>
      </c>
      <c r="V111" s="159">
        <f t="shared" si="48"/>
        <v>0</v>
      </c>
      <c r="W111" s="159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257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 x14ac:dyDescent="0.2">
      <c r="A112" s="174">
        <v>92</v>
      </c>
      <c r="B112" s="175" t="s">
        <v>327</v>
      </c>
      <c r="C112" s="182" t="s">
        <v>328</v>
      </c>
      <c r="D112" s="176" t="s">
        <v>125</v>
      </c>
      <c r="E112" s="177">
        <v>1</v>
      </c>
      <c r="F112" s="178"/>
      <c r="G112" s="179">
        <f t="shared" si="42"/>
        <v>0</v>
      </c>
      <c r="H112" s="160"/>
      <c r="I112" s="159">
        <f t="shared" si="43"/>
        <v>0</v>
      </c>
      <c r="J112" s="160"/>
      <c r="K112" s="159">
        <f t="shared" si="44"/>
        <v>0</v>
      </c>
      <c r="L112" s="159">
        <v>15</v>
      </c>
      <c r="M112" s="159">
        <f t="shared" si="45"/>
        <v>0</v>
      </c>
      <c r="N112" s="159">
        <v>8.4999999999999995E-4</v>
      </c>
      <c r="O112" s="159">
        <f t="shared" si="46"/>
        <v>0</v>
      </c>
      <c r="P112" s="159">
        <v>0</v>
      </c>
      <c r="Q112" s="159">
        <f t="shared" si="47"/>
        <v>0</v>
      </c>
      <c r="R112" s="159" t="s">
        <v>166</v>
      </c>
      <c r="S112" s="159" t="s">
        <v>131</v>
      </c>
      <c r="T112" s="159" t="s">
        <v>131</v>
      </c>
      <c r="U112" s="159">
        <v>0</v>
      </c>
      <c r="V112" s="159">
        <f t="shared" si="48"/>
        <v>0</v>
      </c>
      <c r="W112" s="159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257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4">
        <v>93</v>
      </c>
      <c r="B113" s="175" t="s">
        <v>329</v>
      </c>
      <c r="C113" s="182" t="s">
        <v>330</v>
      </c>
      <c r="D113" s="176" t="s">
        <v>125</v>
      </c>
      <c r="E113" s="177">
        <v>1</v>
      </c>
      <c r="F113" s="178"/>
      <c r="G113" s="179">
        <f t="shared" si="42"/>
        <v>0</v>
      </c>
      <c r="H113" s="160"/>
      <c r="I113" s="159">
        <f t="shared" si="43"/>
        <v>0</v>
      </c>
      <c r="J113" s="160"/>
      <c r="K113" s="159">
        <f t="shared" si="44"/>
        <v>0</v>
      </c>
      <c r="L113" s="159">
        <v>15</v>
      </c>
      <c r="M113" s="159">
        <f t="shared" si="45"/>
        <v>0</v>
      </c>
      <c r="N113" s="159">
        <v>1.4E-3</v>
      </c>
      <c r="O113" s="159">
        <f t="shared" si="46"/>
        <v>0</v>
      </c>
      <c r="P113" s="159">
        <v>0</v>
      </c>
      <c r="Q113" s="159">
        <f t="shared" si="47"/>
        <v>0</v>
      </c>
      <c r="R113" s="159" t="s">
        <v>166</v>
      </c>
      <c r="S113" s="159" t="s">
        <v>131</v>
      </c>
      <c r="T113" s="159" t="s">
        <v>131</v>
      </c>
      <c r="U113" s="159">
        <v>0</v>
      </c>
      <c r="V113" s="159">
        <f t="shared" si="48"/>
        <v>0</v>
      </c>
      <c r="W113" s="159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257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4">
        <v>94</v>
      </c>
      <c r="B114" s="175" t="s">
        <v>331</v>
      </c>
      <c r="C114" s="182" t="s">
        <v>332</v>
      </c>
      <c r="D114" s="176" t="s">
        <v>125</v>
      </c>
      <c r="E114" s="177">
        <v>1</v>
      </c>
      <c r="F114" s="178"/>
      <c r="G114" s="179">
        <f t="shared" si="42"/>
        <v>0</v>
      </c>
      <c r="H114" s="160"/>
      <c r="I114" s="159">
        <f t="shared" si="43"/>
        <v>0</v>
      </c>
      <c r="J114" s="160"/>
      <c r="K114" s="159">
        <f t="shared" si="44"/>
        <v>0</v>
      </c>
      <c r="L114" s="159">
        <v>15</v>
      </c>
      <c r="M114" s="159">
        <f t="shared" si="45"/>
        <v>0</v>
      </c>
      <c r="N114" s="159">
        <v>1.33E-3</v>
      </c>
      <c r="O114" s="159">
        <f t="shared" si="46"/>
        <v>0</v>
      </c>
      <c r="P114" s="159">
        <v>0</v>
      </c>
      <c r="Q114" s="159">
        <f t="shared" si="47"/>
        <v>0</v>
      </c>
      <c r="R114" s="159" t="s">
        <v>166</v>
      </c>
      <c r="S114" s="159" t="s">
        <v>131</v>
      </c>
      <c r="T114" s="159" t="s">
        <v>131</v>
      </c>
      <c r="U114" s="159">
        <v>0</v>
      </c>
      <c r="V114" s="159">
        <f t="shared" si="48"/>
        <v>0</v>
      </c>
      <c r="W114" s="159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257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74">
        <v>95</v>
      </c>
      <c r="B115" s="175" t="s">
        <v>333</v>
      </c>
      <c r="C115" s="182" t="s">
        <v>334</v>
      </c>
      <c r="D115" s="176" t="s">
        <v>125</v>
      </c>
      <c r="E115" s="177">
        <v>1</v>
      </c>
      <c r="F115" s="178"/>
      <c r="G115" s="179">
        <f t="shared" si="42"/>
        <v>0</v>
      </c>
      <c r="H115" s="160"/>
      <c r="I115" s="159">
        <f t="shared" si="43"/>
        <v>0</v>
      </c>
      <c r="J115" s="160"/>
      <c r="K115" s="159">
        <f t="shared" si="44"/>
        <v>0</v>
      </c>
      <c r="L115" s="159">
        <v>15</v>
      </c>
      <c r="M115" s="159">
        <f t="shared" si="45"/>
        <v>0</v>
      </c>
      <c r="N115" s="159">
        <v>1.4999999999999999E-2</v>
      </c>
      <c r="O115" s="159">
        <f t="shared" si="46"/>
        <v>0.02</v>
      </c>
      <c r="P115" s="159">
        <v>0</v>
      </c>
      <c r="Q115" s="159">
        <f t="shared" si="47"/>
        <v>0</v>
      </c>
      <c r="R115" s="159" t="s">
        <v>166</v>
      </c>
      <c r="S115" s="159" t="s">
        <v>131</v>
      </c>
      <c r="T115" s="159" t="s">
        <v>131</v>
      </c>
      <c r="U115" s="159">
        <v>0</v>
      </c>
      <c r="V115" s="159">
        <f t="shared" si="48"/>
        <v>0</v>
      </c>
      <c r="W115" s="159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257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 x14ac:dyDescent="0.2">
      <c r="A116" s="174">
        <v>96</v>
      </c>
      <c r="B116" s="175" t="s">
        <v>335</v>
      </c>
      <c r="C116" s="182" t="s">
        <v>336</v>
      </c>
      <c r="D116" s="176" t="s">
        <v>125</v>
      </c>
      <c r="E116" s="177">
        <v>1</v>
      </c>
      <c r="F116" s="178"/>
      <c r="G116" s="179">
        <f t="shared" si="42"/>
        <v>0</v>
      </c>
      <c r="H116" s="160"/>
      <c r="I116" s="159">
        <f t="shared" si="43"/>
        <v>0</v>
      </c>
      <c r="J116" s="160"/>
      <c r="K116" s="159">
        <f t="shared" si="44"/>
        <v>0</v>
      </c>
      <c r="L116" s="159">
        <v>15</v>
      </c>
      <c r="M116" s="159">
        <f t="shared" si="45"/>
        <v>0</v>
      </c>
      <c r="N116" s="159">
        <v>1.2999999999999999E-2</v>
      </c>
      <c r="O116" s="159">
        <f t="shared" si="46"/>
        <v>0.01</v>
      </c>
      <c r="P116" s="159">
        <v>0</v>
      </c>
      <c r="Q116" s="159">
        <f t="shared" si="47"/>
        <v>0</v>
      </c>
      <c r="R116" s="159" t="s">
        <v>166</v>
      </c>
      <c r="S116" s="159" t="s">
        <v>131</v>
      </c>
      <c r="T116" s="159" t="s">
        <v>131</v>
      </c>
      <c r="U116" s="159">
        <v>0</v>
      </c>
      <c r="V116" s="159">
        <f t="shared" si="48"/>
        <v>0</v>
      </c>
      <c r="W116" s="159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257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 x14ac:dyDescent="0.2">
      <c r="A117" s="174">
        <v>97</v>
      </c>
      <c r="B117" s="175" t="s">
        <v>337</v>
      </c>
      <c r="C117" s="182" t="s">
        <v>338</v>
      </c>
      <c r="D117" s="176" t="s">
        <v>125</v>
      </c>
      <c r="E117" s="177">
        <v>1</v>
      </c>
      <c r="F117" s="178"/>
      <c r="G117" s="179">
        <f t="shared" si="42"/>
        <v>0</v>
      </c>
      <c r="H117" s="160"/>
      <c r="I117" s="159">
        <f t="shared" si="43"/>
        <v>0</v>
      </c>
      <c r="J117" s="160"/>
      <c r="K117" s="159">
        <f t="shared" si="44"/>
        <v>0</v>
      </c>
      <c r="L117" s="159">
        <v>15</v>
      </c>
      <c r="M117" s="159">
        <f t="shared" si="45"/>
        <v>0</v>
      </c>
      <c r="N117" s="159">
        <v>2.7E-2</v>
      </c>
      <c r="O117" s="159">
        <f t="shared" si="46"/>
        <v>0.03</v>
      </c>
      <c r="P117" s="159">
        <v>0</v>
      </c>
      <c r="Q117" s="159">
        <f t="shared" si="47"/>
        <v>0</v>
      </c>
      <c r="R117" s="159" t="s">
        <v>166</v>
      </c>
      <c r="S117" s="159" t="s">
        <v>339</v>
      </c>
      <c r="T117" s="159" t="s">
        <v>339</v>
      </c>
      <c r="U117" s="159">
        <v>0</v>
      </c>
      <c r="V117" s="159">
        <f t="shared" si="48"/>
        <v>0</v>
      </c>
      <c r="W117" s="159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257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 x14ac:dyDescent="0.2">
      <c r="A118" s="174">
        <v>98</v>
      </c>
      <c r="B118" s="175" t="s">
        <v>340</v>
      </c>
      <c r="C118" s="182" t="s">
        <v>341</v>
      </c>
      <c r="D118" s="176" t="s">
        <v>189</v>
      </c>
      <c r="E118" s="177">
        <v>8.5879999999999998E-2</v>
      </c>
      <c r="F118" s="178"/>
      <c r="G118" s="179">
        <f t="shared" si="42"/>
        <v>0</v>
      </c>
      <c r="H118" s="160"/>
      <c r="I118" s="159">
        <f t="shared" si="43"/>
        <v>0</v>
      </c>
      <c r="J118" s="160"/>
      <c r="K118" s="159">
        <f t="shared" si="44"/>
        <v>0</v>
      </c>
      <c r="L118" s="159">
        <v>15</v>
      </c>
      <c r="M118" s="159">
        <f t="shared" si="45"/>
        <v>0</v>
      </c>
      <c r="N118" s="159">
        <v>0</v>
      </c>
      <c r="O118" s="159">
        <f t="shared" si="46"/>
        <v>0</v>
      </c>
      <c r="P118" s="159">
        <v>0</v>
      </c>
      <c r="Q118" s="159">
        <f t="shared" si="47"/>
        <v>0</v>
      </c>
      <c r="R118" s="159"/>
      <c r="S118" s="159" t="s">
        <v>131</v>
      </c>
      <c r="T118" s="159" t="s">
        <v>131</v>
      </c>
      <c r="U118" s="159">
        <v>1.629</v>
      </c>
      <c r="V118" s="159">
        <f t="shared" si="48"/>
        <v>0.14000000000000001</v>
      </c>
      <c r="W118" s="159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240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x14ac:dyDescent="0.2">
      <c r="A119" s="162" t="s">
        <v>121</v>
      </c>
      <c r="B119" s="163" t="s">
        <v>85</v>
      </c>
      <c r="C119" s="181" t="s">
        <v>86</v>
      </c>
      <c r="D119" s="164"/>
      <c r="E119" s="165"/>
      <c r="F119" s="166"/>
      <c r="G119" s="167">
        <f>SUMIF(AG120:AG129,"&lt;&gt;NOR",G120:G129)</f>
        <v>0</v>
      </c>
      <c r="H119" s="161"/>
      <c r="I119" s="161">
        <f>SUM(I120:I129)</f>
        <v>0</v>
      </c>
      <c r="J119" s="161"/>
      <c r="K119" s="161">
        <f>SUM(K120:K129)</f>
        <v>0</v>
      </c>
      <c r="L119" s="161"/>
      <c r="M119" s="161">
        <f>SUM(M120:M129)</f>
        <v>0</v>
      </c>
      <c r="N119" s="161"/>
      <c r="O119" s="161">
        <f>SUM(O120:O129)</f>
        <v>7.0000000000000007E-2</v>
      </c>
      <c r="P119" s="161"/>
      <c r="Q119" s="161">
        <f>SUM(Q120:Q129)</f>
        <v>0</v>
      </c>
      <c r="R119" s="161"/>
      <c r="S119" s="161"/>
      <c r="T119" s="161"/>
      <c r="U119" s="161"/>
      <c r="V119" s="161">
        <f>SUM(V120:V129)</f>
        <v>9.68</v>
      </c>
      <c r="W119" s="161"/>
      <c r="AG119" t="s">
        <v>122</v>
      </c>
    </row>
    <row r="120" spans="1:60" outlineLevel="1" x14ac:dyDescent="0.2">
      <c r="A120" s="174">
        <v>99</v>
      </c>
      <c r="B120" s="175" t="s">
        <v>342</v>
      </c>
      <c r="C120" s="182" t="s">
        <v>343</v>
      </c>
      <c r="D120" s="176" t="s">
        <v>138</v>
      </c>
      <c r="E120" s="177">
        <v>9.1999999999999993</v>
      </c>
      <c r="F120" s="178"/>
      <c r="G120" s="179">
        <f t="shared" ref="G120:G129" si="49">ROUND(E120*F120,2)</f>
        <v>0</v>
      </c>
      <c r="H120" s="160"/>
      <c r="I120" s="159">
        <f t="shared" ref="I120:I129" si="50">ROUND(E120*H120,2)</f>
        <v>0</v>
      </c>
      <c r="J120" s="160"/>
      <c r="K120" s="159">
        <f t="shared" ref="K120:K129" si="51">ROUND(E120*J120,2)</f>
        <v>0</v>
      </c>
      <c r="L120" s="159">
        <v>15</v>
      </c>
      <c r="M120" s="159">
        <f t="shared" ref="M120:M129" si="52">G120*(1+L120/100)</f>
        <v>0</v>
      </c>
      <c r="N120" s="159">
        <v>1E-4</v>
      </c>
      <c r="O120" s="159">
        <f t="shared" ref="O120:O129" si="53">ROUND(E120*N120,2)</f>
        <v>0</v>
      </c>
      <c r="P120" s="159">
        <v>0</v>
      </c>
      <c r="Q120" s="159">
        <f t="shared" ref="Q120:Q129" si="54">ROUND(E120*P120,2)</f>
        <v>0</v>
      </c>
      <c r="R120" s="159"/>
      <c r="S120" s="159" t="s">
        <v>131</v>
      </c>
      <c r="T120" s="159" t="s">
        <v>131</v>
      </c>
      <c r="U120" s="159">
        <v>0.2</v>
      </c>
      <c r="V120" s="159">
        <f t="shared" ref="V120:V129" si="55">ROUND(E120*U120,2)</f>
        <v>1.84</v>
      </c>
      <c r="W120" s="159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127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4">
        <v>100</v>
      </c>
      <c r="B121" s="175" t="s">
        <v>344</v>
      </c>
      <c r="C121" s="182" t="s">
        <v>345</v>
      </c>
      <c r="D121" s="176" t="s">
        <v>125</v>
      </c>
      <c r="E121" s="177">
        <v>4</v>
      </c>
      <c r="F121" s="178"/>
      <c r="G121" s="179">
        <f t="shared" si="49"/>
        <v>0</v>
      </c>
      <c r="H121" s="160"/>
      <c r="I121" s="159">
        <f t="shared" si="50"/>
        <v>0</v>
      </c>
      <c r="J121" s="160"/>
      <c r="K121" s="159">
        <f t="shared" si="51"/>
        <v>0</v>
      </c>
      <c r="L121" s="159">
        <v>15</v>
      </c>
      <c r="M121" s="159">
        <f t="shared" si="52"/>
        <v>0</v>
      </c>
      <c r="N121" s="159">
        <v>0</v>
      </c>
      <c r="O121" s="159">
        <f t="shared" si="53"/>
        <v>0</v>
      </c>
      <c r="P121" s="159">
        <v>0</v>
      </c>
      <c r="Q121" s="159">
        <f t="shared" si="54"/>
        <v>0</v>
      </c>
      <c r="R121" s="159"/>
      <c r="S121" s="159" t="s">
        <v>131</v>
      </c>
      <c r="T121" s="159" t="s">
        <v>131</v>
      </c>
      <c r="U121" s="159">
        <v>0.55000000000000004</v>
      </c>
      <c r="V121" s="159">
        <f t="shared" si="55"/>
        <v>2.2000000000000002</v>
      </c>
      <c r="W121" s="159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163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4">
        <v>101</v>
      </c>
      <c r="B122" s="175" t="s">
        <v>346</v>
      </c>
      <c r="C122" s="182" t="s">
        <v>347</v>
      </c>
      <c r="D122" s="176" t="s">
        <v>125</v>
      </c>
      <c r="E122" s="177">
        <v>2</v>
      </c>
      <c r="F122" s="178"/>
      <c r="G122" s="179">
        <f t="shared" si="49"/>
        <v>0</v>
      </c>
      <c r="H122" s="160"/>
      <c r="I122" s="159">
        <f t="shared" si="50"/>
        <v>0</v>
      </c>
      <c r="J122" s="160"/>
      <c r="K122" s="159">
        <f t="shared" si="51"/>
        <v>0</v>
      </c>
      <c r="L122" s="159">
        <v>15</v>
      </c>
      <c r="M122" s="159">
        <f t="shared" si="52"/>
        <v>0</v>
      </c>
      <c r="N122" s="159">
        <v>0</v>
      </c>
      <c r="O122" s="159">
        <f t="shared" si="53"/>
        <v>0</v>
      </c>
      <c r="P122" s="159">
        <v>0</v>
      </c>
      <c r="Q122" s="159">
        <f t="shared" si="54"/>
        <v>0</v>
      </c>
      <c r="R122" s="159"/>
      <c r="S122" s="159" t="s">
        <v>131</v>
      </c>
      <c r="T122" s="159" t="s">
        <v>131</v>
      </c>
      <c r="U122" s="159">
        <v>1.45</v>
      </c>
      <c r="V122" s="159">
        <f t="shared" si="55"/>
        <v>2.9</v>
      </c>
      <c r="W122" s="159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193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4">
        <v>102</v>
      </c>
      <c r="B123" s="175" t="s">
        <v>348</v>
      </c>
      <c r="C123" s="182" t="s">
        <v>349</v>
      </c>
      <c r="D123" s="176" t="s">
        <v>125</v>
      </c>
      <c r="E123" s="177">
        <v>2</v>
      </c>
      <c r="F123" s="178"/>
      <c r="G123" s="179">
        <f t="shared" si="49"/>
        <v>0</v>
      </c>
      <c r="H123" s="160"/>
      <c r="I123" s="159">
        <f t="shared" si="50"/>
        <v>0</v>
      </c>
      <c r="J123" s="160"/>
      <c r="K123" s="159">
        <f t="shared" si="51"/>
        <v>0</v>
      </c>
      <c r="L123" s="159">
        <v>15</v>
      </c>
      <c r="M123" s="159">
        <f t="shared" si="52"/>
        <v>0</v>
      </c>
      <c r="N123" s="159">
        <v>0</v>
      </c>
      <c r="O123" s="159">
        <f t="shared" si="53"/>
        <v>0</v>
      </c>
      <c r="P123" s="159">
        <v>0</v>
      </c>
      <c r="Q123" s="159">
        <f t="shared" si="54"/>
        <v>0</v>
      </c>
      <c r="R123" s="159"/>
      <c r="S123" s="159" t="s">
        <v>131</v>
      </c>
      <c r="T123" s="159" t="s">
        <v>131</v>
      </c>
      <c r="U123" s="159">
        <v>0.50700000000000001</v>
      </c>
      <c r="V123" s="159">
        <f t="shared" si="55"/>
        <v>1.01</v>
      </c>
      <c r="W123" s="159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163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4">
        <v>103</v>
      </c>
      <c r="B124" s="175" t="s">
        <v>350</v>
      </c>
      <c r="C124" s="182" t="s">
        <v>351</v>
      </c>
      <c r="D124" s="176" t="s">
        <v>125</v>
      </c>
      <c r="E124" s="177">
        <v>2</v>
      </c>
      <c r="F124" s="178"/>
      <c r="G124" s="179">
        <f t="shared" si="49"/>
        <v>0</v>
      </c>
      <c r="H124" s="160"/>
      <c r="I124" s="159">
        <f t="shared" si="50"/>
        <v>0</v>
      </c>
      <c r="J124" s="160"/>
      <c r="K124" s="159">
        <f t="shared" si="51"/>
        <v>0</v>
      </c>
      <c r="L124" s="159">
        <v>15</v>
      </c>
      <c r="M124" s="159">
        <f t="shared" si="52"/>
        <v>0</v>
      </c>
      <c r="N124" s="159">
        <v>0</v>
      </c>
      <c r="O124" s="159">
        <f t="shared" si="53"/>
        <v>0</v>
      </c>
      <c r="P124" s="159">
        <v>0</v>
      </c>
      <c r="Q124" s="159">
        <f t="shared" si="54"/>
        <v>0</v>
      </c>
      <c r="R124" s="159"/>
      <c r="S124" s="159" t="s">
        <v>131</v>
      </c>
      <c r="T124" s="159" t="s">
        <v>131</v>
      </c>
      <c r="U124" s="159">
        <v>0.77500000000000002</v>
      </c>
      <c r="V124" s="159">
        <f t="shared" si="55"/>
        <v>1.55</v>
      </c>
      <c r="W124" s="159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193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4">
        <v>104</v>
      </c>
      <c r="B125" s="175" t="s">
        <v>352</v>
      </c>
      <c r="C125" s="182" t="s">
        <v>353</v>
      </c>
      <c r="D125" s="176" t="s">
        <v>125</v>
      </c>
      <c r="E125" s="177">
        <v>4</v>
      </c>
      <c r="F125" s="178"/>
      <c r="G125" s="179">
        <f t="shared" si="49"/>
        <v>0</v>
      </c>
      <c r="H125" s="160"/>
      <c r="I125" s="159">
        <f t="shared" si="50"/>
        <v>0</v>
      </c>
      <c r="J125" s="160"/>
      <c r="K125" s="159">
        <f t="shared" si="51"/>
        <v>0</v>
      </c>
      <c r="L125" s="159">
        <v>15</v>
      </c>
      <c r="M125" s="159">
        <f t="shared" si="52"/>
        <v>0</v>
      </c>
      <c r="N125" s="159">
        <v>5.9999999999999995E-4</v>
      </c>
      <c r="O125" s="159">
        <f t="shared" si="53"/>
        <v>0</v>
      </c>
      <c r="P125" s="159">
        <v>0</v>
      </c>
      <c r="Q125" s="159">
        <f t="shared" si="54"/>
        <v>0</v>
      </c>
      <c r="R125" s="159" t="s">
        <v>166</v>
      </c>
      <c r="S125" s="159" t="s">
        <v>131</v>
      </c>
      <c r="T125" s="159" t="s">
        <v>131</v>
      </c>
      <c r="U125" s="159">
        <v>0</v>
      </c>
      <c r="V125" s="159">
        <f t="shared" si="55"/>
        <v>0</v>
      </c>
      <c r="W125" s="159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167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4">
        <v>105</v>
      </c>
      <c r="B126" s="175" t="s">
        <v>354</v>
      </c>
      <c r="C126" s="182" t="s">
        <v>355</v>
      </c>
      <c r="D126" s="176" t="s">
        <v>125</v>
      </c>
      <c r="E126" s="177">
        <v>2</v>
      </c>
      <c r="F126" s="178"/>
      <c r="G126" s="179">
        <f t="shared" si="49"/>
        <v>0</v>
      </c>
      <c r="H126" s="160"/>
      <c r="I126" s="159">
        <f t="shared" si="50"/>
        <v>0</v>
      </c>
      <c r="J126" s="160"/>
      <c r="K126" s="159">
        <f t="shared" si="51"/>
        <v>0</v>
      </c>
      <c r="L126" s="159">
        <v>15</v>
      </c>
      <c r="M126" s="159">
        <f t="shared" si="52"/>
        <v>0</v>
      </c>
      <c r="N126" s="159">
        <v>7.5000000000000002E-4</v>
      </c>
      <c r="O126" s="159">
        <f t="shared" si="53"/>
        <v>0</v>
      </c>
      <c r="P126" s="159">
        <v>0</v>
      </c>
      <c r="Q126" s="159">
        <f t="shared" si="54"/>
        <v>0</v>
      </c>
      <c r="R126" s="159" t="s">
        <v>166</v>
      </c>
      <c r="S126" s="159" t="s">
        <v>131</v>
      </c>
      <c r="T126" s="159" t="s">
        <v>131</v>
      </c>
      <c r="U126" s="159">
        <v>0</v>
      </c>
      <c r="V126" s="159">
        <f t="shared" si="55"/>
        <v>0</v>
      </c>
      <c r="W126" s="159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257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74">
        <v>106</v>
      </c>
      <c r="B127" s="175" t="s">
        <v>356</v>
      </c>
      <c r="C127" s="182" t="s">
        <v>357</v>
      </c>
      <c r="D127" s="176" t="s">
        <v>125</v>
      </c>
      <c r="E127" s="177">
        <v>2</v>
      </c>
      <c r="F127" s="178"/>
      <c r="G127" s="179">
        <f t="shared" si="49"/>
        <v>0</v>
      </c>
      <c r="H127" s="160"/>
      <c r="I127" s="159">
        <f t="shared" si="50"/>
        <v>0</v>
      </c>
      <c r="J127" s="160"/>
      <c r="K127" s="159">
        <f t="shared" si="51"/>
        <v>0</v>
      </c>
      <c r="L127" s="159">
        <v>15</v>
      </c>
      <c r="M127" s="159">
        <f t="shared" si="52"/>
        <v>0</v>
      </c>
      <c r="N127" s="159">
        <v>1.6E-2</v>
      </c>
      <c r="O127" s="159">
        <f t="shared" si="53"/>
        <v>0.03</v>
      </c>
      <c r="P127" s="159">
        <v>0</v>
      </c>
      <c r="Q127" s="159">
        <f t="shared" si="54"/>
        <v>0</v>
      </c>
      <c r="R127" s="159" t="s">
        <v>166</v>
      </c>
      <c r="S127" s="159" t="s">
        <v>358</v>
      </c>
      <c r="T127" s="159" t="s">
        <v>358</v>
      </c>
      <c r="U127" s="159">
        <v>0</v>
      </c>
      <c r="V127" s="159">
        <f t="shared" si="55"/>
        <v>0</v>
      </c>
      <c r="W127" s="159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257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4">
        <v>107</v>
      </c>
      <c r="B128" s="175" t="s">
        <v>359</v>
      </c>
      <c r="C128" s="182" t="s">
        <v>360</v>
      </c>
      <c r="D128" s="176" t="s">
        <v>125</v>
      </c>
      <c r="E128" s="177">
        <v>2</v>
      </c>
      <c r="F128" s="178"/>
      <c r="G128" s="179">
        <f t="shared" si="49"/>
        <v>0</v>
      </c>
      <c r="H128" s="160"/>
      <c r="I128" s="159">
        <f t="shared" si="50"/>
        <v>0</v>
      </c>
      <c r="J128" s="160"/>
      <c r="K128" s="159">
        <f t="shared" si="51"/>
        <v>0</v>
      </c>
      <c r="L128" s="159">
        <v>15</v>
      </c>
      <c r="M128" s="159">
        <f t="shared" si="52"/>
        <v>0</v>
      </c>
      <c r="N128" s="159">
        <v>1.9E-2</v>
      </c>
      <c r="O128" s="159">
        <f t="shared" si="53"/>
        <v>0.04</v>
      </c>
      <c r="P128" s="159">
        <v>0</v>
      </c>
      <c r="Q128" s="159">
        <f t="shared" si="54"/>
        <v>0</v>
      </c>
      <c r="R128" s="159" t="s">
        <v>166</v>
      </c>
      <c r="S128" s="159" t="s">
        <v>131</v>
      </c>
      <c r="T128" s="159" t="s">
        <v>361</v>
      </c>
      <c r="U128" s="159">
        <v>0</v>
      </c>
      <c r="V128" s="159">
        <f t="shared" si="55"/>
        <v>0</v>
      </c>
      <c r="W128" s="159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257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4">
        <v>108</v>
      </c>
      <c r="B129" s="175" t="s">
        <v>362</v>
      </c>
      <c r="C129" s="182" t="s">
        <v>363</v>
      </c>
      <c r="D129" s="176" t="s">
        <v>189</v>
      </c>
      <c r="E129" s="177">
        <v>7.4819999999999998E-2</v>
      </c>
      <c r="F129" s="178"/>
      <c r="G129" s="179">
        <f t="shared" si="49"/>
        <v>0</v>
      </c>
      <c r="H129" s="160"/>
      <c r="I129" s="159">
        <f t="shared" si="50"/>
        <v>0</v>
      </c>
      <c r="J129" s="160"/>
      <c r="K129" s="159">
        <f t="shared" si="51"/>
        <v>0</v>
      </c>
      <c r="L129" s="159">
        <v>15</v>
      </c>
      <c r="M129" s="159">
        <f t="shared" si="52"/>
        <v>0</v>
      </c>
      <c r="N129" s="159">
        <v>0</v>
      </c>
      <c r="O129" s="159">
        <f t="shared" si="53"/>
        <v>0</v>
      </c>
      <c r="P129" s="159">
        <v>0</v>
      </c>
      <c r="Q129" s="159">
        <f t="shared" si="54"/>
        <v>0</v>
      </c>
      <c r="R129" s="159"/>
      <c r="S129" s="159" t="s">
        <v>131</v>
      </c>
      <c r="T129" s="159" t="s">
        <v>131</v>
      </c>
      <c r="U129" s="159">
        <v>2.4470000000000001</v>
      </c>
      <c r="V129" s="159">
        <f t="shared" si="55"/>
        <v>0.18</v>
      </c>
      <c r="W129" s="159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240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x14ac:dyDescent="0.2">
      <c r="A130" s="162" t="s">
        <v>121</v>
      </c>
      <c r="B130" s="163" t="s">
        <v>87</v>
      </c>
      <c r="C130" s="181" t="s">
        <v>88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1"/>
      <c r="O130" s="161">
        <f>SUM(O131:O139)</f>
        <v>0.44</v>
      </c>
      <c r="P130" s="161"/>
      <c r="Q130" s="161">
        <f>SUM(Q131:Q139)</f>
        <v>0</v>
      </c>
      <c r="R130" s="161"/>
      <c r="S130" s="161"/>
      <c r="T130" s="161"/>
      <c r="U130" s="161"/>
      <c r="V130" s="161">
        <f>SUM(V131:V139)</f>
        <v>29.81</v>
      </c>
      <c r="W130" s="161"/>
      <c r="AG130" t="s">
        <v>122</v>
      </c>
    </row>
    <row r="131" spans="1:60" ht="22.5" outlineLevel="1" x14ac:dyDescent="0.2">
      <c r="A131" s="174">
        <v>109</v>
      </c>
      <c r="B131" s="175" t="s">
        <v>364</v>
      </c>
      <c r="C131" s="182" t="s">
        <v>365</v>
      </c>
      <c r="D131" s="176" t="s">
        <v>138</v>
      </c>
      <c r="E131" s="177">
        <v>2.7</v>
      </c>
      <c r="F131" s="178"/>
      <c r="G131" s="179">
        <f t="shared" ref="G131:G139" si="56">ROUND(E131*F131,2)</f>
        <v>0</v>
      </c>
      <c r="H131" s="160"/>
      <c r="I131" s="159">
        <f t="shared" ref="I131:I139" si="57">ROUND(E131*H131,2)</f>
        <v>0</v>
      </c>
      <c r="J131" s="160"/>
      <c r="K131" s="159">
        <f t="shared" ref="K131:K139" si="58">ROUND(E131*J131,2)</f>
        <v>0</v>
      </c>
      <c r="L131" s="159">
        <v>15</v>
      </c>
      <c r="M131" s="159">
        <f t="shared" ref="M131:M139" si="59">G131*(1+L131/100)</f>
        <v>0</v>
      </c>
      <c r="N131" s="159">
        <v>3.8999999999999999E-4</v>
      </c>
      <c r="O131" s="159">
        <f t="shared" ref="O131:O139" si="60">ROUND(E131*N131,2)</f>
        <v>0</v>
      </c>
      <c r="P131" s="159">
        <v>0</v>
      </c>
      <c r="Q131" s="159">
        <f t="shared" ref="Q131:Q139" si="61">ROUND(E131*P131,2)</f>
        <v>0</v>
      </c>
      <c r="R131" s="159"/>
      <c r="S131" s="159" t="s">
        <v>131</v>
      </c>
      <c r="T131" s="159" t="s">
        <v>131</v>
      </c>
      <c r="U131" s="159">
        <v>0.23599999999999999</v>
      </c>
      <c r="V131" s="159">
        <f t="shared" ref="V131:V139" si="62">ROUND(E131*U131,2)</f>
        <v>0.64</v>
      </c>
      <c r="W131" s="159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193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22.5" outlineLevel="1" x14ac:dyDescent="0.2">
      <c r="A132" s="174">
        <v>110</v>
      </c>
      <c r="B132" s="175" t="s">
        <v>366</v>
      </c>
      <c r="C132" s="182" t="s">
        <v>367</v>
      </c>
      <c r="D132" s="176" t="s">
        <v>130</v>
      </c>
      <c r="E132" s="177">
        <v>3.1949999999999998</v>
      </c>
      <c r="F132" s="178"/>
      <c r="G132" s="179">
        <f t="shared" si="56"/>
        <v>0</v>
      </c>
      <c r="H132" s="160"/>
      <c r="I132" s="159">
        <f t="shared" si="57"/>
        <v>0</v>
      </c>
      <c r="J132" s="160"/>
      <c r="K132" s="159">
        <f t="shared" si="58"/>
        <v>0</v>
      </c>
      <c r="L132" s="159">
        <v>15</v>
      </c>
      <c r="M132" s="159">
        <f t="shared" si="59"/>
        <v>0</v>
      </c>
      <c r="N132" s="159">
        <v>2.5400000000000002E-3</v>
      </c>
      <c r="O132" s="159">
        <f t="shared" si="60"/>
        <v>0.01</v>
      </c>
      <c r="P132" s="159">
        <v>0</v>
      </c>
      <c r="Q132" s="159">
        <f t="shared" si="61"/>
        <v>0</v>
      </c>
      <c r="R132" s="159"/>
      <c r="S132" s="159" t="s">
        <v>131</v>
      </c>
      <c r="T132" s="159" t="s">
        <v>131</v>
      </c>
      <c r="U132" s="159">
        <v>0.97799999999999998</v>
      </c>
      <c r="V132" s="159">
        <f t="shared" si="62"/>
        <v>3.12</v>
      </c>
      <c r="W132" s="159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193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 x14ac:dyDescent="0.2">
      <c r="A133" s="174">
        <v>111</v>
      </c>
      <c r="B133" s="175" t="s">
        <v>368</v>
      </c>
      <c r="C133" s="182" t="s">
        <v>369</v>
      </c>
      <c r="D133" s="176" t="s">
        <v>138</v>
      </c>
      <c r="E133" s="177">
        <v>1.2</v>
      </c>
      <c r="F133" s="178"/>
      <c r="G133" s="179">
        <f t="shared" si="56"/>
        <v>0</v>
      </c>
      <c r="H133" s="160"/>
      <c r="I133" s="159">
        <f t="shared" si="57"/>
        <v>0</v>
      </c>
      <c r="J133" s="160"/>
      <c r="K133" s="159">
        <f t="shared" si="58"/>
        <v>0</v>
      </c>
      <c r="L133" s="159">
        <v>15</v>
      </c>
      <c r="M133" s="159">
        <f t="shared" si="59"/>
        <v>0</v>
      </c>
      <c r="N133" s="159">
        <v>2.3000000000000001E-4</v>
      </c>
      <c r="O133" s="159">
        <f t="shared" si="60"/>
        <v>0</v>
      </c>
      <c r="P133" s="159">
        <v>0</v>
      </c>
      <c r="Q133" s="159">
        <f t="shared" si="61"/>
        <v>0</v>
      </c>
      <c r="R133" s="159"/>
      <c r="S133" s="159" t="s">
        <v>131</v>
      </c>
      <c r="T133" s="159" t="s">
        <v>131</v>
      </c>
      <c r="U133" s="159">
        <v>0.28000000000000003</v>
      </c>
      <c r="V133" s="159">
        <f t="shared" si="62"/>
        <v>0.34</v>
      </c>
      <c r="W133" s="159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193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4">
        <v>112</v>
      </c>
      <c r="B134" s="175" t="s">
        <v>370</v>
      </c>
      <c r="C134" s="182" t="s">
        <v>371</v>
      </c>
      <c r="D134" s="176" t="s">
        <v>138</v>
      </c>
      <c r="E134" s="177">
        <v>11.5</v>
      </c>
      <c r="F134" s="178"/>
      <c r="G134" s="179">
        <f t="shared" si="56"/>
        <v>0</v>
      </c>
      <c r="H134" s="160"/>
      <c r="I134" s="159">
        <f t="shared" si="57"/>
        <v>0</v>
      </c>
      <c r="J134" s="160"/>
      <c r="K134" s="159">
        <f t="shared" si="58"/>
        <v>0</v>
      </c>
      <c r="L134" s="159">
        <v>15</v>
      </c>
      <c r="M134" s="159">
        <f t="shared" si="59"/>
        <v>0</v>
      </c>
      <c r="N134" s="159">
        <v>4.0000000000000003E-5</v>
      </c>
      <c r="O134" s="159">
        <f t="shared" si="60"/>
        <v>0</v>
      </c>
      <c r="P134" s="159">
        <v>0</v>
      </c>
      <c r="Q134" s="159">
        <f t="shared" si="61"/>
        <v>0</v>
      </c>
      <c r="R134" s="159"/>
      <c r="S134" s="159" t="s">
        <v>131</v>
      </c>
      <c r="T134" s="159" t="s">
        <v>131</v>
      </c>
      <c r="U134" s="159">
        <v>7.0000000000000007E-2</v>
      </c>
      <c r="V134" s="159">
        <f t="shared" si="62"/>
        <v>0.81</v>
      </c>
      <c r="W134" s="159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193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ht="22.5" outlineLevel="1" x14ac:dyDescent="0.2">
      <c r="A135" s="174">
        <v>113</v>
      </c>
      <c r="B135" s="175" t="s">
        <v>372</v>
      </c>
      <c r="C135" s="182" t="s">
        <v>373</v>
      </c>
      <c r="D135" s="176" t="s">
        <v>130</v>
      </c>
      <c r="E135" s="177">
        <v>21.6</v>
      </c>
      <c r="F135" s="178"/>
      <c r="G135" s="179">
        <f t="shared" si="56"/>
        <v>0</v>
      </c>
      <c r="H135" s="160"/>
      <c r="I135" s="159">
        <f t="shared" si="57"/>
        <v>0</v>
      </c>
      <c r="J135" s="160"/>
      <c r="K135" s="159">
        <f t="shared" si="58"/>
        <v>0</v>
      </c>
      <c r="L135" s="159">
        <v>15</v>
      </c>
      <c r="M135" s="159">
        <f t="shared" si="59"/>
        <v>0</v>
      </c>
      <c r="N135" s="159">
        <v>2.8700000000000002E-3</v>
      </c>
      <c r="O135" s="159">
        <f t="shared" si="60"/>
        <v>0.06</v>
      </c>
      <c r="P135" s="159">
        <v>0</v>
      </c>
      <c r="Q135" s="159">
        <f t="shared" si="61"/>
        <v>0</v>
      </c>
      <c r="R135" s="159"/>
      <c r="S135" s="159" t="s">
        <v>131</v>
      </c>
      <c r="T135" s="159" t="s">
        <v>131</v>
      </c>
      <c r="U135" s="159">
        <v>1.1259999999999999</v>
      </c>
      <c r="V135" s="159">
        <f t="shared" si="62"/>
        <v>24.32</v>
      </c>
      <c r="W135" s="159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193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74">
        <v>114</v>
      </c>
      <c r="B136" s="175" t="s">
        <v>374</v>
      </c>
      <c r="C136" s="182" t="s">
        <v>375</v>
      </c>
      <c r="D136" s="176" t="s">
        <v>130</v>
      </c>
      <c r="E136" s="177">
        <v>3.5145</v>
      </c>
      <c r="F136" s="178"/>
      <c r="G136" s="179">
        <f t="shared" si="56"/>
        <v>0</v>
      </c>
      <c r="H136" s="160"/>
      <c r="I136" s="159">
        <f t="shared" si="57"/>
        <v>0</v>
      </c>
      <c r="J136" s="160"/>
      <c r="K136" s="159">
        <f t="shared" si="58"/>
        <v>0</v>
      </c>
      <c r="L136" s="159">
        <v>15</v>
      </c>
      <c r="M136" s="159">
        <f t="shared" si="59"/>
        <v>0</v>
      </c>
      <c r="N136" s="159">
        <v>1.9199999999999998E-2</v>
      </c>
      <c r="O136" s="159">
        <f t="shared" si="60"/>
        <v>7.0000000000000007E-2</v>
      </c>
      <c r="P136" s="159">
        <v>0</v>
      </c>
      <c r="Q136" s="159">
        <f t="shared" si="61"/>
        <v>0</v>
      </c>
      <c r="R136" s="159" t="s">
        <v>166</v>
      </c>
      <c r="S136" s="159" t="s">
        <v>131</v>
      </c>
      <c r="T136" s="159" t="s">
        <v>131</v>
      </c>
      <c r="U136" s="159">
        <v>0</v>
      </c>
      <c r="V136" s="159">
        <f t="shared" si="62"/>
        <v>0</v>
      </c>
      <c r="W136" s="159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257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4">
        <v>115</v>
      </c>
      <c r="B137" s="175" t="s">
        <v>376</v>
      </c>
      <c r="C137" s="182" t="s">
        <v>377</v>
      </c>
      <c r="D137" s="176" t="s">
        <v>125</v>
      </c>
      <c r="E137" s="177">
        <v>10</v>
      </c>
      <c r="F137" s="178"/>
      <c r="G137" s="179">
        <f t="shared" si="56"/>
        <v>0</v>
      </c>
      <c r="H137" s="160"/>
      <c r="I137" s="159">
        <f t="shared" si="57"/>
        <v>0</v>
      </c>
      <c r="J137" s="160"/>
      <c r="K137" s="159">
        <f t="shared" si="58"/>
        <v>0</v>
      </c>
      <c r="L137" s="159">
        <v>15</v>
      </c>
      <c r="M137" s="159">
        <f t="shared" si="59"/>
        <v>0</v>
      </c>
      <c r="N137" s="159">
        <v>4.4999999999999999E-4</v>
      </c>
      <c r="O137" s="159">
        <f t="shared" si="60"/>
        <v>0</v>
      </c>
      <c r="P137" s="159">
        <v>0</v>
      </c>
      <c r="Q137" s="159">
        <f t="shared" si="61"/>
        <v>0</v>
      </c>
      <c r="R137" s="159" t="s">
        <v>166</v>
      </c>
      <c r="S137" s="159" t="s">
        <v>131</v>
      </c>
      <c r="T137" s="159" t="s">
        <v>131</v>
      </c>
      <c r="U137" s="159">
        <v>0</v>
      </c>
      <c r="V137" s="159">
        <f t="shared" si="62"/>
        <v>0</v>
      </c>
      <c r="W137" s="159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257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4">
        <v>116</v>
      </c>
      <c r="B138" s="175" t="s">
        <v>378</v>
      </c>
      <c r="C138" s="182" t="s">
        <v>379</v>
      </c>
      <c r="D138" s="176" t="s">
        <v>130</v>
      </c>
      <c r="E138" s="177">
        <v>23.76</v>
      </c>
      <c r="F138" s="178"/>
      <c r="G138" s="179">
        <f t="shared" si="56"/>
        <v>0</v>
      </c>
      <c r="H138" s="160"/>
      <c r="I138" s="159">
        <f t="shared" si="57"/>
        <v>0</v>
      </c>
      <c r="J138" s="160"/>
      <c r="K138" s="159">
        <f t="shared" si="58"/>
        <v>0</v>
      </c>
      <c r="L138" s="159">
        <v>15</v>
      </c>
      <c r="M138" s="159">
        <f t="shared" si="59"/>
        <v>0</v>
      </c>
      <c r="N138" s="159">
        <v>1.26E-2</v>
      </c>
      <c r="O138" s="159">
        <f t="shared" si="60"/>
        <v>0.3</v>
      </c>
      <c r="P138" s="159">
        <v>0</v>
      </c>
      <c r="Q138" s="159">
        <f t="shared" si="61"/>
        <v>0</v>
      </c>
      <c r="R138" s="159" t="s">
        <v>166</v>
      </c>
      <c r="S138" s="159" t="s">
        <v>131</v>
      </c>
      <c r="T138" s="159" t="s">
        <v>131</v>
      </c>
      <c r="U138" s="159">
        <v>0</v>
      </c>
      <c r="V138" s="159">
        <f t="shared" si="62"/>
        <v>0</v>
      </c>
      <c r="W138" s="159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257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4">
        <v>117</v>
      </c>
      <c r="B139" s="175" t="s">
        <v>380</v>
      </c>
      <c r="C139" s="182" t="s">
        <v>381</v>
      </c>
      <c r="D139" s="176" t="s">
        <v>189</v>
      </c>
      <c r="E139" s="177">
        <v>0.44324999999999998</v>
      </c>
      <c r="F139" s="178"/>
      <c r="G139" s="179">
        <f t="shared" si="56"/>
        <v>0</v>
      </c>
      <c r="H139" s="160"/>
      <c r="I139" s="159">
        <f t="shared" si="57"/>
        <v>0</v>
      </c>
      <c r="J139" s="160"/>
      <c r="K139" s="159">
        <f t="shared" si="58"/>
        <v>0</v>
      </c>
      <c r="L139" s="159">
        <v>15</v>
      </c>
      <c r="M139" s="159">
        <f t="shared" si="59"/>
        <v>0</v>
      </c>
      <c r="N139" s="159">
        <v>0</v>
      </c>
      <c r="O139" s="159">
        <f t="shared" si="60"/>
        <v>0</v>
      </c>
      <c r="P139" s="159">
        <v>0</v>
      </c>
      <c r="Q139" s="159">
        <f t="shared" si="61"/>
        <v>0</v>
      </c>
      <c r="R139" s="159"/>
      <c r="S139" s="159" t="s">
        <v>131</v>
      </c>
      <c r="T139" s="159" t="s">
        <v>131</v>
      </c>
      <c r="U139" s="159">
        <v>1.3049999999999999</v>
      </c>
      <c r="V139" s="159">
        <f t="shared" si="62"/>
        <v>0.57999999999999996</v>
      </c>
      <c r="W139" s="159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240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x14ac:dyDescent="0.2">
      <c r="A140" s="162" t="s">
        <v>121</v>
      </c>
      <c r="B140" s="163" t="s">
        <v>89</v>
      </c>
      <c r="C140" s="181" t="s">
        <v>90</v>
      </c>
      <c r="D140" s="164"/>
      <c r="E140" s="165"/>
      <c r="F140" s="166"/>
      <c r="G140" s="167">
        <f>SUMIF(AG141:AG141,"&lt;&gt;NOR",G141:G141)</f>
        <v>0</v>
      </c>
      <c r="H140" s="161"/>
      <c r="I140" s="161">
        <f>SUM(I141:I141)</f>
        <v>0</v>
      </c>
      <c r="J140" s="161"/>
      <c r="K140" s="161">
        <f>SUM(K141:K141)</f>
        <v>0</v>
      </c>
      <c r="L140" s="161"/>
      <c r="M140" s="161">
        <f>SUM(M141:M141)</f>
        <v>0</v>
      </c>
      <c r="N140" s="161"/>
      <c r="O140" s="161">
        <f>SUM(O141:O141)</f>
        <v>0</v>
      </c>
      <c r="P140" s="161"/>
      <c r="Q140" s="161">
        <f>SUM(Q141:Q141)</f>
        <v>0</v>
      </c>
      <c r="R140" s="161"/>
      <c r="S140" s="161"/>
      <c r="T140" s="161"/>
      <c r="U140" s="161"/>
      <c r="V140" s="161">
        <f>SUM(V141:V141)</f>
        <v>0.92</v>
      </c>
      <c r="W140" s="161"/>
      <c r="AG140" t="s">
        <v>122</v>
      </c>
    </row>
    <row r="141" spans="1:60" outlineLevel="1" x14ac:dyDescent="0.2">
      <c r="A141" s="174">
        <v>118</v>
      </c>
      <c r="B141" s="175" t="s">
        <v>382</v>
      </c>
      <c r="C141" s="182" t="s">
        <v>383</v>
      </c>
      <c r="D141" s="176" t="s">
        <v>130</v>
      </c>
      <c r="E141" s="177">
        <v>3.22</v>
      </c>
      <c r="F141" s="178"/>
      <c r="G141" s="179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15</v>
      </c>
      <c r="M141" s="159">
        <f>G141*(1+L141/100)</f>
        <v>0</v>
      </c>
      <c r="N141" s="159">
        <v>2.4000000000000001E-4</v>
      </c>
      <c r="O141" s="159">
        <f>ROUND(E141*N141,2)</f>
        <v>0</v>
      </c>
      <c r="P141" s="159">
        <v>0</v>
      </c>
      <c r="Q141" s="159">
        <f>ROUND(E141*P141,2)</f>
        <v>0</v>
      </c>
      <c r="R141" s="159"/>
      <c r="S141" s="159" t="s">
        <v>131</v>
      </c>
      <c r="T141" s="159" t="s">
        <v>131</v>
      </c>
      <c r="U141" s="159">
        <v>0.28699999999999998</v>
      </c>
      <c r="V141" s="159">
        <f>ROUND(E141*U141,2)</f>
        <v>0.92</v>
      </c>
      <c r="W141" s="159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163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x14ac:dyDescent="0.2">
      <c r="A142" s="162" t="s">
        <v>121</v>
      </c>
      <c r="B142" s="163" t="s">
        <v>91</v>
      </c>
      <c r="C142" s="181" t="s">
        <v>92</v>
      </c>
      <c r="D142" s="164"/>
      <c r="E142" s="165"/>
      <c r="F142" s="166"/>
      <c r="G142" s="167">
        <f>SUMIF(AG143:AG144,"&lt;&gt;NOR",G143:G144)</f>
        <v>0</v>
      </c>
      <c r="H142" s="161"/>
      <c r="I142" s="161">
        <f>SUM(I143:I144)</f>
        <v>0</v>
      </c>
      <c r="J142" s="161"/>
      <c r="K142" s="161">
        <f>SUM(K143:K144)</f>
        <v>0</v>
      </c>
      <c r="L142" s="161"/>
      <c r="M142" s="161">
        <f>SUM(M143:M144)</f>
        <v>0</v>
      </c>
      <c r="N142" s="161"/>
      <c r="O142" s="161">
        <f>SUM(O143:O144)</f>
        <v>0.03</v>
      </c>
      <c r="P142" s="161"/>
      <c r="Q142" s="161">
        <f>SUM(Q143:Q144)</f>
        <v>0</v>
      </c>
      <c r="R142" s="161"/>
      <c r="S142" s="161"/>
      <c r="T142" s="161"/>
      <c r="U142" s="161"/>
      <c r="V142" s="161">
        <f>SUM(V143:V144)</f>
        <v>7.8199999999999994</v>
      </c>
      <c r="W142" s="161"/>
      <c r="AG142" t="s">
        <v>122</v>
      </c>
    </row>
    <row r="143" spans="1:60" outlineLevel="1" x14ac:dyDescent="0.2">
      <c r="A143" s="174">
        <v>119</v>
      </c>
      <c r="B143" s="175" t="s">
        <v>384</v>
      </c>
      <c r="C143" s="182" t="s">
        <v>385</v>
      </c>
      <c r="D143" s="176" t="s">
        <v>130</v>
      </c>
      <c r="E143" s="177">
        <v>58.14</v>
      </c>
      <c r="F143" s="178"/>
      <c r="G143" s="179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15</v>
      </c>
      <c r="M143" s="159">
        <f>G143*(1+L143/100)</f>
        <v>0</v>
      </c>
      <c r="N143" s="159">
        <v>1E-4</v>
      </c>
      <c r="O143" s="159">
        <f>ROUND(E143*N143,2)</f>
        <v>0.01</v>
      </c>
      <c r="P143" s="159">
        <v>0</v>
      </c>
      <c r="Q143" s="159">
        <f>ROUND(E143*P143,2)</f>
        <v>0</v>
      </c>
      <c r="R143" s="159"/>
      <c r="S143" s="159" t="s">
        <v>131</v>
      </c>
      <c r="T143" s="159" t="s">
        <v>131</v>
      </c>
      <c r="U143" s="159">
        <v>3.2480000000000002E-2</v>
      </c>
      <c r="V143" s="159">
        <f>ROUND(E143*U143,2)</f>
        <v>1.89</v>
      </c>
      <c r="W143" s="159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193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74">
        <v>120</v>
      </c>
      <c r="B144" s="175" t="s">
        <v>386</v>
      </c>
      <c r="C144" s="182" t="s">
        <v>387</v>
      </c>
      <c r="D144" s="176" t="s">
        <v>130</v>
      </c>
      <c r="E144" s="177">
        <v>58.14</v>
      </c>
      <c r="F144" s="178"/>
      <c r="G144" s="17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15</v>
      </c>
      <c r="M144" s="159">
        <f>G144*(1+L144/100)</f>
        <v>0</v>
      </c>
      <c r="N144" s="159">
        <v>3.1E-4</v>
      </c>
      <c r="O144" s="159">
        <f>ROUND(E144*N144,2)</f>
        <v>0.02</v>
      </c>
      <c r="P144" s="159">
        <v>0</v>
      </c>
      <c r="Q144" s="159">
        <f>ROUND(E144*P144,2)</f>
        <v>0</v>
      </c>
      <c r="R144" s="159"/>
      <c r="S144" s="159" t="s">
        <v>131</v>
      </c>
      <c r="T144" s="159" t="s">
        <v>131</v>
      </c>
      <c r="U144" s="159">
        <v>0.10191</v>
      </c>
      <c r="V144" s="159">
        <f>ROUND(E144*U144,2)</f>
        <v>5.93</v>
      </c>
      <c r="W144" s="159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193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x14ac:dyDescent="0.2">
      <c r="A145" s="162" t="s">
        <v>121</v>
      </c>
      <c r="B145" s="163" t="s">
        <v>93</v>
      </c>
      <c r="C145" s="181" t="s">
        <v>94</v>
      </c>
      <c r="D145" s="164"/>
      <c r="E145" s="165"/>
      <c r="F145" s="166"/>
      <c r="G145" s="167">
        <f>SUMIF(AG146:AG146,"&lt;&gt;NOR",G146:G146)</f>
        <v>0</v>
      </c>
      <c r="H145" s="161"/>
      <c r="I145" s="161">
        <f>SUM(I146:I146)</f>
        <v>0</v>
      </c>
      <c r="J145" s="161"/>
      <c r="K145" s="161">
        <f>SUM(K146:K146)</f>
        <v>0</v>
      </c>
      <c r="L145" s="161"/>
      <c r="M145" s="161">
        <f>SUM(M146:M146)</f>
        <v>0</v>
      </c>
      <c r="N145" s="161"/>
      <c r="O145" s="161">
        <f>SUM(O146:O146)</f>
        <v>0</v>
      </c>
      <c r="P145" s="161"/>
      <c r="Q145" s="161">
        <f>SUM(Q146:Q146)</f>
        <v>0</v>
      </c>
      <c r="R145" s="161"/>
      <c r="S145" s="161"/>
      <c r="T145" s="161"/>
      <c r="U145" s="161"/>
      <c r="V145" s="161">
        <f>SUM(V146:V146)</f>
        <v>0</v>
      </c>
      <c r="W145" s="161"/>
      <c r="AG145" t="s">
        <v>122</v>
      </c>
    </row>
    <row r="146" spans="1:60" ht="22.5" outlineLevel="1" x14ac:dyDescent="0.2">
      <c r="A146" s="174">
        <v>121</v>
      </c>
      <c r="B146" s="175" t="s">
        <v>388</v>
      </c>
      <c r="C146" s="182" t="s">
        <v>389</v>
      </c>
      <c r="D146" s="176" t="s">
        <v>192</v>
      </c>
      <c r="E146" s="177">
        <v>1</v>
      </c>
      <c r="F146" s="178"/>
      <c r="G146" s="179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15</v>
      </c>
      <c r="M146" s="159">
        <f>G146*(1+L146/100)</f>
        <v>0</v>
      </c>
      <c r="N146" s="159">
        <v>0</v>
      </c>
      <c r="O146" s="159">
        <f>ROUND(E146*N146,2)</f>
        <v>0</v>
      </c>
      <c r="P146" s="159">
        <v>0</v>
      </c>
      <c r="Q146" s="159">
        <f>ROUND(E146*P146,2)</f>
        <v>0</v>
      </c>
      <c r="R146" s="159"/>
      <c r="S146" s="159" t="s">
        <v>143</v>
      </c>
      <c r="T146" s="159" t="s">
        <v>218</v>
      </c>
      <c r="U146" s="159">
        <v>0</v>
      </c>
      <c r="V146" s="159">
        <f>ROUND(E146*U146,2)</f>
        <v>0</v>
      </c>
      <c r="W146" s="159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127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x14ac:dyDescent="0.2">
      <c r="A147" s="162" t="s">
        <v>121</v>
      </c>
      <c r="B147" s="163" t="s">
        <v>95</v>
      </c>
      <c r="C147" s="181" t="s">
        <v>29</v>
      </c>
      <c r="D147" s="164"/>
      <c r="E147" s="165"/>
      <c r="F147" s="166"/>
      <c r="G147" s="167">
        <f>SUMIF(AG148:AG150,"&lt;&gt;NOR",G148:G150)</f>
        <v>0</v>
      </c>
      <c r="H147" s="161"/>
      <c r="I147" s="161">
        <f>SUM(I148:I150)</f>
        <v>0</v>
      </c>
      <c r="J147" s="161"/>
      <c r="K147" s="161">
        <f>SUM(K148:K150)</f>
        <v>0</v>
      </c>
      <c r="L147" s="161"/>
      <c r="M147" s="161">
        <f>SUM(M148:M150)</f>
        <v>0</v>
      </c>
      <c r="N147" s="161"/>
      <c r="O147" s="161">
        <f>SUM(O148:O150)</f>
        <v>0</v>
      </c>
      <c r="P147" s="161"/>
      <c r="Q147" s="161">
        <f>SUM(Q148:Q150)</f>
        <v>0</v>
      </c>
      <c r="R147" s="161"/>
      <c r="S147" s="161"/>
      <c r="T147" s="161"/>
      <c r="U147" s="161"/>
      <c r="V147" s="161">
        <f>SUM(V148:V150)</f>
        <v>0</v>
      </c>
      <c r="W147" s="161"/>
      <c r="AG147" t="s">
        <v>122</v>
      </c>
    </row>
    <row r="148" spans="1:60" outlineLevel="1" x14ac:dyDescent="0.2">
      <c r="A148" s="174">
        <v>122</v>
      </c>
      <c r="B148" s="175" t="s">
        <v>390</v>
      </c>
      <c r="C148" s="182" t="s">
        <v>391</v>
      </c>
      <c r="D148" s="176" t="s">
        <v>392</v>
      </c>
      <c r="E148" s="177">
        <v>1</v>
      </c>
      <c r="F148" s="178"/>
      <c r="G148" s="179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15</v>
      </c>
      <c r="M148" s="159">
        <f>G148*(1+L148/100)</f>
        <v>0</v>
      </c>
      <c r="N148" s="159">
        <v>0</v>
      </c>
      <c r="O148" s="159">
        <f>ROUND(E148*N148,2)</f>
        <v>0</v>
      </c>
      <c r="P148" s="159">
        <v>0</v>
      </c>
      <c r="Q148" s="159">
        <f>ROUND(E148*P148,2)</f>
        <v>0</v>
      </c>
      <c r="R148" s="159"/>
      <c r="S148" s="159" t="s">
        <v>131</v>
      </c>
      <c r="T148" s="159" t="s">
        <v>218</v>
      </c>
      <c r="U148" s="159">
        <v>0</v>
      </c>
      <c r="V148" s="159">
        <f>ROUND(E148*U148,2)</f>
        <v>0</v>
      </c>
      <c r="W148" s="159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393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4">
        <v>123</v>
      </c>
      <c r="B149" s="175" t="s">
        <v>394</v>
      </c>
      <c r="C149" s="182" t="s">
        <v>395</v>
      </c>
      <c r="D149" s="176" t="s">
        <v>392</v>
      </c>
      <c r="E149" s="177">
        <v>1</v>
      </c>
      <c r="F149" s="178"/>
      <c r="G149" s="179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15</v>
      </c>
      <c r="M149" s="159">
        <f>G149*(1+L149/100)</f>
        <v>0</v>
      </c>
      <c r="N149" s="159">
        <v>0</v>
      </c>
      <c r="O149" s="159">
        <f>ROUND(E149*N149,2)</f>
        <v>0</v>
      </c>
      <c r="P149" s="159">
        <v>0</v>
      </c>
      <c r="Q149" s="159">
        <f>ROUND(E149*P149,2)</f>
        <v>0</v>
      </c>
      <c r="R149" s="159"/>
      <c r="S149" s="159" t="s">
        <v>131</v>
      </c>
      <c r="T149" s="159" t="s">
        <v>218</v>
      </c>
      <c r="U149" s="159">
        <v>0</v>
      </c>
      <c r="V149" s="159">
        <f>ROUND(E149*U149,2)</f>
        <v>0</v>
      </c>
      <c r="W149" s="159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396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68">
        <v>124</v>
      </c>
      <c r="B150" s="169" t="s">
        <v>397</v>
      </c>
      <c r="C150" s="183" t="s">
        <v>398</v>
      </c>
      <c r="D150" s="170" t="s">
        <v>392</v>
      </c>
      <c r="E150" s="171">
        <v>1</v>
      </c>
      <c r="F150" s="172"/>
      <c r="G150" s="173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15</v>
      </c>
      <c r="M150" s="159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59"/>
      <c r="S150" s="159" t="s">
        <v>131</v>
      </c>
      <c r="T150" s="159" t="s">
        <v>218</v>
      </c>
      <c r="U150" s="159">
        <v>0</v>
      </c>
      <c r="V150" s="159">
        <f>ROUND(E150*U150,2)</f>
        <v>0</v>
      </c>
      <c r="W150" s="159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396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x14ac:dyDescent="0.2">
      <c r="A151" s="5"/>
      <c r="B151" s="6"/>
      <c r="C151" s="184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AE151">
        <v>15</v>
      </c>
      <c r="AF151">
        <v>21</v>
      </c>
    </row>
    <row r="152" spans="1:60" x14ac:dyDescent="0.2">
      <c r="A152" s="155"/>
      <c r="B152" s="156" t="s">
        <v>31</v>
      </c>
      <c r="C152" s="185"/>
      <c r="D152" s="157"/>
      <c r="E152" s="158"/>
      <c r="F152" s="158"/>
      <c r="G152" s="180">
        <f>G8+G15+G23+G26+G29+G31+G35+G63+G65+G70+G77+G86+G98+G119+G130+G140+G142+G145+G147</f>
        <v>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AE152">
        <f>SUMIF(L7:L150,AE151,G7:G150)</f>
        <v>0</v>
      </c>
      <c r="AF152">
        <f>SUMIF(L7:L150,AF151,G7:G150)</f>
        <v>0</v>
      </c>
      <c r="AG152" t="s">
        <v>399</v>
      </c>
    </row>
    <row r="153" spans="1:60" x14ac:dyDescent="0.2">
      <c r="A153" s="5"/>
      <c r="B153" s="6"/>
      <c r="C153" s="184"/>
      <c r="D153" s="8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60" x14ac:dyDescent="0.2">
      <c r="A154" s="5"/>
      <c r="B154" s="6"/>
      <c r="C154" s="184"/>
      <c r="D154" s="8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60" x14ac:dyDescent="0.2">
      <c r="A155" s="272" t="s">
        <v>400</v>
      </c>
      <c r="B155" s="272"/>
      <c r="C155" s="273"/>
      <c r="D155" s="8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60" x14ac:dyDescent="0.2">
      <c r="A156" s="253"/>
      <c r="B156" s="254"/>
      <c r="C156" s="255"/>
      <c r="D156" s="254"/>
      <c r="E156" s="254"/>
      <c r="F156" s="254"/>
      <c r="G156" s="25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AG156" t="s">
        <v>401</v>
      </c>
    </row>
    <row r="157" spans="1:60" x14ac:dyDescent="0.2">
      <c r="A157" s="257"/>
      <c r="B157" s="258"/>
      <c r="C157" s="259"/>
      <c r="D157" s="258"/>
      <c r="E157" s="258"/>
      <c r="F157" s="258"/>
      <c r="G157" s="260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60" x14ac:dyDescent="0.2">
      <c r="A158" s="257"/>
      <c r="B158" s="258"/>
      <c r="C158" s="259"/>
      <c r="D158" s="258"/>
      <c r="E158" s="258"/>
      <c r="F158" s="258"/>
      <c r="G158" s="260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60" x14ac:dyDescent="0.2">
      <c r="A159" s="257"/>
      <c r="B159" s="258"/>
      <c r="C159" s="259"/>
      <c r="D159" s="258"/>
      <c r="E159" s="258"/>
      <c r="F159" s="258"/>
      <c r="G159" s="260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60" x14ac:dyDescent="0.2">
      <c r="A160" s="261"/>
      <c r="B160" s="262"/>
      <c r="C160" s="263"/>
      <c r="D160" s="262"/>
      <c r="E160" s="262"/>
      <c r="F160" s="262"/>
      <c r="G160" s="26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33" x14ac:dyDescent="0.2">
      <c r="A161" s="5"/>
      <c r="B161" s="6"/>
      <c r="C161" s="184"/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33" x14ac:dyDescent="0.2">
      <c r="C162" s="186"/>
      <c r="D162" s="144"/>
      <c r="AG162" t="s">
        <v>402</v>
      </c>
    </row>
    <row r="163" spans="1:33" x14ac:dyDescent="0.2">
      <c r="D163" s="144"/>
    </row>
    <row r="164" spans="1:33" x14ac:dyDescent="0.2">
      <c r="D164" s="144"/>
    </row>
    <row r="165" spans="1:33" x14ac:dyDescent="0.2">
      <c r="D165" s="144"/>
    </row>
    <row r="166" spans="1:33" x14ac:dyDescent="0.2">
      <c r="D166" s="144"/>
    </row>
    <row r="167" spans="1:33" x14ac:dyDescent="0.2">
      <c r="D167" s="144"/>
    </row>
    <row r="168" spans="1:33" x14ac:dyDescent="0.2">
      <c r="D168" s="144"/>
    </row>
    <row r="169" spans="1:33" x14ac:dyDescent="0.2">
      <c r="D169" s="144"/>
    </row>
    <row r="170" spans="1:33" x14ac:dyDescent="0.2">
      <c r="D170" s="144"/>
    </row>
    <row r="171" spans="1:33" x14ac:dyDescent="0.2">
      <c r="D171" s="144"/>
    </row>
    <row r="172" spans="1:33" x14ac:dyDescent="0.2">
      <c r="D172" s="144"/>
    </row>
    <row r="173" spans="1:33" x14ac:dyDescent="0.2">
      <c r="D173" s="144"/>
    </row>
    <row r="174" spans="1:33" x14ac:dyDescent="0.2">
      <c r="D174" s="144"/>
    </row>
    <row r="175" spans="1:33" x14ac:dyDescent="0.2">
      <c r="D175" s="144"/>
    </row>
    <row r="176" spans="1:33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6">
    <mergeCell ref="A156:G160"/>
    <mergeCell ref="A1:G1"/>
    <mergeCell ref="C2:G2"/>
    <mergeCell ref="C3:G3"/>
    <mergeCell ref="C4:G4"/>
    <mergeCell ref="A155:C155"/>
  </mergeCells>
  <pageMargins left="0.59055118110236204" right="0.196850393700787" top="0.78740157499999996" bottom="0.78740157499999996" header="0.3" footer="0.3"/>
  <pageSetup paperSize="9" fitToHeight="0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Stavba</vt:lpstr>
      <vt:lpstr>VzorPolozky</vt:lpstr>
      <vt:lpstr>1</vt:lpstr>
      <vt:lpstr>2</vt:lpstr>
      <vt:lpstr>3</vt:lpstr>
      <vt:lpstr>4</vt:lpstr>
      <vt:lpstr>5</vt:lpstr>
      <vt:lpstr>6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'1'!Názvy_tisku</vt:lpstr>
      <vt:lpstr>'2'!Názvy_tisku</vt:lpstr>
      <vt:lpstr>'3'!Názvy_tisku</vt:lpstr>
      <vt:lpstr>'4'!Názvy_tisku</vt:lpstr>
      <vt:lpstr>'5'!Názvy_tisku</vt:lpstr>
      <vt:lpstr>'6'!Názvy_tisku</vt:lpstr>
      <vt:lpstr>oadresa</vt:lpstr>
      <vt:lpstr>Stavba!Objednatel</vt:lpstr>
      <vt:lpstr>Stavba!Objekt</vt:lpstr>
      <vt:lpstr>'1'!Oblast_tisku</vt:lpstr>
      <vt:lpstr>'2'!Oblast_tisku</vt:lpstr>
      <vt:lpstr>'3'!Oblast_tisku</vt:lpstr>
      <vt:lpstr>'4'!Oblast_tisku</vt:lpstr>
      <vt:lpstr>'5'!Oblast_tisku</vt:lpstr>
      <vt:lpstr>'6'!Oblast_tisku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Tatiana Jirásková</cp:lastModifiedBy>
  <cp:lastPrinted>2019-05-09T07:57:29Z</cp:lastPrinted>
  <dcterms:created xsi:type="dcterms:W3CDTF">2009-04-08T07:15:50Z</dcterms:created>
  <dcterms:modified xsi:type="dcterms:W3CDTF">2019-05-20T12:02:49Z</dcterms:modified>
</cp:coreProperties>
</file>