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SO 000 - Ostatní a vedlej..." sheetId="2" r:id="rId2"/>
    <sheet name="SO 101 - Etapa 6.3." sheetId="3" r:id="rId3"/>
    <sheet name="SO 102 - Budovatelská – v..." sheetId="4" r:id="rId4"/>
    <sheet name="SO 103 - Chodníky v ulici..." sheetId="5" r:id="rId5"/>
    <sheet name="Pokyny pro vyplnění" sheetId="6" r:id="rId6"/>
  </sheets>
  <definedNames>
    <definedName name="_xlnm.Print_Area" localSheetId="0">'Rekapitulace stavby'!$D$4:$AO$33,'Rekapitulace stavby'!$C$39:$AQ$56</definedName>
    <definedName name="_xlnm.Print_Titles" localSheetId="0">'Rekapitulace stavby'!$49:$49</definedName>
    <definedName name="_xlnm._FilterDatabase" localSheetId="1" hidden="1">'SO 000 - Ostatní a vedlej...'!$C$78:$K$85</definedName>
    <definedName name="_xlnm.Print_Area" localSheetId="1">'SO 000 - Ostatní a vedlej...'!$C$4:$J$36,'SO 000 - Ostatní a vedlej...'!$C$42:$J$60,'SO 000 - Ostatní a vedlej...'!$C$66:$K$85</definedName>
    <definedName name="_xlnm.Print_Titles" localSheetId="1">'SO 000 - Ostatní a vedlej...'!$78:$78</definedName>
    <definedName name="_xlnm._FilterDatabase" localSheetId="2" hidden="1">'SO 101 - Etapa 6.3.'!$C$77:$K$94</definedName>
    <definedName name="_xlnm.Print_Area" localSheetId="2">'SO 101 - Etapa 6.3.'!$C$4:$J$36,'SO 101 - Etapa 6.3.'!$C$42:$J$59,'SO 101 - Etapa 6.3.'!$C$65:$K$94</definedName>
    <definedName name="_xlnm.Print_Titles" localSheetId="2">'SO 101 - Etapa 6.3.'!$77:$77</definedName>
    <definedName name="_xlnm._FilterDatabase" localSheetId="3" hidden="1">'SO 102 - Budovatelská – v...'!$C$78:$K$102</definedName>
    <definedName name="_xlnm.Print_Area" localSheetId="3">'SO 102 - Budovatelská – v...'!$C$4:$J$36,'SO 102 - Budovatelská – v...'!$C$42:$J$60,'SO 102 - Budovatelská – v...'!$C$66:$K$102</definedName>
    <definedName name="_xlnm.Print_Titles" localSheetId="3">'SO 102 - Budovatelská – v...'!$78:$78</definedName>
    <definedName name="_xlnm._FilterDatabase" localSheetId="4" hidden="1">'SO 103 - Chodníky v ulici...'!$C$82:$K$176</definedName>
    <definedName name="_xlnm.Print_Area" localSheetId="4">'SO 103 - Chodníky v ulici...'!$C$4:$J$36,'SO 103 - Chodníky v ulici...'!$C$42:$J$64,'SO 103 - Chodníky v ulici...'!$C$70:$K$176</definedName>
    <definedName name="_xlnm.Print_Titles" localSheetId="4">'SO 103 - Chodníky v ulici...'!$82:$82</definedName>
    <definedName name="_xlnm.Print_Area" localSheetId="5">'Pokyny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5"/>
  <c r="AX55"/>
  <c i="5" r="BI175"/>
  <c r="BH175"/>
  <c r="BG175"/>
  <c r="BF175"/>
  <c r="T175"/>
  <c r="T174"/>
  <c r="R175"/>
  <c r="R174"/>
  <c r="P175"/>
  <c r="P174"/>
  <c r="BK175"/>
  <c r="BK174"/>
  <c r="J174"/>
  <c r="J175"/>
  <c r="BE175"/>
  <c r="J63"/>
  <c r="BI171"/>
  <c r="BH171"/>
  <c r="BG171"/>
  <c r="BF171"/>
  <c r="T171"/>
  <c r="R171"/>
  <c r="P171"/>
  <c r="BK171"/>
  <c r="J171"/>
  <c r="BE171"/>
  <c r="BI169"/>
  <c r="BH169"/>
  <c r="BG169"/>
  <c r="BF169"/>
  <c r="T169"/>
  <c r="R169"/>
  <c r="P169"/>
  <c r="BK169"/>
  <c r="J169"/>
  <c r="BE169"/>
  <c r="BI167"/>
  <c r="BH167"/>
  <c r="BG167"/>
  <c r="BF167"/>
  <c r="T167"/>
  <c r="R167"/>
  <c r="P167"/>
  <c r="BK167"/>
  <c r="J167"/>
  <c r="BE167"/>
  <c r="BI164"/>
  <c r="BH164"/>
  <c r="BG164"/>
  <c r="BF164"/>
  <c r="T164"/>
  <c r="R164"/>
  <c r="P164"/>
  <c r="BK164"/>
  <c r="J164"/>
  <c r="BE164"/>
  <c r="BI162"/>
  <c r="BH162"/>
  <c r="BG162"/>
  <c r="BF162"/>
  <c r="T162"/>
  <c r="T161"/>
  <c r="R162"/>
  <c r="R161"/>
  <c r="P162"/>
  <c r="P161"/>
  <c r="BK162"/>
  <c r="BK161"/>
  <c r="J161"/>
  <c r="J162"/>
  <c r="BE162"/>
  <c r="J62"/>
  <c r="BI159"/>
  <c r="BH159"/>
  <c r="BG159"/>
  <c r="BF159"/>
  <c r="T159"/>
  <c r="R159"/>
  <c r="P159"/>
  <c r="BK159"/>
  <c r="J159"/>
  <c r="BE159"/>
  <c r="BI153"/>
  <c r="BH153"/>
  <c r="BG153"/>
  <c r="BF153"/>
  <c r="T153"/>
  <c r="R153"/>
  <c r="P153"/>
  <c r="BK153"/>
  <c r="J153"/>
  <c r="BE153"/>
  <c r="BI150"/>
  <c r="BH150"/>
  <c r="BG150"/>
  <c r="BF150"/>
  <c r="T150"/>
  <c r="R150"/>
  <c r="P150"/>
  <c r="BK150"/>
  <c r="J150"/>
  <c r="BE150"/>
  <c r="BI147"/>
  <c r="BH147"/>
  <c r="BG147"/>
  <c r="BF147"/>
  <c r="T147"/>
  <c r="R147"/>
  <c r="P147"/>
  <c r="BK147"/>
  <c r="J147"/>
  <c r="BE147"/>
  <c r="BI144"/>
  <c r="BH144"/>
  <c r="BG144"/>
  <c r="BF144"/>
  <c r="T144"/>
  <c r="R144"/>
  <c r="P144"/>
  <c r="BK144"/>
  <c r="J144"/>
  <c r="BE144"/>
  <c r="BI141"/>
  <c r="BH141"/>
  <c r="BG141"/>
  <c r="BF141"/>
  <c r="T141"/>
  <c r="R141"/>
  <c r="P141"/>
  <c r="BK141"/>
  <c r="J141"/>
  <c r="BE141"/>
  <c r="BI138"/>
  <c r="BH138"/>
  <c r="BG138"/>
  <c r="BF138"/>
  <c r="T138"/>
  <c r="R138"/>
  <c r="P138"/>
  <c r="BK138"/>
  <c r="J138"/>
  <c r="BE138"/>
  <c r="BI135"/>
  <c r="BH135"/>
  <c r="BG135"/>
  <c r="BF135"/>
  <c r="T135"/>
  <c r="R135"/>
  <c r="P135"/>
  <c r="BK135"/>
  <c r="J135"/>
  <c r="BE135"/>
  <c r="BI132"/>
  <c r="BH132"/>
  <c r="BG132"/>
  <c r="BF132"/>
  <c r="T132"/>
  <c r="R132"/>
  <c r="P132"/>
  <c r="BK132"/>
  <c r="J132"/>
  <c r="BE132"/>
  <c r="BI129"/>
  <c r="BH129"/>
  <c r="BG129"/>
  <c r="BF129"/>
  <c r="T129"/>
  <c r="T128"/>
  <c r="R129"/>
  <c r="R128"/>
  <c r="P129"/>
  <c r="P128"/>
  <c r="BK129"/>
  <c r="BK128"/>
  <c r="J128"/>
  <c r="J129"/>
  <c r="BE129"/>
  <c r="J61"/>
  <c r="BI126"/>
  <c r="BH126"/>
  <c r="BG126"/>
  <c r="BF126"/>
  <c r="T126"/>
  <c r="T125"/>
  <c r="R126"/>
  <c r="R125"/>
  <c r="P126"/>
  <c r="P125"/>
  <c r="BK126"/>
  <c r="BK125"/>
  <c r="J125"/>
  <c r="J126"/>
  <c r="BE126"/>
  <c r="J60"/>
  <c r="BI123"/>
  <c r="BH123"/>
  <c r="BG123"/>
  <c r="BF123"/>
  <c r="T123"/>
  <c r="R123"/>
  <c r="P123"/>
  <c r="BK123"/>
  <c r="J123"/>
  <c r="BE123"/>
  <c r="BI120"/>
  <c r="BH120"/>
  <c r="BG120"/>
  <c r="BF120"/>
  <c r="T120"/>
  <c r="R120"/>
  <c r="P120"/>
  <c r="BK120"/>
  <c r="J120"/>
  <c r="BE120"/>
  <c r="BI115"/>
  <c r="BH115"/>
  <c r="BG115"/>
  <c r="BF115"/>
  <c r="T115"/>
  <c r="R115"/>
  <c r="P115"/>
  <c r="BK115"/>
  <c r="J115"/>
  <c r="BE115"/>
  <c r="BI111"/>
  <c r="BH111"/>
  <c r="BG111"/>
  <c r="BF111"/>
  <c r="T111"/>
  <c r="R111"/>
  <c r="P111"/>
  <c r="BK111"/>
  <c r="J111"/>
  <c r="BE111"/>
  <c r="BI106"/>
  <c r="BH106"/>
  <c r="BG106"/>
  <c r="BF106"/>
  <c r="T106"/>
  <c r="R106"/>
  <c r="P106"/>
  <c r="BK106"/>
  <c r="J106"/>
  <c r="BE106"/>
  <c r="BI102"/>
  <c r="BH102"/>
  <c r="BG102"/>
  <c r="BF102"/>
  <c r="T102"/>
  <c r="R102"/>
  <c r="P102"/>
  <c r="BK102"/>
  <c r="J102"/>
  <c r="BE102"/>
  <c r="BI100"/>
  <c r="BH100"/>
  <c r="BG100"/>
  <c r="BF100"/>
  <c r="T100"/>
  <c r="R100"/>
  <c r="P100"/>
  <c r="BK100"/>
  <c r="J100"/>
  <c r="BE100"/>
  <c r="BI98"/>
  <c r="BH98"/>
  <c r="BG98"/>
  <c r="BF98"/>
  <c r="T98"/>
  <c r="T97"/>
  <c r="R98"/>
  <c r="R97"/>
  <c r="P98"/>
  <c r="P97"/>
  <c r="BK98"/>
  <c r="BK97"/>
  <c r="J97"/>
  <c r="J98"/>
  <c r="BE98"/>
  <c r="J59"/>
  <c r="BI94"/>
  <c r="BH94"/>
  <c r="BG94"/>
  <c r="BF94"/>
  <c r="T94"/>
  <c r="R94"/>
  <c r="P94"/>
  <c r="BK94"/>
  <c r="J94"/>
  <c r="BE94"/>
  <c r="BI91"/>
  <c r="BH91"/>
  <c r="BG91"/>
  <c r="BF91"/>
  <c r="T91"/>
  <c r="R91"/>
  <c r="P91"/>
  <c r="BK91"/>
  <c r="J91"/>
  <c r="BE91"/>
  <c r="BI86"/>
  <c r="F34"/>
  <c i="1" r="BD55"/>
  <c i="5" r="BH86"/>
  <c r="F33"/>
  <c i="1" r="BC55"/>
  <c i="5" r="BG86"/>
  <c r="F32"/>
  <c i="1" r="BB55"/>
  <c i="5" r="BF86"/>
  <c r="J31"/>
  <c i="1" r="AW55"/>
  <c i="5" r="F31"/>
  <c i="1" r="BA55"/>
  <c i="5" r="T86"/>
  <c r="T85"/>
  <c r="T84"/>
  <c r="T83"/>
  <c r="R86"/>
  <c r="R85"/>
  <c r="R84"/>
  <c r="R83"/>
  <c r="P86"/>
  <c r="P85"/>
  <c r="P84"/>
  <c r="P83"/>
  <c i="1" r="AU55"/>
  <c i="5" r="BK86"/>
  <c r="BK85"/>
  <c r="J85"/>
  <c r="BK84"/>
  <c r="J84"/>
  <c r="BK83"/>
  <c r="J83"/>
  <c r="J56"/>
  <c r="J27"/>
  <c i="1" r="AG55"/>
  <c i="5" r="J86"/>
  <c r="BE86"/>
  <c r="J30"/>
  <c i="1" r="AV55"/>
  <c i="5" r="F30"/>
  <c i="1" r="AZ55"/>
  <c i="5" r="J58"/>
  <c r="J57"/>
  <c r="F77"/>
  <c r="E75"/>
  <c r="F49"/>
  <c r="E47"/>
  <c r="J36"/>
  <c r="J21"/>
  <c r="E21"/>
  <c r="J79"/>
  <c r="J51"/>
  <c r="J20"/>
  <c r="J18"/>
  <c r="E18"/>
  <c r="F80"/>
  <c r="F52"/>
  <c r="J17"/>
  <c r="J15"/>
  <c r="E15"/>
  <c r="F79"/>
  <c r="F51"/>
  <c r="J14"/>
  <c r="J12"/>
  <c r="J77"/>
  <c r="J49"/>
  <c r="E7"/>
  <c r="E73"/>
  <c r="E45"/>
  <c i="1" r="AY54"/>
  <c r="AX54"/>
  <c i="4" r="BI100"/>
  <c r="BH100"/>
  <c r="BG100"/>
  <c r="BF100"/>
  <c r="T100"/>
  <c r="T99"/>
  <c r="R100"/>
  <c r="R99"/>
  <c r="P100"/>
  <c r="P99"/>
  <c r="BK100"/>
  <c r="BK99"/>
  <c r="J99"/>
  <c r="J100"/>
  <c r="BE100"/>
  <c r="J59"/>
  <c r="BI97"/>
  <c r="BH97"/>
  <c r="BG97"/>
  <c r="BF97"/>
  <c r="T97"/>
  <c r="R97"/>
  <c r="P97"/>
  <c r="BK97"/>
  <c r="J97"/>
  <c r="BE97"/>
  <c r="BI95"/>
  <c r="BH95"/>
  <c r="BG95"/>
  <c r="BF95"/>
  <c r="T95"/>
  <c r="R95"/>
  <c r="P95"/>
  <c r="BK95"/>
  <c r="J95"/>
  <c r="BE95"/>
  <c r="BI93"/>
  <c r="BH93"/>
  <c r="BG93"/>
  <c r="BF93"/>
  <c r="T93"/>
  <c r="R93"/>
  <c r="P93"/>
  <c r="BK93"/>
  <c r="J93"/>
  <c r="BE93"/>
  <c r="BI91"/>
  <c r="BH91"/>
  <c r="BG91"/>
  <c r="BF91"/>
  <c r="T91"/>
  <c r="R91"/>
  <c r="P91"/>
  <c r="BK91"/>
  <c r="J91"/>
  <c r="BE91"/>
  <c r="BI89"/>
  <c r="BH89"/>
  <c r="BG89"/>
  <c r="BF89"/>
  <c r="T89"/>
  <c r="R89"/>
  <c r="P89"/>
  <c r="BK89"/>
  <c r="J89"/>
  <c r="BE89"/>
  <c r="BI87"/>
  <c r="BH87"/>
  <c r="BG87"/>
  <c r="BF87"/>
  <c r="T87"/>
  <c r="R87"/>
  <c r="P87"/>
  <c r="BK87"/>
  <c r="J87"/>
  <c r="BE87"/>
  <c r="BI85"/>
  <c r="BH85"/>
  <c r="BG85"/>
  <c r="BF85"/>
  <c r="T85"/>
  <c r="R85"/>
  <c r="P85"/>
  <c r="BK85"/>
  <c r="J85"/>
  <c r="BE85"/>
  <c r="BI82"/>
  <c r="F34"/>
  <c i="1" r="BD54"/>
  <c i="4" r="BH82"/>
  <c r="F33"/>
  <c i="1" r="BC54"/>
  <c i="4" r="BG82"/>
  <c r="F32"/>
  <c i="1" r="BB54"/>
  <c i="4" r="BF82"/>
  <c r="J31"/>
  <c i="1" r="AW54"/>
  <c i="4" r="F31"/>
  <c i="1" r="BA54"/>
  <c i="4" r="T82"/>
  <c r="T81"/>
  <c r="T80"/>
  <c r="T79"/>
  <c r="R82"/>
  <c r="R81"/>
  <c r="R80"/>
  <c r="R79"/>
  <c r="P82"/>
  <c r="P81"/>
  <c r="P80"/>
  <c r="P79"/>
  <c i="1" r="AU54"/>
  <c i="4" r="BK82"/>
  <c r="BK81"/>
  <c r="J81"/>
  <c r="BK80"/>
  <c r="J80"/>
  <c r="BK79"/>
  <c r="J79"/>
  <c r="J56"/>
  <c r="J27"/>
  <c i="1" r="AG54"/>
  <c i="4" r="J82"/>
  <c r="BE82"/>
  <c r="J30"/>
  <c i="1" r="AV54"/>
  <c i="4" r="F30"/>
  <c i="1" r="AZ54"/>
  <c i="4" r="J58"/>
  <c r="J57"/>
  <c r="F73"/>
  <c r="E71"/>
  <c r="F49"/>
  <c r="E47"/>
  <c r="J36"/>
  <c r="J21"/>
  <c r="E21"/>
  <c r="J75"/>
  <c r="J51"/>
  <c r="J20"/>
  <c r="J18"/>
  <c r="E18"/>
  <c r="F76"/>
  <c r="F52"/>
  <c r="J17"/>
  <c r="J15"/>
  <c r="E15"/>
  <c r="F75"/>
  <c r="F51"/>
  <c r="J14"/>
  <c r="J12"/>
  <c r="J73"/>
  <c r="J49"/>
  <c r="E7"/>
  <c r="E69"/>
  <c r="E45"/>
  <c i="1" r="AY53"/>
  <c r="AX53"/>
  <c i="3" r="BI90"/>
  <c r="BH90"/>
  <c r="BG90"/>
  <c r="BF90"/>
  <c r="T90"/>
  <c r="R90"/>
  <c r="P90"/>
  <c r="BK90"/>
  <c r="J90"/>
  <c r="BE90"/>
  <c r="BI88"/>
  <c r="BH88"/>
  <c r="BG88"/>
  <c r="BF88"/>
  <c r="T88"/>
  <c r="R88"/>
  <c r="P88"/>
  <c r="BK88"/>
  <c r="J88"/>
  <c r="BE88"/>
  <c r="BI85"/>
  <c r="BH85"/>
  <c r="BG85"/>
  <c r="BF85"/>
  <c r="T85"/>
  <c r="R85"/>
  <c r="P85"/>
  <c r="BK85"/>
  <c r="J85"/>
  <c r="BE85"/>
  <c r="BI83"/>
  <c r="BH83"/>
  <c r="BG83"/>
  <c r="BF83"/>
  <c r="T83"/>
  <c r="R83"/>
  <c r="P83"/>
  <c r="BK83"/>
  <c r="J83"/>
  <c r="BE83"/>
  <c r="BI81"/>
  <c r="F34"/>
  <c i="1" r="BD53"/>
  <c i="3" r="BH81"/>
  <c r="F33"/>
  <c i="1" r="BC53"/>
  <c i="3" r="BG81"/>
  <c r="F32"/>
  <c i="1" r="BB53"/>
  <c i="3" r="BF81"/>
  <c r="J31"/>
  <c i="1" r="AW53"/>
  <c i="3" r="F31"/>
  <c i="1" r="BA53"/>
  <c i="3" r="T81"/>
  <c r="T80"/>
  <c r="T79"/>
  <c r="T78"/>
  <c r="R81"/>
  <c r="R80"/>
  <c r="R79"/>
  <c r="R78"/>
  <c r="P81"/>
  <c r="P80"/>
  <c r="P79"/>
  <c r="P78"/>
  <c i="1" r="AU53"/>
  <c i="3" r="BK81"/>
  <c r="BK80"/>
  <c r="J80"/>
  <c r="BK79"/>
  <c r="J79"/>
  <c r="BK78"/>
  <c r="J78"/>
  <c r="J56"/>
  <c r="J27"/>
  <c i="1" r="AG53"/>
  <c i="3" r="J81"/>
  <c r="BE81"/>
  <c r="J30"/>
  <c i="1" r="AV53"/>
  <c i="3" r="F30"/>
  <c i="1" r="AZ53"/>
  <c i="3" r="J58"/>
  <c r="J57"/>
  <c r="F72"/>
  <c r="E70"/>
  <c r="F49"/>
  <c r="E47"/>
  <c r="J36"/>
  <c r="J21"/>
  <c r="E21"/>
  <c r="J74"/>
  <c r="J51"/>
  <c r="J20"/>
  <c r="J18"/>
  <c r="E18"/>
  <c r="F75"/>
  <c r="F52"/>
  <c r="J17"/>
  <c r="J15"/>
  <c r="E15"/>
  <c r="F74"/>
  <c r="F51"/>
  <c r="J14"/>
  <c r="J12"/>
  <c r="J72"/>
  <c r="J49"/>
  <c r="E7"/>
  <c r="E68"/>
  <c r="E45"/>
  <c i="1" r="AY52"/>
  <c r="AX52"/>
  <c i="2" r="BI85"/>
  <c r="BH85"/>
  <c r="BG85"/>
  <c r="BF85"/>
  <c r="T85"/>
  <c r="T84"/>
  <c r="R85"/>
  <c r="R84"/>
  <c r="P85"/>
  <c r="P84"/>
  <c r="BK85"/>
  <c r="BK84"/>
  <c r="J84"/>
  <c r="J85"/>
  <c r="BE85"/>
  <c r="J59"/>
  <c r="BI83"/>
  <c r="BH83"/>
  <c r="BG83"/>
  <c r="BF83"/>
  <c r="T83"/>
  <c r="R83"/>
  <c r="P83"/>
  <c r="BK83"/>
  <c r="J83"/>
  <c r="BE83"/>
  <c r="BI82"/>
  <c r="F34"/>
  <c i="1" r="BD52"/>
  <c i="2" r="BH82"/>
  <c r="F33"/>
  <c i="1" r="BC52"/>
  <c i="2" r="BG82"/>
  <c r="F32"/>
  <c i="1" r="BB52"/>
  <c i="2" r="BF82"/>
  <c r="J31"/>
  <c i="1" r="AW52"/>
  <c i="2" r="F31"/>
  <c i="1" r="BA52"/>
  <c i="2" r="T82"/>
  <c r="T81"/>
  <c r="T80"/>
  <c r="T79"/>
  <c r="R82"/>
  <c r="R81"/>
  <c r="R80"/>
  <c r="R79"/>
  <c r="P82"/>
  <c r="P81"/>
  <c r="P80"/>
  <c r="P79"/>
  <c i="1" r="AU52"/>
  <c i="2" r="BK82"/>
  <c r="BK81"/>
  <c r="J81"/>
  <c r="BK80"/>
  <c r="J80"/>
  <c r="BK79"/>
  <c r="J79"/>
  <c r="J56"/>
  <c r="J27"/>
  <c i="1" r="AG52"/>
  <c i="2" r="J82"/>
  <c r="BE82"/>
  <c r="J30"/>
  <c i="1" r="AV52"/>
  <c i="2" r="F30"/>
  <c i="1" r="AZ52"/>
  <c i="2" r="J58"/>
  <c r="J57"/>
  <c r="F73"/>
  <c r="E71"/>
  <c r="F49"/>
  <c r="E47"/>
  <c r="J36"/>
  <c r="J21"/>
  <c r="E21"/>
  <c r="J75"/>
  <c r="J51"/>
  <c r="J20"/>
  <c r="J18"/>
  <c r="E18"/>
  <c r="F76"/>
  <c r="F52"/>
  <c r="J17"/>
  <c r="J15"/>
  <c r="E15"/>
  <c r="F75"/>
  <c r="F51"/>
  <c r="J14"/>
  <c r="J12"/>
  <c r="J73"/>
  <c r="J49"/>
  <c r="E7"/>
  <c r="E69"/>
  <c r="E45"/>
  <c i="1" r="BD51"/>
  <c r="W30"/>
  <c r="BC51"/>
  <c r="W29"/>
  <c r="BB51"/>
  <c r="W28"/>
  <c r="BA51"/>
  <c r="W27"/>
  <c r="AZ51"/>
  <c r="W26"/>
  <c r="AY51"/>
  <c r="AX51"/>
  <c r="AW51"/>
  <c r="AK27"/>
  <c r="AV51"/>
  <c r="AK26"/>
  <c r="AU51"/>
  <c r="AT51"/>
  <c r="AS51"/>
  <c r="AG51"/>
  <c r="AK23"/>
  <c r="AT55"/>
  <c r="AN55"/>
  <c r="AT54"/>
  <c r="AN54"/>
  <c r="AT53"/>
  <c r="AN5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<sst xmlns="http://schemas.openxmlformats.org/spreadsheetml/2006/main">
  <si>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</si>
  <si>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</si>
  <si>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</si>
  <si>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</si>
  <si>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</si>
  <si>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</si>
  <si>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</si>
  <si>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{3039b09d-503c-44f0-b164-4129187e0baf}</t>
  </si>
  <si>
    <t>0,01</t>
  </si>
  <si>
    <t>21</t>
  </si>
  <si>
    <t>15</t>
  </si>
  <si>
    <t>REKAPITULACE STAVBY</t>
  </si>
  <si>
    <t xml:space="preserve">v ---  níže se nacházejí doplnkové a pomocné údaje k sestavám  --- v</t>
  </si>
  <si>
    <t>Návod na vyplnění</t>
  </si>
  <si>
    <t>0,001</t>
  </si>
  <si>
    <t>Kód:</t>
  </si>
  <si>
    <t>D-18-014</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</si>
  <si>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</si>
  <si>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</si>
  <si>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 xml:space="preserve"> Severovýchodní cyklomagistrála - etapa 6.3</t>
  </si>
  <si>
    <t>KSO:</t>
  </si>
  <si>
    <t/>
  </si>
  <si>
    <t>CC-CZ:</t>
  </si>
  <si>
    <t>Místo:</t>
  </si>
  <si>
    <t xml:space="preserve"> </t>
  </si>
  <si>
    <t>Datum:</t>
  </si>
  <si>
    <t>08.08.2018</t>
  </si>
  <si>
    <t>Zadavatel:</t>
  </si>
  <si>
    <t>IČ:</t>
  </si>
  <si>
    <t>DIČ:</t>
  </si>
  <si>
    <t>Uchazeč:</t>
  </si>
  <si>
    <t>Vyplň údaj</t>
  </si>
  <si>
    <t>Projektant:</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</si>
  <si>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</si>
  <si>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</si>
  <si>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</si>
  <si>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</si>
  <si>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</si>
  <si>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</si>
  <si>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</si>
  <si>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</si>
  <si>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</si>
  <si>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</si>
  <si>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</si>
  <si>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</si>
  <si>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</si>
  <si>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</si>
  <si>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</si>
  <si>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</si>
  <si>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</si>
  <si>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</si>
  <si>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</si>
  <si>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</si>
  <si>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</si>
  <si>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</si>
  <si>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</si>
  <si>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</si>
  <si>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</si>
  <si>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</si>
  <si>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</si>
  <si>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</si>
  <si>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</si>
  <si>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</si>
  <si>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</si>
  <si>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</si>
  <si>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</si>
  <si>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</si>
  <si>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</si>
  <si>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</si>
  <si>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</si>
  <si>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</si>
  <si>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</si>
  <si>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</si>
  <si>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</si>
  <si>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</si>
  <si>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000</t>
  </si>
  <si>
    <t>Ostatní a vedlejší náklady</t>
  </si>
  <si>
    <t>STA</t>
  </si>
  <si>
    <t>1</t>
  </si>
  <si>
    <t>{6fd8c598-59ce-48c3-8ac3-2e6f39b9325f}</t>
  </si>
  <si>
    <t>2</t>
  </si>
  <si>
    <t>SO 101</t>
  </si>
  <si>
    <t>Etapa 6.3.</t>
  </si>
  <si>
    <t>{8a8011f4-a473-4a65-9ccf-80f4b0aa8840}</t>
  </si>
  <si>
    <t>SO 102</t>
  </si>
  <si>
    <t>Budovatelská – východ</t>
  </si>
  <si>
    <t>{86e525c8-a4c6-4a2a-b873-bcbf0a6ae8c1}</t>
  </si>
  <si>
    <t>SO 103</t>
  </si>
  <si>
    <t>Chodníky v ulici Budovatelská</t>
  </si>
  <si>
    <t>{84148e08-e669-4cef-926d-a5e1418b8a11}</t>
  </si>
  <si>
    <t>1) Krycí list soupisu</t>
  </si>
  <si>
    <t>2) Rekapitulace</t>
  </si>
  <si>
    <t>3) Soupis prací</t>
  </si>
  <si>
    <t>Zpět na list:</t>
  </si>
  <si>
    <t>Rekapitulace stavby</t>
  </si>
  <si>
    <t>KRYCÍ LIST SOUPISU</t>
  </si>
  <si>
    <t>Objekt:</t>
  </si>
  <si>
    <t>SO 000 - Ostatní a vedlejší náklady</t>
  </si>
  <si>
    <t>REKAPITULACE ČLENĚNÍ SOUPISU PRACÍ</t>
  </si>
  <si>
    <t>Kód dílu - Popis</t>
  </si>
  <si>
    <t>Cena celkem [CZK]</t>
  </si>
  <si>
    <t>Náklady soupisu celkem</t>
  </si>
  <si>
    <t>-1</t>
  </si>
  <si>
    <t>VRN - Vedlejší rozpočtové náklady</t>
  </si>
  <si>
    <t xml:space="preserve">    VRN1 - Průzkumné, geodetické a projektové práce</t>
  </si>
  <si>
    <t xml:space="preserve">    VRN3 - Zařízení staveniště</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</si>
  <si>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</si>
  <si>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</si>
  <si>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</si>
  <si>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</si>
  <si>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</si>
  <si>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</si>
  <si>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</si>
  <si>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</si>
  <si>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</si>
  <si>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</si>
  <si>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</si>
  <si>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</si>
  <si>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</si>
  <si>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</si>
  <si>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VRN</t>
  </si>
  <si>
    <t>Vedlejší rozpočtové náklady</t>
  </si>
  <si>
    <t>5</t>
  </si>
  <si>
    <t>ROZPOCET</t>
  </si>
  <si>
    <t>VRN1</t>
  </si>
  <si>
    <t>Průzkumné, geodetické a projektové práce</t>
  </si>
  <si>
    <t>K</t>
  </si>
  <si>
    <t>012303000</t>
  </si>
  <si>
    <t>Geodetické práce po výstavbě</t>
  </si>
  <si>
    <t>ks</t>
  </si>
  <si>
    <t>CS ÚRS 2018 02</t>
  </si>
  <si>
    <t>1024</t>
  </si>
  <si>
    <t>-1604395258</t>
  </si>
  <si>
    <t>013254000</t>
  </si>
  <si>
    <t>Dokumentace skutečného provedení stavby</t>
  </si>
  <si>
    <t>-1483465366</t>
  </si>
  <si>
    <t>VRN3</t>
  </si>
  <si>
    <t>Zařízení staveniště</t>
  </si>
  <si>
    <t>3</t>
  </si>
  <si>
    <t>032903000</t>
  </si>
  <si>
    <t>Náklady na provoz a údržbu vybavení staveniště</t>
  </si>
  <si>
    <t>1578010654</t>
  </si>
  <si>
    <t>SO 101 - Etapa 6.3.</t>
  </si>
  <si>
    <t>HSV - Práce a dodávky HSV</t>
  </si>
  <si>
    <t xml:space="preserve">    5 - Komunikace pozemní</t>
  </si>
  <si>
    <t>HSV</t>
  </si>
  <si>
    <t>Práce a dodávky HSV</t>
  </si>
  <si>
    <t>Komunikace pozemní</t>
  </si>
  <si>
    <t>567511141</t>
  </si>
  <si>
    <t>Recyklace podkladní vrstvy za studena na místě rozpojení a reprofilace podkladu s hutněním plochy přes 6 000 do 10 000 m2, tloušťky do 150 mm</t>
  </si>
  <si>
    <t>m2</t>
  </si>
  <si>
    <t>4</t>
  </si>
  <si>
    <t>1481903384</t>
  </si>
  <si>
    <t>PSC</t>
  </si>
  <si>
    <t xml:space="preserve">Poznámka k souboru cen:_x000d_
1. V cenách rozpojení a reprofilace 567 5.-1 jsou započteny i náklady na rozpojení původních vrstev konstrukce vozovky a úpravu povrchu grejdrem se zhutněním._x000d_
2. V cenách rozpojení a reprofilace 567 5.-1 nejsou započteny náklady na případné odebrání přebytečné suti, které se ocení cenou 997 22-1611 Nakládání na dopravní prostředky a cenami souboru cen 997 22-15 Vodorovná doprava suti._x000d_
3. V cenách promísení 567 5.-2 a 567 5.-3 jsou započteny i náklady na:_x000d_
a) úpravu zrnitosti rozpojené směsi přidáním drobného drceného kameniva (materiál ve specifikaci),_x000d_
b) dávkování pojiva, jeho promísení s recyklovanou směsí, její rovnoměrné rozhrnutí, zhutnění a vlhčení (materiál ve specifikaci). Jako pojivo lze použít:_x000d_
- u cen 567 5.-2 kombinaci cementu a asfaltové emulze nebo cementu a zpěněného asfaltu, příp. pouze cement nebo pouze hydraulické pojivo,_x000d_
- u cen 567 5.-3 cement a přísadu na bázi zeolitů a minerálů._x000d_
4. Doporučené množství přidaného kameniva je 10 až 20 % objemové hmotnosti vrstvy, tj. 230 – 460 kg/m3._x000d_
5. Doporučené množství pojiva v % objemové hmotnosti zhutněné vrstvy u cen 567 5.-2:_x000d_
a) kombinace cementu a asfaltové emulze:_x000d_
- cement (obor 585 2)…………… 2,0-5,0 %, obvykle 4,0 %_x000d_
- asfaltová emulze (obor 111 6) … 2,5-4,0 %, obvykle 2,0 %_x000d_
b) kombinace cementu a zpěněného asfaltu:_x000d_
- cement (obor 585 2)…………… 2,0-5,0 %, obvykle 4,0 %_x000d_
- asfalt (obor 111 6)………………1,5-3,0 %, obvykle 2,5 %_x000d_
6. Doporučené množství pojiva v % objemové hmotnosti zhutněné vrstvy u cen 567 5.-3:_x000d_
a) kombinace cementu a přísady na bázi zeolitů a minerálů:_x000d_
- cement (obor 585 2)…………… 7 - 10 %,_x000d_
- přísada (obor ) …....................0,07 -0,1 %,_x000d_
7. Předpokládaná objemová hmotnost zhutněné vrstvy je 2 300 kg/m3 ._x000d_
8. Přesné množství přidávaného kameniva a pojiva se stanoví silniční laboratoří na základě průkazní zkoušky - analýzy vzorků odebraných z původní konstrukce._x000d_
9. Orientační hmotnosti pojiva na 1 m3 zhutněné vrtsvy je uvedena v příloze č. 5, tabulce č. 2._x000d_
10. Hmotnost přidávaného kameniva a pojiva se nezapočítává do výpočtu přesunu hmot._x000d_
11. Na takto recyklovanou podkladní vrstvu a následně provedený spojovací postřik se pokládají nové asfaltové koberce (1 či více) nebo se její povrch opatří nátěrem, případně emulzní kalovou vrstvou pro využití vrstvy jako obrusné, vhodné jen pro lehkou dopravu._x000d_
</t>
  </si>
  <si>
    <t>572211111</t>
  </si>
  <si>
    <t>Vyspravení výtluků a propadlých míst na krajnicích a komunikacích s rozprostřením a zhutněním kamenivem hrubým drceným</t>
  </si>
  <si>
    <t>m3</t>
  </si>
  <si>
    <t>-566156325</t>
  </si>
  <si>
    <t xml:space="preserve">Poznámka k souboru cen:_x000d_
1. Množství měrných jednotek se určuje v m3 kameniva v nezhutněném stavu._x000d_
</t>
  </si>
  <si>
    <t>573191111</t>
  </si>
  <si>
    <t>Postřik infiltrační kationaktivní emulzí v množství 1,00 kg/m2</t>
  </si>
  <si>
    <t>-1838746532</t>
  </si>
  <si>
    <t xml:space="preserve">Poznámka k souboru cen:_x000d_
1. V ceně nejsou započteny náklady na popř. projektem předepsané očištění vozovky, které se oceňuje cenou 938 90-8411 Očištění povrchu saponátovým roztokem části C 01 tohoto katalogu._x000d_
</t>
  </si>
  <si>
    <t>VV</t>
  </si>
  <si>
    <t>6401 " na ŠD</t>
  </si>
  <si>
    <t>573231107</t>
  </si>
  <si>
    <t>Postřik spojovací PS bez posypu kamenivem ze silniční emulze, v množství 0,40 kg/m2</t>
  </si>
  <si>
    <t>1059385398</t>
  </si>
  <si>
    <t>530 " na panely</t>
  </si>
  <si>
    <t>577144121</t>
  </si>
  <si>
    <t>Asfaltový beton vrstva obrusná ACO 11 (ABS) s rozprostřením a se zhutněním z nemodifikovaného asfaltu v pruhu šířky přes 3 m tř. I, po zhutnění tl. 50 mm</t>
  </si>
  <si>
    <t>-2031227387</t>
  </si>
  <si>
    <t xml:space="preserve">Poznámka k souboru cen:_x000d_
1. ČSN EN 13108-1 připouští pro ACO 11 pouze tl. 35 až 50 mm._x000d_
</t>
  </si>
  <si>
    <t>Součet</t>
  </si>
  <si>
    <t>SO 102 - Budovatelská – východ</t>
  </si>
  <si>
    <t xml:space="preserve">    1 - Zemní práce</t>
  </si>
  <si>
    <t>Zemní práce</t>
  </si>
  <si>
    <t>112101101</t>
  </si>
  <si>
    <t>Odstranění stromů s odřezáním kmene a s odvětvením listnatých, průměru kmene přes 100 do 300 mm</t>
  </si>
  <si>
    <t>kus</t>
  </si>
  <si>
    <t>479589618</t>
  </si>
  <si>
    <t xml:space="preserve">Poznámka k souboru cen:_x000d_
1. Ceny jsou určeny pro odstranění stromů v rámci přípravy staveniště._x000d_
2. Ceny lze použít i pro odstranění stromů ze sesuté zeminy, vývratů a polomů._x000d_
3. V ceně jsou započteny i náklady na případné nutné odklizení kmene a větví odděleně na vzdálenost do 50 m nebo s naložením na dopravní prostředek._x000d_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terénu._x000d_
5. Ceny nelze užít v případě, kdy je nutné odstraňování stromu po částech; tyto práce lze oceňovat příslušnými cenami katalogu 823-1 Plochy a úprava území._x000d_
</t>
  </si>
  <si>
    <t>30 " předpoklad</t>
  </si>
  <si>
    <t>112201101</t>
  </si>
  <si>
    <t>Odstranění pařezů s jejich vykopáním, vytrháním nebo odstřelením, s přesekáním kořenů průměru přes 100 do 300 mm</t>
  </si>
  <si>
    <t>-817437847</t>
  </si>
  <si>
    <t xml:space="preserve">Poznámka k souboru cen:_x000d_
1. Ceny lze použít i pro odstranění pařezů ze sesuté zeminy, vývratů a polomů._x000d_
2. V ceně jsou započteny i náklady na případné nutné odklizení pařezů na hromady na vzdálenost do 50 m nebo naložení na dopravní prostředek._x000d_
3. Mají-li se odstraňovat pařezy z pokáceného souvislého lesního porostu, lze počet pařezů stanovit s přihlédnutím k tabulce v příloze č. 1._x000d_
4. Zásyp jam po pařezech se oceňuje cenami souboru cen 174 20-12 této části katalogu._x000d_
5. Průměr pařezu se měří v místě řezu kmene na základě dvojího na sebe kolmého měření a následného zprůměrování naměřených hodnot._x000d_
</t>
  </si>
  <si>
    <t>162301401</t>
  </si>
  <si>
    <t>Vodorovné přemístění větví, kmenů nebo pařezů s naložením, složením a dopravou do 5000 m větví stromů listnatých, průměru kmene přes 100 do 300 mm</t>
  </si>
  <si>
    <t>881263499</t>
  </si>
  <si>
    <t xml:space="preserve">Poznámka k souboru cen:_x000d_
1. Průměr kmene i pařezu se měří v místě řezu._x000d_
2. Měrná jednotka je 1 strom._x000d_
</t>
  </si>
  <si>
    <t>162301411</t>
  </si>
  <si>
    <t>Vodorovné přemístění větví, kmenů nebo pařezů s naložením, složením a dopravou do 5000 m kmenů stromů listnatých, průměru přes 100 do 300 mm</t>
  </si>
  <si>
    <t>1465954740</t>
  </si>
  <si>
    <t>162301421</t>
  </si>
  <si>
    <t>Vodorovné přemístění větví, kmenů nebo pařezů s naložením, složením a dopravou do 5000 m pařezů kmenů, průměru přes 100 do 300 mm</t>
  </si>
  <si>
    <t>1524398217</t>
  </si>
  <si>
    <t>6</t>
  </si>
  <si>
    <t>162301901</t>
  </si>
  <si>
    <t>Vodorovné přemístění větví, kmenů nebo pařezů s naložením, složením a dopravou Příplatek k cenám za každých dalších i započatých 5000 m přes 5000 m větví stromů listnatých, průměru kmene přes 100 do 300 mm</t>
  </si>
  <si>
    <t>1924522053</t>
  </si>
  <si>
    <t>7</t>
  </si>
  <si>
    <t>162301911</t>
  </si>
  <si>
    <t>Vodorovné přemístění větví, kmenů nebo pařezů s naložením, složením a dopravou Příplatek k cenám za každých dalších i započatých 5000 m přes 5000 m kmenů stromů listnatých, o průměru přes 100 do 300 mm</t>
  </si>
  <si>
    <t>1512437860</t>
  </si>
  <si>
    <t>8</t>
  </si>
  <si>
    <t>162301921</t>
  </si>
  <si>
    <t>Vodorovné přemístění větví, kmenů nebo pařezů s naložením, složením a dopravou Příplatek k cenám za každých dalších i započatých 5000 m přes 5000 m pařezů kmenů, průměru přes 100 do 300 mm</t>
  </si>
  <si>
    <t>-275304063</t>
  </si>
  <si>
    <t>9</t>
  </si>
  <si>
    <t>564952111</t>
  </si>
  <si>
    <t>Podklad z mechanicky zpevněného kameniva MZK (minerální beton) s rozprostřením a s hutněním, po zhutnění tl. 150 mm</t>
  </si>
  <si>
    <t>1937919551</t>
  </si>
  <si>
    <t xml:space="preserve">Poznámka k souboru cen:_x000d_
1. ČSN 73 6126-1 připouští pro MZK max. tl. 300 mm._x000d_
2. V cenách nejsou započteny náklady na:_x000d_
a) ochranu povrchu podkladu filtračním postřikem, který se oceňuje cenami souboru cen 573 11-11,_x000d_
b) spojovací postřik před pokládkou asfaltových směsí, který se oceňuje cenami souboru cen 573 2.-11._x000d_
</t>
  </si>
  <si>
    <t xml:space="preserve">893 " z kameniva frakce 0-32 mm </t>
  </si>
  <si>
    <t>SO 103 - Chodníky v ulici Budovatelská</t>
  </si>
  <si>
    <t xml:space="preserve">    8 - Trubní vedení</t>
  </si>
  <si>
    <t xml:space="preserve">    9 - Ostatní konstrukce a práce, bourání</t>
  </si>
  <si>
    <t xml:space="preserve">    997 - Přesun sutě</t>
  </si>
  <si>
    <t xml:space="preserve">    998 - Přesun hmot</t>
  </si>
  <si>
    <t>113107122</t>
  </si>
  <si>
    <t>Odstranění podkladů nebo krytů ručně s přemístěním hmot na skládku na vzdálenost do 3 m nebo s naložením na dopravní prostředek z kameniva hrubého drceného, o tl. vrstvy přes 100 do 200 mm</t>
  </si>
  <si>
    <t>1877528431</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</si>
  <si>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Ceny_x000d_
a) –7111 až –7113, –7151 až -7153, -7211 až -7213 a -7311 až -7313 lze použít i pro odstranění podkladů nebo krytů ze štěrkopísku, škváry, strusky nebo z mechanicky zpevněných zemin,_x000d_
b) –7121 až 7125, –7161 až -7165, -7221 až -7225 a -7321 až -7325 lze použít i pro odstranění podkladů nebo krytů ze zemin stabilizovaných vápnem,_x000d_
c) –7130 až -7134, –7170 až -7174, –7230 až -7234 a -7330 až -7334 lze použít i pro odstranění dlažeb uložených do betonového lože a dlažeb z mozaiky uložených do cementové malty nebo podkladu ze zemin stabilizovaných cementem._x000d_
3. Ceny lze použít i pro odstranění podkladů nebo krytů opatřených živičnými postřiky nebo nátěry._x000d_
4. Ceny odlišené podle tloušťky (např. do 100 mm, do 200 mm) jsou určeny vždy pro celou tloušťku jednotlivých konstrukcí._x000d_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nevykazuje._x000d_
6. Přemístění vybouraného materiálu větší vzdálenost, než je uvedeno, se oceňuje cenami souborů cen 997 22-1 Vodorovná doprava suti._x000d_
7. Ceny -714 . , -718 . , –724 . a -734 . nelze použít pro odstranění podkladu nebo krytu frézováním._x000d_
</t>
  </si>
  <si>
    <t>31 " pod asfaltem</t>
  </si>
  <si>
    <t>81 " kryt z kameniva</t>
  </si>
  <si>
    <t>113107141</t>
  </si>
  <si>
    <t>Odstranění podkladů nebo krytů ručně s přemístěním hmot na skládku na vzdálenost do 3 m nebo s naložením na dopravní prostředek živičných, o tl. vrstvy do 50 mm</t>
  </si>
  <si>
    <t>-138765527</t>
  </si>
  <si>
    <t>29+2</t>
  </si>
  <si>
    <t>113202111</t>
  </si>
  <si>
    <t>Vytrhání obrub s vybouráním lože, s přemístěním hmot na skládku na vzdálenost do 3 m nebo s naložením na dopravní prostředek z krajníků nebo obrubníků stojatých</t>
  </si>
  <si>
    <t>m</t>
  </si>
  <si>
    <t>-1307042083</t>
  </si>
  <si>
    <t xml:space="preserve">Poznámka k souboru cen:_x000d_
1. Ceny jsou určeny:_x000d_
a) pro vytrhání obrub, obrubníků nebo krajníků jakéhokoliv druhu a velikosti uložených v jakémkoliv loži popř. i s opěrami a vyspárovaných jakýmkoliv materiálem,_x000d_
b) pro obruby z dlažebních kostek uložených v jedné řadě._x000d_
2. V cenách nejsou započteny náklady na popř. nutné očištění:_x000d_
a) vytrhaných obrubníků nebo krajníků, které se oceňuje cenami souboru cen 979 0 . - . . Očištění vybouraných obrubníků, krajníků, desek nebo dílců části C 01 tohoto ceníku,_x000d_
b) vytrhaných dlažebních kostek, které se oceňují cenami souboru cen 979 07-11 Očištění vybouraných dlažebních kostek části C 01 tohoto ceníku._x000d_
3. Vytrhání obrub ze dvou řad kostek se oceňuje jako dvojnásobné množství vytrhání obrub z jedné řady kostek._x000d_
4. Přemístění vybouraných obrub, krajníků nebo dlažebních kostek včetně materiálu z lože a spár na vzdálenost přes 3 m se oceňuje cenami souborů cen 997 22-1 Vodorovná doprava suti a vybouraných hmot._x000d_
</t>
  </si>
  <si>
    <t>34 " položka bude čerpána na přímý příkaz zadavatele</t>
  </si>
  <si>
    <t>564851111</t>
  </si>
  <si>
    <t>Podklad ze štěrkodrti ŠD s rozprostřením a zhutněním, po zhutnění tl. 150 mm</t>
  </si>
  <si>
    <t>1490460051</t>
  </si>
  <si>
    <t>60 " chodník, frakce 0/32</t>
  </si>
  <si>
    <t>564861111</t>
  </si>
  <si>
    <t>Podklad ze štěrkodrti ŠD s rozprostřením a zhutněním, po zhutnění tl. 200 mm</t>
  </si>
  <si>
    <t>1753890092</t>
  </si>
  <si>
    <t>40 " vjezd frakce 0/32</t>
  </si>
  <si>
    <t>564911411</t>
  </si>
  <si>
    <t>Podklad nebo podsyp z asfaltového recyklátu s rozprostřením a zhutněním, po zhutnění tl. 50 mm</t>
  </si>
  <si>
    <t>1325543945</t>
  </si>
  <si>
    <t>60 " chodník</t>
  </si>
  <si>
    <t>40 " vjezd</t>
  </si>
  <si>
    <t>425971318</t>
  </si>
  <si>
    <t>60 " chodník na ŠD</t>
  </si>
  <si>
    <t>40 " vjezd na ŠD</t>
  </si>
  <si>
    <t>2090856917</t>
  </si>
  <si>
    <t>60 " chodník na R-mat</t>
  </si>
  <si>
    <t>40 " vjezd na R-mat</t>
  </si>
  <si>
    <t>1512427201</t>
  </si>
  <si>
    <t>10</t>
  </si>
  <si>
    <t>596211110</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</si>
  <si>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</si>
  <si>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-562891295</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</si>
  <si>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apod.)._x000d_
2. V cenách jsou započteny i náklady na dodání hmot pro lože a na dodání materiálu na výplň spár._x000d_
3. V cenách nejsou započteny náklady na dodání zámkové dlažby, které se oceňuje ve specifikaci; ztratné lze dohodnout u plochy_x000d_
a) do 100 m2 ve výši 3 %,_x000d_
b) přes 100 do 300 m2 ve výši 2 %,_x000d_
c) přes 300 m2 ve výši 1 %._x000d_
4. Část lože přesahující tloušťku 40 mm se oceňuje cenami souboru cen 451 . . -9 . Příplatek za každých dalších 10 mm tloušťky podkladu nebo lože._x000d_
</t>
  </si>
  <si>
    <t>8,5+3,2</t>
  </si>
  <si>
    <t>11</t>
  </si>
  <si>
    <t>M</t>
  </si>
  <si>
    <t>59245006</t>
  </si>
  <si>
    <t>dlažba skladebná betonová základní pro nevidomé 20 x 10 x 6 cm barevná</t>
  </si>
  <si>
    <t>-1884688559</t>
  </si>
  <si>
    <t>11,7*1,03 'Přepočtené koeficientem množství</t>
  </si>
  <si>
    <t>Trubní vedení</t>
  </si>
  <si>
    <t>12</t>
  </si>
  <si>
    <t>899331111</t>
  </si>
  <si>
    <t>Výšková úprava uličního vstupu nebo vpusti do 200 mm zvýšením poklopu</t>
  </si>
  <si>
    <t>1461581981</t>
  </si>
  <si>
    <t xml:space="preserve">Poznámka k souboru cen:_x000d_
1. V cenách jsou započteny i náklady na:_x000d_
a) odbourání dosavadního krytu, podkladu, nadezdívky nebo prstence s odklizením vybouraných hmot do 3 m,_x000d_
b) zarovnání plochy nadezdívky cementovou maltou,_x000d_
c) podbetonování nebo podezdění rámu,_x000d_
d) odstranění a znovuosazení rámu, poklopu, mříže, krycího hrnce nebo hydrantu,_x000d_
e) úpravu a doplnění krytu popř. podkladu vozovky v místě provedené výškové úpravy._x000d_
2. V cenách nejsou započteny náklady na příp. nutné dodání nové mříže, rámu, poklopu nebo krycího hrnce. Jejich dodání se oceňuje ve specifikaci, ztratné se nestanoví._x000d_
</t>
  </si>
  <si>
    <t>Ostatní konstrukce a práce, bourání</t>
  </si>
  <si>
    <t>13</t>
  </si>
  <si>
    <t>913121111</t>
  </si>
  <si>
    <t>Montáž a demontáž dočasných dopravních značek kompletních značek vč. podstavce a sloupku základních</t>
  </si>
  <si>
    <t>-642838844</t>
  </si>
  <si>
    <t xml:space="preserve">Poznámka k souboru cen:_x000d_
1. V cenách jsou započteny náklady na montáž i demontáž dočasné značky, nebo podstavce._x000d_
</t>
  </si>
  <si>
    <t>2+2</t>
  </si>
  <si>
    <t>14</t>
  </si>
  <si>
    <t>913121211</t>
  </si>
  <si>
    <t>Montáž a demontáž dočasných dopravních značek Příplatek za první a každý další den použití dočasných dopravních značek k ceně 12-1111</t>
  </si>
  <si>
    <t>-586471154</t>
  </si>
  <si>
    <t>2,000*20</t>
  </si>
  <si>
    <t>913321111</t>
  </si>
  <si>
    <t>Montáž a demontáž dočasných dopravních vodících zařízení směrové desky základní</t>
  </si>
  <si>
    <t>1793827496</t>
  </si>
  <si>
    <t xml:space="preserve">Poznámka k souboru cen:_x000d_
1. V cenách jsou započteny náklady na montáž i demontáž dočasného vodícího zařízení._x000d_
</t>
  </si>
  <si>
    <t>4+4</t>
  </si>
  <si>
    <t>16</t>
  </si>
  <si>
    <t>913321115</t>
  </si>
  <si>
    <t>Montáž a demontáž dočasných dopravních vodících zařízení soupravy směrových desek s výstražným světlem 3 desky</t>
  </si>
  <si>
    <t>-311886769</t>
  </si>
  <si>
    <t>1+1</t>
  </si>
  <si>
    <t>17</t>
  </si>
  <si>
    <t>913321211</t>
  </si>
  <si>
    <t>Montáž a demontáž dočasných dopravních vodících zařízení Příplatek za první a každý další den použití dočasných dopravních vodících zařízení k ceně 32-1111</t>
  </si>
  <si>
    <t>1402215977</t>
  </si>
  <si>
    <t>4*20</t>
  </si>
  <si>
    <t>18</t>
  </si>
  <si>
    <t>913321215</t>
  </si>
  <si>
    <t>Montáž a demontáž dočasných dopravních vodících zařízení Příplatek za první a každý další den použití dočasných dopravních vodících zařízení k ceně 32-1115</t>
  </si>
  <si>
    <t>393832427</t>
  </si>
  <si>
    <t>1*20</t>
  </si>
  <si>
    <t>19</t>
  </si>
  <si>
    <t>913331115</t>
  </si>
  <si>
    <t>Montáž a demontáž dočasných dopravních vodících zařízení signální svítilny včetně akumulátoru</t>
  </si>
  <si>
    <t>1188604786</t>
  </si>
  <si>
    <t>20</t>
  </si>
  <si>
    <t>913331215</t>
  </si>
  <si>
    <t>Montáž a demontáž dočasných dopravních vodících zařízení Příplatek za první a každý další den použití dočasných dopravních vodících zařízení k ceně 33-1115</t>
  </si>
  <si>
    <t>406606886</t>
  </si>
  <si>
    <t>2*20</t>
  </si>
  <si>
    <t>916131212</t>
  </si>
  <si>
    <t>Osazení silničního obrubníku betonového se zřízením lože, s vyplněním a zatřením spár cementovou maltou stojatého bez boční opěry, do lože z betonu prostého</t>
  </si>
  <si>
    <t>2135520299</t>
  </si>
  <si>
    <t xml:space="preserve">Poznámka k souboru cen:_x000d_
1. V cenách silničních obrubníků ležatých i stojatých jsou započteny:_x000d_
a) pro osazení do lože z kameniva těženého i náklady na dodání hmot pro lože tl. 80 až 100 mm,_x000d_
b) pro osazení do lože z betonu prostého i náklady na dodání hmot pro lože tl. 80 až 100 mm; v cenách -1113 a -1213 též náklady na zřízení bočních opěr._x000d_
2. Část lože z betonu prostého přesahující tl. 100 mm se oceňuje cenou 916 99-1121 Lože pod obrubníky, krajníky nebo obruby z dlažebních kostek._x000d_
3. V cenách nejsou započteny náklady na dodání obrubníků, tyto se oceňují ve specifikaci._x000d_
</t>
  </si>
  <si>
    <t>položka bude čerpána na přímý příkaz zadavatele</t>
  </si>
  <si>
    <t>18 " snížený</t>
  </si>
  <si>
    <t xml:space="preserve">16 "  </t>
  </si>
  <si>
    <t>22</t>
  </si>
  <si>
    <t>59217017</t>
  </si>
  <si>
    <t>obrubník betonový chodníkový 100x10x25 cm</t>
  </si>
  <si>
    <t>-308005414</t>
  </si>
  <si>
    <t>34*1,01 'Přepočtené koeficientem množství</t>
  </si>
  <si>
    <t>997</t>
  </si>
  <si>
    <t>Přesun sutě</t>
  </si>
  <si>
    <t>23</t>
  </si>
  <si>
    <t>997221551</t>
  </si>
  <si>
    <t>Vodorovná doprava suti bez naložení, ale se složením a s hrubým urovnáním ze sypkých materiálů, na vzdálenost do 1 km</t>
  </si>
  <si>
    <t>t</t>
  </si>
  <si>
    <t>1189690059</t>
  </si>
  <si>
    <t xml:space="preserve">Poznámka k souboru cen:_x000d_
1. Ceny nelze použít pro vodorovnou dopravu suti po železnici, po vodě nebo neobvyklými dopravními prostředky._x000d_
2. Je-li na dopravní dráze pro vodorovnou dopravu suti překážka, pro kterou je nutno suť překládat z jednoho dopravního prostředku na druhý, oceňuje se tato doprava v každém úseku samostatně._x000d_
3. Ceny 997 22-155 jsou určeny pro sypký materiál, např. kamenivo a hmoty kamenitého charakteru stmelené vápnem, cementem nebo živicí._x000d_
4. Ceny 997 22-156 jsou určeny pro drobný kusový materiál (dlažební kostky, lomový kámen)._x000d_
</t>
  </si>
  <si>
    <t>24</t>
  </si>
  <si>
    <t>997221559</t>
  </si>
  <si>
    <t>Vodorovná doprava suti bez naložení, ale se složením a s hrubým urovnáním Příplatek k ceně za každý další i započatý 1 km přes 1 km</t>
  </si>
  <si>
    <t>-131503704</t>
  </si>
  <si>
    <t>42,488*9 'Přepočtené koeficientem množství</t>
  </si>
  <si>
    <t>25</t>
  </si>
  <si>
    <t>997221815</t>
  </si>
  <si>
    <t>Poplatek za uložení stavebního odpadu na skládce (skládkovné) z prostého betonu zatříděného do Katalogu odpadů pod kódem 170 101</t>
  </si>
  <si>
    <t>1577287618</t>
  </si>
  <si>
    <t xml:space="preserve">Poznámka k souboru cen:_x000d_
1. Ceny uvedenév souboru cen je doporučeno upravit podle aktuálních cen místně příslušné skládky odpadů._x000d_
2. Uložení odpadů neuvedených v souboru cen se oceňuje individuálně._x000d_
3. V cenách je započítán poplatek za ukládání odpadu dle zákona 185/2001 Sb._x000d_
4. Případné drcení stavebního odpadu lze ocenit cenami souboru cen 997 00-60 Drcení stavebního odpadu z katalogu 800-6 Demolice objektů._x000d_
</t>
  </si>
  <si>
    <t>26</t>
  </si>
  <si>
    <t>997221845</t>
  </si>
  <si>
    <t>Poplatek za uložení stavebního odpadu na skládce (skládkovné) asfaltového bez obsahu dehtu zatříděného do Katalogu odpadů pod kódem 170 302</t>
  </si>
  <si>
    <t>-1245633258</t>
  </si>
  <si>
    <t>27</t>
  </si>
  <si>
    <t>997221855</t>
  </si>
  <si>
    <t>Poplatek za uložení stavebního odpadu na skládce (skládkovné) zeminy a kameniva zatříděného do Katalogu odpadů pod kódem 170 504</t>
  </si>
  <si>
    <t>1618516202</t>
  </si>
  <si>
    <t>42,488-6,97-3,038</t>
  </si>
  <si>
    <t>998</t>
  </si>
  <si>
    <t>Přesun hmot</t>
  </si>
  <si>
    <t>28</t>
  </si>
  <si>
    <t>998225111</t>
  </si>
  <si>
    <t>Přesun hmot pro komunikace s krytem z kameniva, monolitickým betonovým nebo živičným dopravní vzdálenost do 200 m jakékoliv délky objektu</t>
  </si>
  <si>
    <t>907477525</t>
  </si>
  <si>
    <t xml:space="preserve">Poznámka k souboru cen:_x000d_
1. Ceny lze použít i pro plochy letišť s krytem monolitickým betonovým nebo živičným._x000d_
</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</si>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</sst>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6">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800080"/>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5" fillId="0" borderId="0" applyNumberFormat="0" applyFill="0" applyBorder="0" applyAlignment="0" applyProtection="0"/>
  </cellStyleXfs>
  <cellXfs count="372">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protection locked="0"/>
    </xf>
    <xf numFmtId="0" fontId="12" fillId="2" borderId="0" xfId="0" applyFont="1" applyFill="1" applyAlignment="1" applyProtection="1">
      <alignment horizontal="left" vertical="center"/>
    </xf>
    <xf numFmtId="0" fontId="13" fillId="2" borderId="0" xfId="0" applyFont="1" applyFill="1" applyAlignment="1" applyProtection="1">
      <alignment vertical="center"/>
    </xf>
    <xf numFmtId="0" fontId="14" fillId="2" borderId="0" xfId="0" applyFont="1" applyFill="1" applyAlignment="1" applyProtection="1">
      <alignment horizontal="left" vertical="center"/>
    </xf>
    <xf numFmtId="0" fontId="15" fillId="2" borderId="0" xfId="1" applyFont="1" applyFill="1" applyAlignment="1" applyProtection="1">
      <alignment vertical="center"/>
    </xf>
    <xf numFmtId="0" fontId="45" fillId="2" borderId="0" xfId="1" applyFill="1"/>
    <xf numFmtId="0" fontId="0" fillId="2" borderId="0" xfId="0" applyFill="1"/>
    <xf numFmtId="0" fontId="12" fillId="2"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0"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0" fillId="0" borderId="0" xfId="0" applyFont="1" applyAlignment="1">
      <alignment horizontal="left" vertical="center"/>
    </xf>
    <xf numFmtId="0" fontId="19"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4" fontId="21"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0"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18"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9" xfId="0" applyNumberFormat="1" applyFont="1" applyBorder="1" applyAlignment="1" applyProtection="1">
      <alignment vertical="center"/>
    </xf>
    <xf numFmtId="0" fontId="4" fillId="0" borderId="0" xfId="0" applyFont="1" applyAlignment="1">
      <alignment horizontal="left" vertical="center"/>
    </xf>
    <xf numFmtId="4" fontId="30" fillId="0" borderId="23" xfId="0" applyNumberFormat="1" applyFont="1" applyBorder="1" applyAlignment="1" applyProtection="1">
      <alignment vertical="center"/>
    </xf>
    <xf numFmtId="4" fontId="30" fillId="0" borderId="24" xfId="0" applyNumberFormat="1" applyFont="1" applyBorder="1" applyAlignment="1" applyProtection="1">
      <alignment vertical="center"/>
    </xf>
    <xf numFmtId="166" fontId="30" fillId="0" borderId="24" xfId="0" applyNumberFormat="1" applyFont="1" applyBorder="1" applyAlignment="1" applyProtection="1">
      <alignment vertical="center"/>
    </xf>
    <xf numFmtId="4" fontId="30" fillId="0" borderId="25" xfId="0" applyNumberFormat="1" applyFont="1" applyBorder="1" applyAlignment="1" applyProtection="1">
      <alignment vertical="center"/>
    </xf>
    <xf numFmtId="0" fontId="0" fillId="0" borderId="0" xfId="0" applyProtection="1">
      <protection locked="0"/>
    </xf>
    <xf numFmtId="0" fontId="13" fillId="2" borderId="0" xfId="0" applyFont="1" applyFill="1" applyAlignment="1">
      <alignment vertical="center"/>
    </xf>
    <xf numFmtId="0" fontId="14" fillId="2" borderId="0" xfId="0" applyFont="1" applyFill="1" applyAlignment="1">
      <alignment horizontal="left" vertical="center"/>
    </xf>
    <xf numFmtId="0" fontId="31" fillId="2" borderId="0" xfId="1" applyFont="1" applyFill="1" applyAlignment="1">
      <alignment vertical="center"/>
    </xf>
    <xf numFmtId="0" fontId="13"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19"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2"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19" fillId="0" borderId="0" xfId="0" applyFont="1" applyAlignment="1" applyProtection="1">
      <alignment horizontal="left" vertical="center" wrapText="1"/>
    </xf>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3" fillId="0" borderId="16" xfId="0" applyNumberFormat="1" applyFont="1" applyBorder="1" applyAlignment="1" applyProtection="1"/>
    <xf numFmtId="166" fontId="33" fillId="0" borderId="17" xfId="0" applyNumberFormat="1" applyFont="1" applyBorder="1" applyAlignment="1" applyProtection="1"/>
    <xf numFmtId="4" fontId="34"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35" fillId="0" borderId="0" xfId="0" applyFont="1" applyAlignment="1" applyProtection="1">
      <alignment horizontal="left" vertical="center"/>
    </xf>
    <xf numFmtId="0" fontId="36" fillId="0" borderId="0" xfId="0" applyFont="1" applyAlignment="1" applyProtection="1">
      <alignment vertical="top" wrapText="1"/>
    </xf>
    <xf numFmtId="0" fontId="0" fillId="0" borderId="18" xfId="0" applyFont="1" applyBorder="1" applyAlignment="1" applyProtection="1">
      <alignment vertical="center"/>
    </xf>
    <xf numFmtId="0" fontId="36" fillId="0" borderId="0" xfId="0" applyFont="1" applyAlignment="1" applyProtection="1">
      <alignment vertical="center" wrapText="1"/>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23" xfId="0" applyFont="1" applyBorder="1" applyAlignment="1" applyProtection="1">
      <alignment vertical="center"/>
    </xf>
    <xf numFmtId="0" fontId="9" fillId="0" borderId="24" xfId="0" applyFont="1" applyBorder="1" applyAlignment="1" applyProtection="1">
      <alignment vertical="center"/>
    </xf>
    <xf numFmtId="0" fontId="9" fillId="0" borderId="25" xfId="0" applyFont="1" applyBorder="1" applyAlignment="1" applyProtection="1">
      <alignment vertical="center"/>
    </xf>
    <xf numFmtId="0" fontId="9" fillId="0" borderId="0" xfId="0" applyFont="1" applyAlignment="1">
      <alignment horizontal="left" vertical="center"/>
    </xf>
    <xf numFmtId="0" fontId="8" fillId="0" borderId="23" xfId="0" applyFont="1" applyBorder="1" applyAlignment="1" applyProtection="1">
      <alignment vertical="center"/>
    </xf>
    <xf numFmtId="0" fontId="8" fillId="0" borderId="24" xfId="0" applyFont="1" applyBorder="1" applyAlignment="1" applyProtection="1">
      <alignment vertical="center"/>
    </xf>
    <xf numFmtId="0" fontId="8" fillId="0" borderId="25" xfId="0" applyFont="1" applyBorder="1" applyAlignment="1" applyProtection="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37" fillId="0" borderId="28" xfId="0" applyFont="1" applyBorder="1" applyAlignment="1" applyProtection="1">
      <alignment horizontal="center" vertical="center"/>
    </xf>
    <xf numFmtId="49" fontId="37" fillId="0" borderId="28" xfId="0" applyNumberFormat="1" applyFont="1" applyBorder="1" applyAlignment="1" applyProtection="1">
      <alignment horizontal="left" vertical="center" wrapText="1"/>
    </xf>
    <xf numFmtId="0" fontId="37" fillId="0" borderId="28" xfId="0" applyFont="1" applyBorder="1" applyAlignment="1" applyProtection="1">
      <alignment horizontal="left" vertical="center" wrapText="1"/>
    </xf>
    <xf numFmtId="0" fontId="37" fillId="0" borderId="28" xfId="0" applyFont="1" applyBorder="1" applyAlignment="1" applyProtection="1">
      <alignment horizontal="center" vertical="center" wrapText="1"/>
    </xf>
    <xf numFmtId="167" fontId="37" fillId="0" borderId="28" xfId="0" applyNumberFormat="1" applyFont="1" applyBorder="1" applyAlignment="1" applyProtection="1">
      <alignment vertical="center"/>
    </xf>
    <xf numFmtId="4" fontId="37" fillId="3" borderId="28" xfId="0" applyNumberFormat="1" applyFont="1" applyFill="1" applyBorder="1" applyAlignment="1" applyProtection="1">
      <alignment vertical="center"/>
      <protection locked="0"/>
    </xf>
    <xf numFmtId="4" fontId="37" fillId="0" borderId="28" xfId="0" applyNumberFormat="1" applyFont="1" applyBorder="1" applyAlignment="1" applyProtection="1">
      <alignment vertical="center"/>
    </xf>
    <xf numFmtId="0" fontId="37" fillId="0" borderId="5" xfId="0" applyFont="1" applyBorder="1" applyAlignment="1">
      <alignment vertical="center"/>
    </xf>
    <xf numFmtId="0" fontId="37" fillId="3" borderId="28"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0" fillId="0" borderId="23" xfId="0" applyFont="1" applyBorder="1" applyAlignment="1" applyProtection="1">
      <alignment vertical="center"/>
    </xf>
    <xf numFmtId="0" fontId="0" fillId="0" borderId="25" xfId="0" applyFont="1" applyBorder="1" applyAlignment="1" applyProtection="1">
      <alignment vertical="center"/>
    </xf>
    <xf numFmtId="0" fontId="0" fillId="0" borderId="0" xfId="0" applyAlignment="1">
      <alignment vertical="top"/>
      <protection locked="0"/>
    </xf>
    <xf numFmtId="0" fontId="38" fillId="0" borderId="29" xfId="0" applyFont="1" applyBorder="1" applyAlignment="1">
      <alignment vertical="center" wrapText="1"/>
      <protection locked="0"/>
    </xf>
    <xf numFmtId="0" fontId="38" fillId="0" borderId="30" xfId="0" applyFont="1" applyBorder="1" applyAlignment="1">
      <alignment vertical="center" wrapText="1"/>
      <protection locked="0"/>
    </xf>
    <xf numFmtId="0" fontId="38" fillId="0" borderId="31" xfId="0" applyFont="1" applyBorder="1" applyAlignment="1">
      <alignment vertical="center" wrapText="1"/>
      <protection locked="0"/>
    </xf>
    <xf numFmtId="0" fontId="38" fillId="0" borderId="32" xfId="0" applyFont="1" applyBorder="1" applyAlignment="1">
      <alignment horizontal="center" vertical="center" wrapText="1"/>
      <protection locked="0"/>
    </xf>
    <xf numFmtId="0" fontId="39" fillId="0" borderId="1" xfId="0" applyFont="1" applyBorder="1" applyAlignment="1">
      <alignment horizontal="center" vertical="center" wrapText="1"/>
      <protection locked="0"/>
    </xf>
    <xf numFmtId="0" fontId="38" fillId="0" borderId="33" xfId="0" applyFont="1" applyBorder="1" applyAlignment="1">
      <alignment horizontal="center" vertical="center" wrapText="1"/>
      <protection locked="0"/>
    </xf>
    <xf numFmtId="0" fontId="38" fillId="0" borderId="32" xfId="0" applyFont="1" applyBorder="1" applyAlignment="1">
      <alignment vertical="center" wrapText="1"/>
      <protection locked="0"/>
    </xf>
    <xf numFmtId="0" fontId="40" fillId="0" borderId="34" xfId="0" applyFont="1" applyBorder="1" applyAlignment="1">
      <alignment horizontal="left" wrapText="1"/>
      <protection locked="0"/>
    </xf>
    <xf numFmtId="0" fontId="38" fillId="0" borderId="33" xfId="0" applyFont="1" applyBorder="1" applyAlignment="1">
      <alignment vertical="center" wrapText="1"/>
      <protection locked="0"/>
    </xf>
    <xf numFmtId="0" fontId="40" fillId="0" borderId="1" xfId="0" applyFont="1" applyBorder="1" applyAlignment="1">
      <alignment horizontal="left" vertical="center" wrapText="1"/>
      <protection locked="0"/>
    </xf>
    <xf numFmtId="0" fontId="41" fillId="0" borderId="1" xfId="0" applyFont="1" applyBorder="1" applyAlignment="1">
      <alignment horizontal="left" vertical="center" wrapText="1"/>
      <protection locked="0"/>
    </xf>
    <xf numFmtId="0" fontId="41" fillId="0" borderId="32" xfId="0" applyFont="1" applyBorder="1" applyAlignment="1">
      <alignment vertical="center" wrapText="1"/>
      <protection locked="0"/>
    </xf>
    <xf numFmtId="0" fontId="41" fillId="0" borderId="1" xfId="0" applyFont="1" applyBorder="1" applyAlignment="1">
      <alignment vertical="center" wrapText="1"/>
      <protection locked="0"/>
    </xf>
    <xf numFmtId="0" fontId="41" fillId="0" borderId="1" xfId="0" applyFont="1" applyBorder="1" applyAlignment="1">
      <alignment vertical="center"/>
      <protection locked="0"/>
    </xf>
    <xf numFmtId="0" fontId="41" fillId="0" borderId="1" xfId="0" applyFont="1" applyBorder="1" applyAlignment="1">
      <alignment horizontal="left" vertical="center"/>
      <protection locked="0"/>
    </xf>
    <xf numFmtId="49" fontId="41" fillId="0" borderId="1" xfId="0" applyNumberFormat="1" applyFont="1" applyBorder="1" applyAlignment="1">
      <alignment horizontal="left" vertical="center" wrapText="1"/>
      <protection locked="0"/>
    </xf>
    <xf numFmtId="49" fontId="41" fillId="0" borderId="1" xfId="0" applyNumberFormat="1" applyFont="1" applyBorder="1" applyAlignment="1">
      <alignment vertical="center" wrapText="1"/>
      <protection locked="0"/>
    </xf>
    <xf numFmtId="0" fontId="38" fillId="0" borderId="35" xfId="0" applyFont="1" applyBorder="1" applyAlignment="1">
      <alignment vertical="center" wrapText="1"/>
      <protection locked="0"/>
    </xf>
    <xf numFmtId="0" fontId="42" fillId="0" borderId="34" xfId="0" applyFont="1" applyBorder="1" applyAlignment="1">
      <alignment vertical="center" wrapText="1"/>
      <protection locked="0"/>
    </xf>
    <xf numFmtId="0" fontId="38" fillId="0" borderId="36" xfId="0" applyFont="1" applyBorder="1" applyAlignment="1">
      <alignment vertical="center" wrapText="1"/>
      <protection locked="0"/>
    </xf>
    <xf numFmtId="0" fontId="38" fillId="0" borderId="1" xfId="0" applyFont="1" applyBorder="1" applyAlignment="1">
      <alignment vertical="top"/>
      <protection locked="0"/>
    </xf>
    <xf numFmtId="0" fontId="38" fillId="0" borderId="0" xfId="0" applyFont="1" applyAlignment="1">
      <alignment vertical="top"/>
      <protection locked="0"/>
    </xf>
    <xf numFmtId="0" fontId="38" fillId="0" borderId="29" xfId="0" applyFont="1" applyBorder="1" applyAlignment="1">
      <alignment horizontal="left" vertical="center"/>
      <protection locked="0"/>
    </xf>
    <xf numFmtId="0" fontId="38" fillId="0" borderId="30" xfId="0" applyFont="1" applyBorder="1" applyAlignment="1">
      <alignment horizontal="left" vertical="center"/>
      <protection locked="0"/>
    </xf>
    <xf numFmtId="0" fontId="38" fillId="0" borderId="31" xfId="0" applyFont="1" applyBorder="1" applyAlignment="1">
      <alignment horizontal="left" vertical="center"/>
      <protection locked="0"/>
    </xf>
    <xf numFmtId="0" fontId="38" fillId="0" borderId="32" xfId="0" applyFont="1" applyBorder="1" applyAlignment="1">
      <alignment horizontal="left" vertical="center"/>
      <protection locked="0"/>
    </xf>
    <xf numFmtId="0" fontId="39" fillId="0" borderId="1" xfId="0" applyFont="1" applyBorder="1" applyAlignment="1">
      <alignment horizontal="center" vertical="center"/>
      <protection locked="0"/>
    </xf>
    <xf numFmtId="0" fontId="38" fillId="0" borderId="33" xfId="0" applyFont="1" applyBorder="1" applyAlignment="1">
      <alignment horizontal="left" vertical="center"/>
      <protection locked="0"/>
    </xf>
    <xf numFmtId="0" fontId="40" fillId="0" borderId="1" xfId="0" applyFont="1" applyBorder="1" applyAlignment="1">
      <alignment horizontal="left" vertical="center"/>
      <protection locked="0"/>
    </xf>
    <xf numFmtId="0" fontId="43" fillId="0" borderId="0" xfId="0" applyFont="1" applyAlignment="1">
      <alignment horizontal="left" vertical="center"/>
      <protection locked="0"/>
    </xf>
    <xf numFmtId="0" fontId="40" fillId="0" borderId="34" xfId="0" applyFont="1" applyBorder="1" applyAlignment="1">
      <alignment horizontal="left" vertical="center"/>
      <protection locked="0"/>
    </xf>
    <xf numFmtId="0" fontId="40" fillId="0" borderId="34" xfId="0" applyFont="1" applyBorder="1" applyAlignment="1">
      <alignment horizontal="center" vertical="center"/>
      <protection locked="0"/>
    </xf>
    <xf numFmtId="0" fontId="43" fillId="0" borderId="34" xfId="0" applyFont="1" applyBorder="1" applyAlignment="1">
      <alignment horizontal="left" vertical="center"/>
      <protection locked="0"/>
    </xf>
    <xf numFmtId="0" fontId="44" fillId="0" borderId="1" xfId="0" applyFont="1" applyBorder="1" applyAlignment="1">
      <alignment horizontal="left" vertical="center"/>
      <protection locked="0"/>
    </xf>
    <xf numFmtId="0" fontId="41" fillId="0" borderId="0" xfId="0" applyFont="1" applyAlignment="1">
      <alignment horizontal="left" vertical="center"/>
      <protection locked="0"/>
    </xf>
    <xf numFmtId="0" fontId="41" fillId="0" borderId="1" xfId="0" applyFont="1" applyBorder="1" applyAlignment="1">
      <alignment horizontal="center" vertical="center"/>
      <protection locked="0"/>
    </xf>
    <xf numFmtId="0" fontId="41" fillId="0" borderId="32" xfId="0" applyFont="1" applyBorder="1" applyAlignment="1">
      <alignment horizontal="left" vertical="center"/>
      <protection locked="0"/>
    </xf>
    <xf numFmtId="0" fontId="41" fillId="0" borderId="1" xfId="0" applyFont="1" applyFill="1" applyBorder="1" applyAlignment="1">
      <alignment horizontal="left" vertical="center"/>
      <protection locked="0"/>
    </xf>
    <xf numFmtId="0" fontId="41" fillId="0" borderId="1" xfId="0" applyFont="1" applyFill="1" applyBorder="1" applyAlignment="1">
      <alignment horizontal="center" vertical="center"/>
      <protection locked="0"/>
    </xf>
    <xf numFmtId="0" fontId="38" fillId="0" borderId="35" xfId="0" applyFont="1" applyBorder="1" applyAlignment="1">
      <alignment horizontal="left" vertical="center"/>
      <protection locked="0"/>
    </xf>
    <xf numFmtId="0" fontId="42" fillId="0" borderId="34" xfId="0" applyFont="1" applyBorder="1" applyAlignment="1">
      <alignment horizontal="left" vertical="center"/>
      <protection locked="0"/>
    </xf>
    <xf numFmtId="0" fontId="38" fillId="0" borderId="36" xfId="0" applyFont="1" applyBorder="1" applyAlignment="1">
      <alignment horizontal="left" vertical="center"/>
      <protection locked="0"/>
    </xf>
    <xf numFmtId="0" fontId="38" fillId="0" borderId="1" xfId="0" applyFont="1" applyBorder="1" applyAlignment="1">
      <alignment horizontal="left" vertical="center"/>
      <protection locked="0"/>
    </xf>
    <xf numFmtId="0" fontId="42" fillId="0" borderId="1" xfId="0" applyFont="1" applyBorder="1" applyAlignment="1">
      <alignment horizontal="left" vertical="center"/>
      <protection locked="0"/>
    </xf>
    <xf numFmtId="0" fontId="43" fillId="0" borderId="1" xfId="0" applyFont="1" applyBorder="1" applyAlignment="1">
      <alignment horizontal="left" vertical="center"/>
      <protection locked="0"/>
    </xf>
    <xf numFmtId="0" fontId="41" fillId="0" borderId="34" xfId="0" applyFont="1" applyBorder="1" applyAlignment="1">
      <alignment horizontal="left" vertical="center"/>
      <protection locked="0"/>
    </xf>
    <xf numFmtId="0" fontId="38" fillId="0" borderId="1" xfId="0" applyFont="1" applyBorder="1" applyAlignment="1">
      <alignment horizontal="left" vertical="center" wrapText="1"/>
      <protection locked="0"/>
    </xf>
    <xf numFmtId="0" fontId="41" fillId="0" borderId="1" xfId="0" applyFont="1" applyBorder="1" applyAlignment="1">
      <alignment horizontal="center" vertical="center" wrapText="1"/>
      <protection locked="0"/>
    </xf>
    <xf numFmtId="0" fontId="38" fillId="0" borderId="29" xfId="0" applyFont="1" applyBorder="1" applyAlignment="1">
      <alignment horizontal="left" vertical="center" wrapText="1"/>
      <protection locked="0"/>
    </xf>
    <xf numFmtId="0" fontId="38" fillId="0" borderId="30" xfId="0" applyFont="1" applyBorder="1" applyAlignment="1">
      <alignment horizontal="left" vertical="center" wrapText="1"/>
      <protection locked="0"/>
    </xf>
    <xf numFmtId="0" fontId="38" fillId="0" borderId="31" xfId="0" applyFont="1" applyBorder="1" applyAlignment="1">
      <alignment horizontal="left" vertical="center" wrapText="1"/>
      <protection locked="0"/>
    </xf>
    <xf numFmtId="0" fontId="38" fillId="0" borderId="32" xfId="0" applyFont="1" applyBorder="1" applyAlignment="1">
      <alignment horizontal="left" vertical="center" wrapText="1"/>
      <protection locked="0"/>
    </xf>
    <xf numFmtId="0" fontId="38" fillId="0" borderId="33" xfId="0" applyFont="1" applyBorder="1" applyAlignment="1">
      <alignment horizontal="left" vertical="center" wrapText="1"/>
      <protection locked="0"/>
    </xf>
    <xf numFmtId="0" fontId="43" fillId="0" borderId="32" xfId="0" applyFont="1" applyBorder="1" applyAlignment="1">
      <alignment horizontal="left" vertical="center" wrapText="1"/>
      <protection locked="0"/>
    </xf>
    <xf numFmtId="0" fontId="43" fillId="0" borderId="33" xfId="0" applyFont="1" applyBorder="1" applyAlignment="1">
      <alignment horizontal="left" vertical="center" wrapText="1"/>
      <protection locked="0"/>
    </xf>
    <xf numFmtId="0" fontId="41" fillId="0" borderId="32" xfId="0" applyFont="1" applyBorder="1" applyAlignment="1">
      <alignment horizontal="left" vertical="center" wrapText="1"/>
      <protection locked="0"/>
    </xf>
    <xf numFmtId="0" fontId="41" fillId="0" borderId="33" xfId="0" applyFont="1" applyBorder="1" applyAlignment="1">
      <alignment horizontal="left" vertical="center" wrapText="1"/>
      <protection locked="0"/>
    </xf>
    <xf numFmtId="0" fontId="41" fillId="0" borderId="33" xfId="0" applyFont="1" applyBorder="1" applyAlignment="1">
      <alignment horizontal="left" vertical="center"/>
      <protection locked="0"/>
    </xf>
    <xf numFmtId="0" fontId="41" fillId="0" borderId="35" xfId="0" applyFont="1" applyBorder="1" applyAlignment="1">
      <alignment horizontal="left" vertical="center" wrapText="1"/>
      <protection locked="0"/>
    </xf>
    <xf numFmtId="0" fontId="41" fillId="0" borderId="34" xfId="0" applyFont="1" applyBorder="1" applyAlignment="1">
      <alignment horizontal="left" vertical="center" wrapText="1"/>
      <protection locked="0"/>
    </xf>
    <xf numFmtId="0" fontId="41" fillId="0" borderId="36" xfId="0" applyFont="1" applyBorder="1" applyAlignment="1">
      <alignment horizontal="left" vertical="center" wrapText="1"/>
      <protection locked="0"/>
    </xf>
    <xf numFmtId="0" fontId="41" fillId="0" borderId="1" xfId="0" applyFont="1" applyBorder="1" applyAlignment="1">
      <alignment horizontal="left" vertical="top"/>
      <protection locked="0"/>
    </xf>
    <xf numFmtId="0" fontId="41" fillId="0" borderId="1" xfId="0" applyFont="1" applyBorder="1" applyAlignment="1">
      <alignment horizontal="center" vertical="top"/>
      <protection locked="0"/>
    </xf>
    <xf numFmtId="0" fontId="41" fillId="0" borderId="35" xfId="0" applyFont="1" applyBorder="1" applyAlignment="1">
      <alignment horizontal="left" vertical="center"/>
      <protection locked="0"/>
    </xf>
    <xf numFmtId="0" fontId="41" fillId="0" borderId="36" xfId="0" applyFont="1" applyBorder="1" applyAlignment="1">
      <alignment horizontal="left" vertical="center"/>
      <protection locked="0"/>
    </xf>
    <xf numFmtId="0" fontId="43" fillId="0" borderId="0" xfId="0" applyFont="1" applyAlignment="1">
      <alignment vertical="center"/>
      <protection locked="0"/>
    </xf>
    <xf numFmtId="0" fontId="40" fillId="0" borderId="1" xfId="0" applyFont="1" applyBorder="1" applyAlignment="1">
      <alignment vertical="center"/>
      <protection locked="0"/>
    </xf>
    <xf numFmtId="0" fontId="43" fillId="0" borderId="34" xfId="0" applyFont="1" applyBorder="1" applyAlignment="1">
      <alignment vertical="center"/>
      <protection locked="0"/>
    </xf>
    <xf numFmtId="0" fontId="40" fillId="0" borderId="34" xfId="0" applyFont="1" applyBorder="1" applyAlignment="1">
      <alignment vertical="center"/>
      <protection locked="0"/>
    </xf>
    <xf numFmtId="0" fontId="0" fillId="0" borderId="1" xfId="0" applyBorder="1" applyAlignment="1">
      <alignment vertical="top"/>
      <protection locked="0"/>
    </xf>
    <xf numFmtId="49" fontId="41"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0" fillId="0" borderId="34" xfId="0" applyFont="1" applyBorder="1" applyAlignment="1">
      <alignment horizontal="left"/>
      <protection locked="0"/>
    </xf>
    <xf numFmtId="0" fontId="43" fillId="0" borderId="34" xfId="0" applyFont="1" applyBorder="1" applyAlignment="1">
      <protection locked="0"/>
    </xf>
    <xf numFmtId="0" fontId="38" fillId="0" borderId="32" xfId="0" applyFont="1" applyBorder="1" applyAlignment="1">
      <alignment vertical="top"/>
      <protection locked="0"/>
    </xf>
    <xf numFmtId="0" fontId="38" fillId="0" borderId="33" xfId="0" applyFont="1" applyBorder="1" applyAlignment="1">
      <alignment vertical="top"/>
      <protection locked="0"/>
    </xf>
    <xf numFmtId="0" fontId="38" fillId="0" borderId="1" xfId="0" applyFont="1" applyBorder="1" applyAlignment="1">
      <alignment horizontal="center" vertical="center"/>
      <protection locked="0"/>
    </xf>
    <xf numFmtId="0" fontId="38" fillId="0" borderId="1" xfId="0" applyFont="1" applyBorder="1" applyAlignment="1">
      <alignment horizontal="left" vertical="top"/>
      <protection locked="0"/>
    </xf>
    <xf numFmtId="0" fontId="38" fillId="0" borderId="35" xfId="0" applyFont="1" applyBorder="1" applyAlignment="1">
      <alignment vertical="top"/>
      <protection locked="0"/>
    </xf>
    <xf numFmtId="0" fontId="38" fillId="0" borderId="34" xfId="0" applyFont="1" applyBorder="1" applyAlignment="1">
      <alignment vertical="top"/>
      <protection locked="0"/>
    </xf>
    <xf numFmtId="0" fontId="38"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styles" Target="styles.xml" /><Relationship Id="rId8" Type="http://schemas.openxmlformats.org/officeDocument/2006/relationships/theme" Target="theme/theme1.xml" /><Relationship Id="rId9" Type="http://schemas.openxmlformats.org/officeDocument/2006/relationships/calcChain" Target="calcChain.xml" /><Relationship Id="rId1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ht="36.96" customHeight="1">
      <c r="AR2"/>
      <c r="BS2" s="23" t="s">
        <v>8</v>
      </c>
      <c r="BT2" s="23" t="s">
        <v>9</v>
      </c>
    </row>
    <row r="3" ht="6.96"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ht="36.96" customHeight="1">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ht="14.4" customHeight="1">
      <c r="B5" s="27"/>
      <c r="C5" s="28"/>
      <c r="D5" s="33" t="s">
        <v>15</v>
      </c>
      <c r="E5" s="28"/>
      <c r="F5" s="28"/>
      <c r="G5" s="28"/>
      <c r="H5" s="28"/>
      <c r="I5" s="28"/>
      <c r="J5" s="28"/>
      <c r="K5" s="34" t="s">
        <v>16</v>
      </c>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30"/>
      <c r="BE5" s="35" t="s">
        <v>17</v>
      </c>
      <c r="BS5" s="23" t="s">
        <v>8</v>
      </c>
    </row>
    <row r="6" ht="36.96" customHeight="1">
      <c r="B6" s="27"/>
      <c r="C6" s="28"/>
      <c r="D6" s="36" t="s">
        <v>18</v>
      </c>
      <c r="E6" s="28"/>
      <c r="F6" s="28"/>
      <c r="G6" s="28"/>
      <c r="H6" s="28"/>
      <c r="I6" s="28"/>
      <c r="J6" s="28"/>
      <c r="K6" s="37" t="s">
        <v>19</v>
      </c>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30"/>
      <c r="BE6" s="38"/>
      <c r="BS6" s="23" t="s">
        <v>8</v>
      </c>
    </row>
    <row r="7" ht="14.4" customHeight="1">
      <c r="B7" s="27"/>
      <c r="C7" s="28"/>
      <c r="D7" s="39" t="s">
        <v>20</v>
      </c>
      <c r="E7" s="28"/>
      <c r="F7" s="28"/>
      <c r="G7" s="28"/>
      <c r="H7" s="28"/>
      <c r="I7" s="28"/>
      <c r="J7" s="28"/>
      <c r="K7" s="34" t="s">
        <v>21</v>
      </c>
      <c r="L7" s="28"/>
      <c r="M7" s="28"/>
      <c r="N7" s="28"/>
      <c r="O7" s="28"/>
      <c r="P7" s="28"/>
      <c r="Q7" s="28"/>
      <c r="R7" s="28"/>
      <c r="S7" s="28"/>
      <c r="T7" s="28"/>
      <c r="U7" s="28"/>
      <c r="V7" s="28"/>
      <c r="W7" s="28"/>
      <c r="X7" s="28"/>
      <c r="Y7" s="28"/>
      <c r="Z7" s="28"/>
      <c r="AA7" s="28"/>
      <c r="AB7" s="28"/>
      <c r="AC7" s="28"/>
      <c r="AD7" s="28"/>
      <c r="AE7" s="28"/>
      <c r="AF7" s="28"/>
      <c r="AG7" s="28"/>
      <c r="AH7" s="28"/>
      <c r="AI7" s="28"/>
      <c r="AJ7" s="28"/>
      <c r="AK7" s="39" t="s">
        <v>22</v>
      </c>
      <c r="AL7" s="28"/>
      <c r="AM7" s="28"/>
      <c r="AN7" s="34" t="s">
        <v>21</v>
      </c>
      <c r="AO7" s="28"/>
      <c r="AP7" s="28"/>
      <c r="AQ7" s="30"/>
      <c r="BE7" s="38"/>
      <c r="BS7" s="23" t="s">
        <v>8</v>
      </c>
    </row>
    <row r="8" ht="14.4" customHeight="1">
      <c r="B8" s="27"/>
      <c r="C8" s="28"/>
      <c r="D8" s="39" t="s">
        <v>23</v>
      </c>
      <c r="E8" s="28"/>
      <c r="F8" s="28"/>
      <c r="G8" s="28"/>
      <c r="H8" s="28"/>
      <c r="I8" s="28"/>
      <c r="J8" s="28"/>
      <c r="K8" s="34" t="s">
        <v>24</v>
      </c>
      <c r="L8" s="28"/>
      <c r="M8" s="28"/>
      <c r="N8" s="28"/>
      <c r="O8" s="28"/>
      <c r="P8" s="28"/>
      <c r="Q8" s="28"/>
      <c r="R8" s="28"/>
      <c r="S8" s="28"/>
      <c r="T8" s="28"/>
      <c r="U8" s="28"/>
      <c r="V8" s="28"/>
      <c r="W8" s="28"/>
      <c r="X8" s="28"/>
      <c r="Y8" s="28"/>
      <c r="Z8" s="28"/>
      <c r="AA8" s="28"/>
      <c r="AB8" s="28"/>
      <c r="AC8" s="28"/>
      <c r="AD8" s="28"/>
      <c r="AE8" s="28"/>
      <c r="AF8" s="28"/>
      <c r="AG8" s="28"/>
      <c r="AH8" s="28"/>
      <c r="AI8" s="28"/>
      <c r="AJ8" s="28"/>
      <c r="AK8" s="39" t="s">
        <v>25</v>
      </c>
      <c r="AL8" s="28"/>
      <c r="AM8" s="28"/>
      <c r="AN8" s="40" t="s">
        <v>26</v>
      </c>
      <c r="AO8" s="28"/>
      <c r="AP8" s="28"/>
      <c r="AQ8" s="30"/>
      <c r="BE8" s="38"/>
      <c r="BS8" s="23" t="s">
        <v>8</v>
      </c>
    </row>
    <row r="9" ht="14.4"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8"/>
      <c r="BS9" s="23" t="s">
        <v>8</v>
      </c>
    </row>
    <row r="10" ht="14.4" customHeight="1">
      <c r="B10" s="27"/>
      <c r="C10" s="28"/>
      <c r="D10" s="39" t="s">
        <v>27</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9" t="s">
        <v>28</v>
      </c>
      <c r="AL10" s="28"/>
      <c r="AM10" s="28"/>
      <c r="AN10" s="34" t="s">
        <v>21</v>
      </c>
      <c r="AO10" s="28"/>
      <c r="AP10" s="28"/>
      <c r="AQ10" s="30"/>
      <c r="BE10" s="38"/>
      <c r="BS10" s="23" t="s">
        <v>8</v>
      </c>
    </row>
    <row r="11" ht="18.48" customHeight="1">
      <c r="B11" s="27"/>
      <c r="C11" s="28"/>
      <c r="D11" s="28"/>
      <c r="E11" s="34" t="s">
        <v>24</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9" t="s">
        <v>29</v>
      </c>
      <c r="AL11" s="28"/>
      <c r="AM11" s="28"/>
      <c r="AN11" s="34" t="s">
        <v>21</v>
      </c>
      <c r="AO11" s="28"/>
      <c r="AP11" s="28"/>
      <c r="AQ11" s="30"/>
      <c r="BE11" s="38"/>
      <c r="BS11" s="23" t="s">
        <v>8</v>
      </c>
    </row>
    <row r="12" ht="6.96"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8"/>
      <c r="BS12" s="23" t="s">
        <v>8</v>
      </c>
    </row>
    <row r="13" ht="14.4" customHeight="1">
      <c r="B13" s="27"/>
      <c r="C13" s="28"/>
      <c r="D13" s="39" t="s">
        <v>30</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9" t="s">
        <v>28</v>
      </c>
      <c r="AL13" s="28"/>
      <c r="AM13" s="28"/>
      <c r="AN13" s="41" t="s">
        <v>31</v>
      </c>
      <c r="AO13" s="28"/>
      <c r="AP13" s="28"/>
      <c r="AQ13" s="30"/>
      <c r="BE13" s="38"/>
      <c r="BS13" s="23" t="s">
        <v>8</v>
      </c>
    </row>
    <row r="14">
      <c r="B14" s="27"/>
      <c r="C14" s="28"/>
      <c r="D14" s="28"/>
      <c r="E14" s="41" t="s">
        <v>31</v>
      </c>
      <c r="F14" s="42"/>
      <c r="G14" s="42"/>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c r="AJ14" s="42"/>
      <c r="AK14" s="39" t="s">
        <v>29</v>
      </c>
      <c r="AL14" s="28"/>
      <c r="AM14" s="28"/>
      <c r="AN14" s="41" t="s">
        <v>31</v>
      </c>
      <c r="AO14" s="28"/>
      <c r="AP14" s="28"/>
      <c r="AQ14" s="30"/>
      <c r="BE14" s="38"/>
      <c r="BS14" s="23" t="s">
        <v>8</v>
      </c>
    </row>
    <row r="15" ht="6.96"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8"/>
      <c r="BS15" s="23" t="s">
        <v>6</v>
      </c>
    </row>
    <row r="16" ht="14.4" customHeight="1">
      <c r="B16" s="27"/>
      <c r="C16" s="28"/>
      <c r="D16" s="39" t="s">
        <v>32</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9" t="s">
        <v>28</v>
      </c>
      <c r="AL16" s="28"/>
      <c r="AM16" s="28"/>
      <c r="AN16" s="34" t="s">
        <v>21</v>
      </c>
      <c r="AO16" s="28"/>
      <c r="AP16" s="28"/>
      <c r="AQ16" s="30"/>
      <c r="BE16" s="38"/>
      <c r="BS16" s="23" t="s">
        <v>6</v>
      </c>
    </row>
    <row r="17" ht="18.48" customHeight="1">
      <c r="B17" s="27"/>
      <c r="C17" s="28"/>
      <c r="D17" s="28"/>
      <c r="E17" s="34" t="s">
        <v>24</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9" t="s">
        <v>29</v>
      </c>
      <c r="AL17" s="28"/>
      <c r="AM17" s="28"/>
      <c r="AN17" s="34" t="s">
        <v>21</v>
      </c>
      <c r="AO17" s="28"/>
      <c r="AP17" s="28"/>
      <c r="AQ17" s="30"/>
      <c r="BE17" s="38"/>
      <c r="BS17" s="23" t="s">
        <v>33</v>
      </c>
    </row>
    <row r="18" ht="6.96"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8"/>
      <c r="BS18" s="23" t="s">
        <v>8</v>
      </c>
    </row>
    <row r="19" ht="14.4" customHeight="1">
      <c r="B19" s="27"/>
      <c r="C19" s="28"/>
      <c r="D19" s="39" t="s">
        <v>34</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8"/>
      <c r="BS19" s="23" t="s">
        <v>8</v>
      </c>
    </row>
    <row r="20" ht="57" customHeight="1">
      <c r="B20" s="27"/>
      <c r="C20" s="28"/>
      <c r="D20" s="28"/>
      <c r="E20" s="43" t="s">
        <v>35</v>
      </c>
      <c r="F20" s="43"/>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c r="AF20" s="43"/>
      <c r="AG20" s="43"/>
      <c r="AH20" s="43"/>
      <c r="AI20" s="43"/>
      <c r="AJ20" s="43"/>
      <c r="AK20" s="43"/>
      <c r="AL20" s="43"/>
      <c r="AM20" s="43"/>
      <c r="AN20" s="43"/>
      <c r="AO20" s="28"/>
      <c r="AP20" s="28"/>
      <c r="AQ20" s="30"/>
      <c r="BE20" s="38"/>
      <c r="BS20" s="23" t="s">
        <v>6</v>
      </c>
    </row>
    <row r="21" ht="6.96"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8"/>
    </row>
    <row r="22" ht="6.96" customHeight="1">
      <c r="B22" s="27"/>
      <c r="C22" s="28"/>
      <c r="D22" s="44"/>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28"/>
      <c r="AQ22" s="30"/>
      <c r="BE22" s="38"/>
    </row>
    <row r="23" s="1" customFormat="1" ht="25.92" customHeight="1">
      <c r="B23" s="45"/>
      <c r="C23" s="46"/>
      <c r="D23" s="47" t="s">
        <v>36</v>
      </c>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9">
        <f>ROUND(AG51,2)</f>
        <v>0</v>
      </c>
      <c r="AL23" s="48"/>
      <c r="AM23" s="48"/>
      <c r="AN23" s="48"/>
      <c r="AO23" s="48"/>
      <c r="AP23" s="46"/>
      <c r="AQ23" s="50"/>
      <c r="BE23" s="38"/>
    </row>
    <row r="24" s="1" customFormat="1" ht="6.96" customHeight="1">
      <c r="B24" s="45"/>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c r="AL24" s="46"/>
      <c r="AM24" s="46"/>
      <c r="AN24" s="46"/>
      <c r="AO24" s="46"/>
      <c r="AP24" s="46"/>
      <c r="AQ24" s="50"/>
      <c r="BE24" s="38"/>
    </row>
    <row r="25" s="1" customFormat="1">
      <c r="B25" s="45"/>
      <c r="C25" s="46"/>
      <c r="D25" s="46"/>
      <c r="E25" s="46"/>
      <c r="F25" s="46"/>
      <c r="G25" s="46"/>
      <c r="H25" s="46"/>
      <c r="I25" s="46"/>
      <c r="J25" s="46"/>
      <c r="K25" s="46"/>
      <c r="L25" s="51" t="s">
        <v>37</v>
      </c>
      <c r="M25" s="51"/>
      <c r="N25" s="51"/>
      <c r="O25" s="51"/>
      <c r="P25" s="46"/>
      <c r="Q25" s="46"/>
      <c r="R25" s="46"/>
      <c r="S25" s="46"/>
      <c r="T25" s="46"/>
      <c r="U25" s="46"/>
      <c r="V25" s="46"/>
      <c r="W25" s="51" t="s">
        <v>38</v>
      </c>
      <c r="X25" s="51"/>
      <c r="Y25" s="51"/>
      <c r="Z25" s="51"/>
      <c r="AA25" s="51"/>
      <c r="AB25" s="51"/>
      <c r="AC25" s="51"/>
      <c r="AD25" s="51"/>
      <c r="AE25" s="51"/>
      <c r="AF25" s="46"/>
      <c r="AG25" s="46"/>
      <c r="AH25" s="46"/>
      <c r="AI25" s="46"/>
      <c r="AJ25" s="46"/>
      <c r="AK25" s="51" t="s">
        <v>39</v>
      </c>
      <c r="AL25" s="51"/>
      <c r="AM25" s="51"/>
      <c r="AN25" s="51"/>
      <c r="AO25" s="51"/>
      <c r="AP25" s="46"/>
      <c r="AQ25" s="50"/>
      <c r="BE25" s="38"/>
    </row>
    <row r="26" s="2" customFormat="1" ht="14.4" customHeight="1">
      <c r="B26" s="52"/>
      <c r="C26" s="53"/>
      <c r="D26" s="54" t="s">
        <v>40</v>
      </c>
      <c r="E26" s="53"/>
      <c r="F26" s="54" t="s">
        <v>41</v>
      </c>
      <c r="G26" s="53"/>
      <c r="H26" s="53"/>
      <c r="I26" s="53"/>
      <c r="J26" s="53"/>
      <c r="K26" s="53"/>
      <c r="L26" s="55">
        <v>0.20999999999999999</v>
      </c>
      <c r="M26" s="53"/>
      <c r="N26" s="53"/>
      <c r="O26" s="53"/>
      <c r="P26" s="53"/>
      <c r="Q26" s="53"/>
      <c r="R26" s="53"/>
      <c r="S26" s="53"/>
      <c r="T26" s="53"/>
      <c r="U26" s="53"/>
      <c r="V26" s="53"/>
      <c r="W26" s="56">
        <f>ROUND(AZ51,2)</f>
        <v>0</v>
      </c>
      <c r="X26" s="53"/>
      <c r="Y26" s="53"/>
      <c r="Z26" s="53"/>
      <c r="AA26" s="53"/>
      <c r="AB26" s="53"/>
      <c r="AC26" s="53"/>
      <c r="AD26" s="53"/>
      <c r="AE26" s="53"/>
      <c r="AF26" s="53"/>
      <c r="AG26" s="53"/>
      <c r="AH26" s="53"/>
      <c r="AI26" s="53"/>
      <c r="AJ26" s="53"/>
      <c r="AK26" s="56">
        <f>ROUND(AV51,2)</f>
        <v>0</v>
      </c>
      <c r="AL26" s="53"/>
      <c r="AM26" s="53"/>
      <c r="AN26" s="53"/>
      <c r="AO26" s="53"/>
      <c r="AP26" s="53"/>
      <c r="AQ26" s="57"/>
      <c r="BE26" s="38"/>
    </row>
    <row r="27" s="2" customFormat="1" ht="14.4" customHeight="1">
      <c r="B27" s="52"/>
      <c r="C27" s="53"/>
      <c r="D27" s="53"/>
      <c r="E27" s="53"/>
      <c r="F27" s="54" t="s">
        <v>42</v>
      </c>
      <c r="G27" s="53"/>
      <c r="H27" s="53"/>
      <c r="I27" s="53"/>
      <c r="J27" s="53"/>
      <c r="K27" s="53"/>
      <c r="L27" s="55">
        <v>0.14999999999999999</v>
      </c>
      <c r="M27" s="53"/>
      <c r="N27" s="53"/>
      <c r="O27" s="53"/>
      <c r="P27" s="53"/>
      <c r="Q27" s="53"/>
      <c r="R27" s="53"/>
      <c r="S27" s="53"/>
      <c r="T27" s="53"/>
      <c r="U27" s="53"/>
      <c r="V27" s="53"/>
      <c r="W27" s="56">
        <f>ROUND(BA51,2)</f>
        <v>0</v>
      </c>
      <c r="X27" s="53"/>
      <c r="Y27" s="53"/>
      <c r="Z27" s="53"/>
      <c r="AA27" s="53"/>
      <c r="AB27" s="53"/>
      <c r="AC27" s="53"/>
      <c r="AD27" s="53"/>
      <c r="AE27" s="53"/>
      <c r="AF27" s="53"/>
      <c r="AG27" s="53"/>
      <c r="AH27" s="53"/>
      <c r="AI27" s="53"/>
      <c r="AJ27" s="53"/>
      <c r="AK27" s="56">
        <f>ROUND(AW51,2)</f>
        <v>0</v>
      </c>
      <c r="AL27" s="53"/>
      <c r="AM27" s="53"/>
      <c r="AN27" s="53"/>
      <c r="AO27" s="53"/>
      <c r="AP27" s="53"/>
      <c r="AQ27" s="57"/>
      <c r="BE27" s="38"/>
    </row>
    <row r="28" hidden="1" s="2" customFormat="1" ht="14.4" customHeight="1">
      <c r="B28" s="52"/>
      <c r="C28" s="53"/>
      <c r="D28" s="53"/>
      <c r="E28" s="53"/>
      <c r="F28" s="54" t="s">
        <v>43</v>
      </c>
      <c r="G28" s="53"/>
      <c r="H28" s="53"/>
      <c r="I28" s="53"/>
      <c r="J28" s="53"/>
      <c r="K28" s="53"/>
      <c r="L28" s="55">
        <v>0.20999999999999999</v>
      </c>
      <c r="M28" s="53"/>
      <c r="N28" s="53"/>
      <c r="O28" s="53"/>
      <c r="P28" s="53"/>
      <c r="Q28" s="53"/>
      <c r="R28" s="53"/>
      <c r="S28" s="53"/>
      <c r="T28" s="53"/>
      <c r="U28" s="53"/>
      <c r="V28" s="53"/>
      <c r="W28" s="56">
        <f>ROUND(BB51,2)</f>
        <v>0</v>
      </c>
      <c r="X28" s="53"/>
      <c r="Y28" s="53"/>
      <c r="Z28" s="53"/>
      <c r="AA28" s="53"/>
      <c r="AB28" s="53"/>
      <c r="AC28" s="53"/>
      <c r="AD28" s="53"/>
      <c r="AE28" s="53"/>
      <c r="AF28" s="53"/>
      <c r="AG28" s="53"/>
      <c r="AH28" s="53"/>
      <c r="AI28" s="53"/>
      <c r="AJ28" s="53"/>
      <c r="AK28" s="56">
        <v>0</v>
      </c>
      <c r="AL28" s="53"/>
      <c r="AM28" s="53"/>
      <c r="AN28" s="53"/>
      <c r="AO28" s="53"/>
      <c r="AP28" s="53"/>
      <c r="AQ28" s="57"/>
      <c r="BE28" s="38"/>
    </row>
    <row r="29" hidden="1" s="2" customFormat="1" ht="14.4" customHeight="1">
      <c r="B29" s="52"/>
      <c r="C29" s="53"/>
      <c r="D29" s="53"/>
      <c r="E29" s="53"/>
      <c r="F29" s="54" t="s">
        <v>44</v>
      </c>
      <c r="G29" s="53"/>
      <c r="H29" s="53"/>
      <c r="I29" s="53"/>
      <c r="J29" s="53"/>
      <c r="K29" s="53"/>
      <c r="L29" s="55">
        <v>0.14999999999999999</v>
      </c>
      <c r="M29" s="53"/>
      <c r="N29" s="53"/>
      <c r="O29" s="53"/>
      <c r="P29" s="53"/>
      <c r="Q29" s="53"/>
      <c r="R29" s="53"/>
      <c r="S29" s="53"/>
      <c r="T29" s="53"/>
      <c r="U29" s="53"/>
      <c r="V29" s="53"/>
      <c r="W29" s="56">
        <f>ROUND(BC51,2)</f>
        <v>0</v>
      </c>
      <c r="X29" s="53"/>
      <c r="Y29" s="53"/>
      <c r="Z29" s="53"/>
      <c r="AA29" s="53"/>
      <c r="AB29" s="53"/>
      <c r="AC29" s="53"/>
      <c r="AD29" s="53"/>
      <c r="AE29" s="53"/>
      <c r="AF29" s="53"/>
      <c r="AG29" s="53"/>
      <c r="AH29" s="53"/>
      <c r="AI29" s="53"/>
      <c r="AJ29" s="53"/>
      <c r="AK29" s="56">
        <v>0</v>
      </c>
      <c r="AL29" s="53"/>
      <c r="AM29" s="53"/>
      <c r="AN29" s="53"/>
      <c r="AO29" s="53"/>
      <c r="AP29" s="53"/>
      <c r="AQ29" s="57"/>
      <c r="BE29" s="38"/>
    </row>
    <row r="30" hidden="1" s="2" customFormat="1" ht="14.4" customHeight="1">
      <c r="B30" s="52"/>
      <c r="C30" s="53"/>
      <c r="D30" s="53"/>
      <c r="E30" s="53"/>
      <c r="F30" s="54" t="s">
        <v>45</v>
      </c>
      <c r="G30" s="53"/>
      <c r="H30" s="53"/>
      <c r="I30" s="53"/>
      <c r="J30" s="53"/>
      <c r="K30" s="53"/>
      <c r="L30" s="55">
        <v>0</v>
      </c>
      <c r="M30" s="53"/>
      <c r="N30" s="53"/>
      <c r="O30" s="53"/>
      <c r="P30" s="53"/>
      <c r="Q30" s="53"/>
      <c r="R30" s="53"/>
      <c r="S30" s="53"/>
      <c r="T30" s="53"/>
      <c r="U30" s="53"/>
      <c r="V30" s="53"/>
      <c r="W30" s="56">
        <f>ROUND(BD51,2)</f>
        <v>0</v>
      </c>
      <c r="X30" s="53"/>
      <c r="Y30" s="53"/>
      <c r="Z30" s="53"/>
      <c r="AA30" s="53"/>
      <c r="AB30" s="53"/>
      <c r="AC30" s="53"/>
      <c r="AD30" s="53"/>
      <c r="AE30" s="53"/>
      <c r="AF30" s="53"/>
      <c r="AG30" s="53"/>
      <c r="AH30" s="53"/>
      <c r="AI30" s="53"/>
      <c r="AJ30" s="53"/>
      <c r="AK30" s="56">
        <v>0</v>
      </c>
      <c r="AL30" s="53"/>
      <c r="AM30" s="53"/>
      <c r="AN30" s="53"/>
      <c r="AO30" s="53"/>
      <c r="AP30" s="53"/>
      <c r="AQ30" s="57"/>
      <c r="BE30" s="38"/>
    </row>
    <row r="31" s="1" customFormat="1" ht="6.96" customHeight="1">
      <c r="B31" s="45"/>
      <c r="C31" s="46"/>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c r="AN31" s="46"/>
      <c r="AO31" s="46"/>
      <c r="AP31" s="46"/>
      <c r="AQ31" s="50"/>
      <c r="BE31" s="38"/>
    </row>
    <row r="32" s="1" customFormat="1" ht="25.92" customHeight="1">
      <c r="B32" s="45"/>
      <c r="C32" s="58"/>
      <c r="D32" s="59" t="s">
        <v>46</v>
      </c>
      <c r="E32" s="60"/>
      <c r="F32" s="60"/>
      <c r="G32" s="60"/>
      <c r="H32" s="60"/>
      <c r="I32" s="60"/>
      <c r="J32" s="60"/>
      <c r="K32" s="60"/>
      <c r="L32" s="60"/>
      <c r="M32" s="60"/>
      <c r="N32" s="60"/>
      <c r="O32" s="60"/>
      <c r="P32" s="60"/>
      <c r="Q32" s="60"/>
      <c r="R32" s="60"/>
      <c r="S32" s="60"/>
      <c r="T32" s="61" t="s">
        <v>47</v>
      </c>
      <c r="U32" s="60"/>
      <c r="V32" s="60"/>
      <c r="W32" s="60"/>
      <c r="X32" s="62" t="s">
        <v>48</v>
      </c>
      <c r="Y32" s="60"/>
      <c r="Z32" s="60"/>
      <c r="AA32" s="60"/>
      <c r="AB32" s="60"/>
      <c r="AC32" s="60"/>
      <c r="AD32" s="60"/>
      <c r="AE32" s="60"/>
      <c r="AF32" s="60"/>
      <c r="AG32" s="60"/>
      <c r="AH32" s="60"/>
      <c r="AI32" s="60"/>
      <c r="AJ32" s="60"/>
      <c r="AK32" s="63">
        <f>SUM(AK23:AK30)</f>
        <v>0</v>
      </c>
      <c r="AL32" s="60"/>
      <c r="AM32" s="60"/>
      <c r="AN32" s="60"/>
      <c r="AO32" s="64"/>
      <c r="AP32" s="58"/>
      <c r="AQ32" s="65"/>
      <c r="BE32" s="38"/>
    </row>
    <row r="33" s="1" customFormat="1" ht="6.96" customHeight="1">
      <c r="B33" s="45"/>
      <c r="C33" s="46"/>
      <c r="D33" s="46"/>
      <c r="E33" s="46"/>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50"/>
    </row>
    <row r="34" s="1" customFormat="1" ht="6.96" customHeight="1">
      <c r="B34" s="66"/>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67"/>
      <c r="AN34" s="67"/>
      <c r="AO34" s="67"/>
      <c r="AP34" s="67"/>
      <c r="AQ34" s="68"/>
    </row>
    <row r="38" s="1" customFormat="1" ht="6.96" customHeight="1">
      <c r="B38" s="69"/>
      <c r="C38" s="70"/>
      <c r="D38" s="70"/>
      <c r="E38" s="70"/>
      <c r="F38" s="70"/>
      <c r="G38" s="70"/>
      <c r="H38" s="70"/>
      <c r="I38" s="70"/>
      <c r="J38" s="70"/>
      <c r="K38" s="70"/>
      <c r="L38" s="70"/>
      <c r="M38" s="70"/>
      <c r="N38" s="70"/>
      <c r="O38" s="70"/>
      <c r="P38" s="70"/>
      <c r="Q38" s="70"/>
      <c r="R38" s="70"/>
      <c r="S38" s="70"/>
      <c r="T38" s="70"/>
      <c r="U38" s="70"/>
      <c r="V38" s="70"/>
      <c r="W38" s="70"/>
      <c r="X38" s="70"/>
      <c r="Y38" s="70"/>
      <c r="Z38" s="70"/>
      <c r="AA38" s="70"/>
      <c r="AB38" s="70"/>
      <c r="AC38" s="70"/>
      <c r="AD38" s="70"/>
      <c r="AE38" s="70"/>
      <c r="AF38" s="70"/>
      <c r="AG38" s="70"/>
      <c r="AH38" s="70"/>
      <c r="AI38" s="70"/>
      <c r="AJ38" s="70"/>
      <c r="AK38" s="70"/>
      <c r="AL38" s="70"/>
      <c r="AM38" s="70"/>
      <c r="AN38" s="70"/>
      <c r="AO38" s="70"/>
      <c r="AP38" s="70"/>
      <c r="AQ38" s="70"/>
      <c r="AR38" s="71"/>
    </row>
    <row r="39" s="1" customFormat="1" ht="36.96" customHeight="1">
      <c r="B39" s="45"/>
      <c r="C39" s="72" t="s">
        <v>49</v>
      </c>
      <c r="D39" s="73"/>
      <c r="E39" s="73"/>
      <c r="F39" s="73"/>
      <c r="G39" s="73"/>
      <c r="H39" s="73"/>
      <c r="I39" s="73"/>
      <c r="J39" s="73"/>
      <c r="K39" s="73"/>
      <c r="L39" s="73"/>
      <c r="M39" s="73"/>
      <c r="N39" s="73"/>
      <c r="O39" s="73"/>
      <c r="P39" s="73"/>
      <c r="Q39" s="73"/>
      <c r="R39" s="73"/>
      <c r="S39" s="73"/>
      <c r="T39" s="73"/>
      <c r="U39" s="73"/>
      <c r="V39" s="73"/>
      <c r="W39" s="73"/>
      <c r="X39" s="73"/>
      <c r="Y39" s="73"/>
      <c r="Z39" s="73"/>
      <c r="AA39" s="73"/>
      <c r="AB39" s="73"/>
      <c r="AC39" s="73"/>
      <c r="AD39" s="73"/>
      <c r="AE39" s="73"/>
      <c r="AF39" s="73"/>
      <c r="AG39" s="73"/>
      <c r="AH39" s="73"/>
      <c r="AI39" s="73"/>
      <c r="AJ39" s="73"/>
      <c r="AK39" s="73"/>
      <c r="AL39" s="73"/>
      <c r="AM39" s="73"/>
      <c r="AN39" s="73"/>
      <c r="AO39" s="73"/>
      <c r="AP39" s="73"/>
      <c r="AQ39" s="73"/>
      <c r="AR39" s="71"/>
    </row>
    <row r="40" s="1" customFormat="1" ht="6.96" customHeight="1">
      <c r="B40" s="45"/>
      <c r="C40" s="73"/>
      <c r="D40" s="73"/>
      <c r="E40" s="73"/>
      <c r="F40" s="73"/>
      <c r="G40" s="73"/>
      <c r="H40" s="73"/>
      <c r="I40" s="73"/>
      <c r="J40" s="73"/>
      <c r="K40" s="73"/>
      <c r="L40" s="73"/>
      <c r="M40" s="73"/>
      <c r="N40" s="73"/>
      <c r="O40" s="73"/>
      <c r="P40" s="73"/>
      <c r="Q40" s="73"/>
      <c r="R40" s="73"/>
      <c r="S40" s="73"/>
      <c r="T40" s="73"/>
      <c r="U40" s="73"/>
      <c r="V40" s="73"/>
      <c r="W40" s="73"/>
      <c r="X40" s="73"/>
      <c r="Y40" s="73"/>
      <c r="Z40" s="73"/>
      <c r="AA40" s="73"/>
      <c r="AB40" s="73"/>
      <c r="AC40" s="73"/>
      <c r="AD40" s="73"/>
      <c r="AE40" s="73"/>
      <c r="AF40" s="73"/>
      <c r="AG40" s="73"/>
      <c r="AH40" s="73"/>
      <c r="AI40" s="73"/>
      <c r="AJ40" s="73"/>
      <c r="AK40" s="73"/>
      <c r="AL40" s="73"/>
      <c r="AM40" s="73"/>
      <c r="AN40" s="73"/>
      <c r="AO40" s="73"/>
      <c r="AP40" s="73"/>
      <c r="AQ40" s="73"/>
      <c r="AR40" s="71"/>
    </row>
    <row r="41" s="3" customFormat="1" ht="14.4" customHeight="1">
      <c r="B41" s="74"/>
      <c r="C41" s="75" t="s">
        <v>15</v>
      </c>
      <c r="D41" s="76"/>
      <c r="E41" s="76"/>
      <c r="F41" s="76"/>
      <c r="G41" s="76"/>
      <c r="H41" s="76"/>
      <c r="I41" s="76"/>
      <c r="J41" s="76"/>
      <c r="K41" s="76"/>
      <c r="L41" s="76" t="str">
        <f>K5</f>
        <v>D-18-014</v>
      </c>
      <c r="M41" s="76"/>
      <c r="N41" s="76"/>
      <c r="O41" s="76"/>
      <c r="P41" s="76"/>
      <c r="Q41" s="76"/>
      <c r="R41" s="76"/>
      <c r="S41" s="76"/>
      <c r="T41" s="76"/>
      <c r="U41" s="76"/>
      <c r="V41" s="76"/>
      <c r="W41" s="76"/>
      <c r="X41" s="76"/>
      <c r="Y41" s="76"/>
      <c r="Z41" s="76"/>
      <c r="AA41" s="76"/>
      <c r="AB41" s="76"/>
      <c r="AC41" s="76"/>
      <c r="AD41" s="76"/>
      <c r="AE41" s="76"/>
      <c r="AF41" s="76"/>
      <c r="AG41" s="76"/>
      <c r="AH41" s="76"/>
      <c r="AI41" s="76"/>
      <c r="AJ41" s="76"/>
      <c r="AK41" s="76"/>
      <c r="AL41" s="76"/>
      <c r="AM41" s="76"/>
      <c r="AN41" s="76"/>
      <c r="AO41" s="76"/>
      <c r="AP41" s="76"/>
      <c r="AQ41" s="76"/>
      <c r="AR41" s="77"/>
    </row>
    <row r="42" s="4" customFormat="1" ht="36.96" customHeight="1">
      <c r="B42" s="78"/>
      <c r="C42" s="79" t="s">
        <v>18</v>
      </c>
      <c r="D42" s="80"/>
      <c r="E42" s="80"/>
      <c r="F42" s="80"/>
      <c r="G42" s="80"/>
      <c r="H42" s="80"/>
      <c r="I42" s="80"/>
      <c r="J42" s="80"/>
      <c r="K42" s="80"/>
      <c r="L42" s="81" t="str">
        <f>K6</f>
        <v xml:space="preserve"> Severovýchodní cyklomagistrála - etapa 6.3</v>
      </c>
      <c r="M42" s="80"/>
      <c r="N42" s="80"/>
      <c r="O42" s="80"/>
      <c r="P42" s="80"/>
      <c r="Q42" s="80"/>
      <c r="R42" s="80"/>
      <c r="S42" s="80"/>
      <c r="T42" s="80"/>
      <c r="U42" s="80"/>
      <c r="V42" s="80"/>
      <c r="W42" s="80"/>
      <c r="X42" s="80"/>
      <c r="Y42" s="80"/>
      <c r="Z42" s="80"/>
      <c r="AA42" s="80"/>
      <c r="AB42" s="80"/>
      <c r="AC42" s="80"/>
      <c r="AD42" s="80"/>
      <c r="AE42" s="80"/>
      <c r="AF42" s="80"/>
      <c r="AG42" s="80"/>
      <c r="AH42" s="80"/>
      <c r="AI42" s="80"/>
      <c r="AJ42" s="80"/>
      <c r="AK42" s="80"/>
      <c r="AL42" s="80"/>
      <c r="AM42" s="80"/>
      <c r="AN42" s="80"/>
      <c r="AO42" s="80"/>
      <c r="AP42" s="80"/>
      <c r="AQ42" s="80"/>
      <c r="AR42" s="82"/>
    </row>
    <row r="43" s="1" customFormat="1" ht="6.96" customHeight="1">
      <c r="B43" s="45"/>
      <c r="C43" s="73"/>
      <c r="D43" s="73"/>
      <c r="E43" s="73"/>
      <c r="F43" s="73"/>
      <c r="G43" s="73"/>
      <c r="H43" s="73"/>
      <c r="I43" s="73"/>
      <c r="J43" s="73"/>
      <c r="K43" s="73"/>
      <c r="L43" s="73"/>
      <c r="M43" s="73"/>
      <c r="N43" s="73"/>
      <c r="O43" s="73"/>
      <c r="P43" s="73"/>
      <c r="Q43" s="73"/>
      <c r="R43" s="73"/>
      <c r="S43" s="73"/>
      <c r="T43" s="73"/>
      <c r="U43" s="73"/>
      <c r="V43" s="73"/>
      <c r="W43" s="73"/>
      <c r="X43" s="73"/>
      <c r="Y43" s="73"/>
      <c r="Z43" s="73"/>
      <c r="AA43" s="73"/>
      <c r="AB43" s="73"/>
      <c r="AC43" s="73"/>
      <c r="AD43" s="73"/>
      <c r="AE43" s="73"/>
      <c r="AF43" s="73"/>
      <c r="AG43" s="73"/>
      <c r="AH43" s="73"/>
      <c r="AI43" s="73"/>
      <c r="AJ43" s="73"/>
      <c r="AK43" s="73"/>
      <c r="AL43" s="73"/>
      <c r="AM43" s="73"/>
      <c r="AN43" s="73"/>
      <c r="AO43" s="73"/>
      <c r="AP43" s="73"/>
      <c r="AQ43" s="73"/>
      <c r="AR43" s="71"/>
    </row>
    <row r="44" s="1" customFormat="1">
      <c r="B44" s="45"/>
      <c r="C44" s="75" t="s">
        <v>23</v>
      </c>
      <c r="D44" s="73"/>
      <c r="E44" s="73"/>
      <c r="F44" s="73"/>
      <c r="G44" s="73"/>
      <c r="H44" s="73"/>
      <c r="I44" s="73"/>
      <c r="J44" s="73"/>
      <c r="K44" s="73"/>
      <c r="L44" s="83" t="str">
        <f>IF(K8="","",K8)</f>
        <v xml:space="preserve"> </v>
      </c>
      <c r="M44" s="73"/>
      <c r="N44" s="73"/>
      <c r="O44" s="73"/>
      <c r="P44" s="73"/>
      <c r="Q44" s="73"/>
      <c r="R44" s="73"/>
      <c r="S44" s="73"/>
      <c r="T44" s="73"/>
      <c r="U44" s="73"/>
      <c r="V44" s="73"/>
      <c r="W44" s="73"/>
      <c r="X44" s="73"/>
      <c r="Y44" s="73"/>
      <c r="Z44" s="73"/>
      <c r="AA44" s="73"/>
      <c r="AB44" s="73"/>
      <c r="AC44" s="73"/>
      <c r="AD44" s="73"/>
      <c r="AE44" s="73"/>
      <c r="AF44" s="73"/>
      <c r="AG44" s="73"/>
      <c r="AH44" s="73"/>
      <c r="AI44" s="75" t="s">
        <v>25</v>
      </c>
      <c r="AJ44" s="73"/>
      <c r="AK44" s="73"/>
      <c r="AL44" s="73"/>
      <c r="AM44" s="84" t="str">
        <f>IF(AN8= "","",AN8)</f>
        <v>08.08.2018</v>
      </c>
      <c r="AN44" s="84"/>
      <c r="AO44" s="73"/>
      <c r="AP44" s="73"/>
      <c r="AQ44" s="73"/>
      <c r="AR44" s="71"/>
    </row>
    <row r="45" s="1" customFormat="1" ht="6.96" customHeight="1">
      <c r="B45" s="45"/>
      <c r="C45" s="73"/>
      <c r="D45" s="73"/>
      <c r="E45" s="73"/>
      <c r="F45" s="73"/>
      <c r="G45" s="73"/>
      <c r="H45" s="73"/>
      <c r="I45" s="73"/>
      <c r="J45" s="73"/>
      <c r="K45" s="73"/>
      <c r="L45" s="73"/>
      <c r="M45" s="73"/>
      <c r="N45" s="73"/>
      <c r="O45" s="73"/>
      <c r="P45" s="73"/>
      <c r="Q45" s="73"/>
      <c r="R45" s="73"/>
      <c r="S45" s="73"/>
      <c r="T45" s="73"/>
      <c r="U45" s="73"/>
      <c r="V45" s="73"/>
      <c r="W45" s="73"/>
      <c r="X45" s="73"/>
      <c r="Y45" s="73"/>
      <c r="Z45" s="73"/>
      <c r="AA45" s="73"/>
      <c r="AB45" s="73"/>
      <c r="AC45" s="73"/>
      <c r="AD45" s="73"/>
      <c r="AE45" s="73"/>
      <c r="AF45" s="73"/>
      <c r="AG45" s="73"/>
      <c r="AH45" s="73"/>
      <c r="AI45" s="73"/>
      <c r="AJ45" s="73"/>
      <c r="AK45" s="73"/>
      <c r="AL45" s="73"/>
      <c r="AM45" s="73"/>
      <c r="AN45" s="73"/>
      <c r="AO45" s="73"/>
      <c r="AP45" s="73"/>
      <c r="AQ45" s="73"/>
      <c r="AR45" s="71"/>
    </row>
    <row r="46" s="1" customFormat="1">
      <c r="B46" s="45"/>
      <c r="C46" s="75" t="s">
        <v>27</v>
      </c>
      <c r="D46" s="73"/>
      <c r="E46" s="73"/>
      <c r="F46" s="73"/>
      <c r="G46" s="73"/>
      <c r="H46" s="73"/>
      <c r="I46" s="73"/>
      <c r="J46" s="73"/>
      <c r="K46" s="73"/>
      <c r="L46" s="76" t="str">
        <f>IF(E11= "","",E11)</f>
        <v xml:space="preserve"> </v>
      </c>
      <c r="M46" s="73"/>
      <c r="N46" s="73"/>
      <c r="O46" s="73"/>
      <c r="P46" s="73"/>
      <c r="Q46" s="73"/>
      <c r="R46" s="73"/>
      <c r="S46" s="73"/>
      <c r="T46" s="73"/>
      <c r="U46" s="73"/>
      <c r="V46" s="73"/>
      <c r="W46" s="73"/>
      <c r="X46" s="73"/>
      <c r="Y46" s="73"/>
      <c r="Z46" s="73"/>
      <c r="AA46" s="73"/>
      <c r="AB46" s="73"/>
      <c r="AC46" s="73"/>
      <c r="AD46" s="73"/>
      <c r="AE46" s="73"/>
      <c r="AF46" s="73"/>
      <c r="AG46" s="73"/>
      <c r="AH46" s="73"/>
      <c r="AI46" s="75" t="s">
        <v>32</v>
      </c>
      <c r="AJ46" s="73"/>
      <c r="AK46" s="73"/>
      <c r="AL46" s="73"/>
      <c r="AM46" s="76" t="str">
        <f>IF(E17="","",E17)</f>
        <v xml:space="preserve"> </v>
      </c>
      <c r="AN46" s="76"/>
      <c r="AO46" s="76"/>
      <c r="AP46" s="76"/>
      <c r="AQ46" s="73"/>
      <c r="AR46" s="71"/>
      <c r="AS46" s="85" t="s">
        <v>50</v>
      </c>
      <c r="AT46" s="86"/>
      <c r="AU46" s="87"/>
      <c r="AV46" s="87"/>
      <c r="AW46" s="87"/>
      <c r="AX46" s="87"/>
      <c r="AY46" s="87"/>
      <c r="AZ46" s="87"/>
      <c r="BA46" s="87"/>
      <c r="BB46" s="87"/>
      <c r="BC46" s="87"/>
      <c r="BD46" s="88"/>
    </row>
    <row r="47" s="1" customFormat="1">
      <c r="B47" s="45"/>
      <c r="C47" s="75" t="s">
        <v>30</v>
      </c>
      <c r="D47" s="73"/>
      <c r="E47" s="73"/>
      <c r="F47" s="73"/>
      <c r="G47" s="73"/>
      <c r="H47" s="73"/>
      <c r="I47" s="73"/>
      <c r="J47" s="73"/>
      <c r="K47" s="73"/>
      <c r="L47" s="76" t="str">
        <f>IF(E14= "Vyplň údaj","",E14)</f>
        <v/>
      </c>
      <c r="M47" s="73"/>
      <c r="N47" s="73"/>
      <c r="O47" s="73"/>
      <c r="P47" s="73"/>
      <c r="Q47" s="73"/>
      <c r="R47" s="73"/>
      <c r="S47" s="73"/>
      <c r="T47" s="73"/>
      <c r="U47" s="73"/>
      <c r="V47" s="73"/>
      <c r="W47" s="73"/>
      <c r="X47" s="73"/>
      <c r="Y47" s="73"/>
      <c r="Z47" s="73"/>
      <c r="AA47" s="73"/>
      <c r="AB47" s="73"/>
      <c r="AC47" s="73"/>
      <c r="AD47" s="73"/>
      <c r="AE47" s="73"/>
      <c r="AF47" s="73"/>
      <c r="AG47" s="73"/>
      <c r="AH47" s="73"/>
      <c r="AI47" s="73"/>
      <c r="AJ47" s="73"/>
      <c r="AK47" s="73"/>
      <c r="AL47" s="73"/>
      <c r="AM47" s="73"/>
      <c r="AN47" s="73"/>
      <c r="AO47" s="73"/>
      <c r="AP47" s="73"/>
      <c r="AQ47" s="73"/>
      <c r="AR47" s="71"/>
      <c r="AS47" s="89"/>
      <c r="AT47" s="90"/>
      <c r="AU47" s="91"/>
      <c r="AV47" s="91"/>
      <c r="AW47" s="91"/>
      <c r="AX47" s="91"/>
      <c r="AY47" s="91"/>
      <c r="AZ47" s="91"/>
      <c r="BA47" s="91"/>
      <c r="BB47" s="91"/>
      <c r="BC47" s="91"/>
      <c r="BD47" s="92"/>
    </row>
    <row r="48" s="1" customFormat="1" ht="10.8" customHeight="1">
      <c r="B48" s="45"/>
      <c r="C48" s="73"/>
      <c r="D48" s="73"/>
      <c r="E48" s="73"/>
      <c r="F48" s="73"/>
      <c r="G48" s="73"/>
      <c r="H48" s="73"/>
      <c r="I48" s="73"/>
      <c r="J48" s="73"/>
      <c r="K48" s="73"/>
      <c r="L48" s="73"/>
      <c r="M48" s="73"/>
      <c r="N48" s="73"/>
      <c r="O48" s="73"/>
      <c r="P48" s="73"/>
      <c r="Q48" s="73"/>
      <c r="R48" s="73"/>
      <c r="S48" s="73"/>
      <c r="T48" s="73"/>
      <c r="U48" s="73"/>
      <c r="V48" s="73"/>
      <c r="W48" s="73"/>
      <c r="X48" s="73"/>
      <c r="Y48" s="73"/>
      <c r="Z48" s="73"/>
      <c r="AA48" s="73"/>
      <c r="AB48" s="73"/>
      <c r="AC48" s="73"/>
      <c r="AD48" s="73"/>
      <c r="AE48" s="73"/>
      <c r="AF48" s="73"/>
      <c r="AG48" s="73"/>
      <c r="AH48" s="73"/>
      <c r="AI48" s="73"/>
      <c r="AJ48" s="73"/>
      <c r="AK48" s="73"/>
      <c r="AL48" s="73"/>
      <c r="AM48" s="73"/>
      <c r="AN48" s="73"/>
      <c r="AO48" s="73"/>
      <c r="AP48" s="73"/>
      <c r="AQ48" s="73"/>
      <c r="AR48" s="71"/>
      <c r="AS48" s="93"/>
      <c r="AT48" s="54"/>
      <c r="AU48" s="46"/>
      <c r="AV48" s="46"/>
      <c r="AW48" s="46"/>
      <c r="AX48" s="46"/>
      <c r="AY48" s="46"/>
      <c r="AZ48" s="46"/>
      <c r="BA48" s="46"/>
      <c r="BB48" s="46"/>
      <c r="BC48" s="46"/>
      <c r="BD48" s="94"/>
    </row>
    <row r="49" s="1" customFormat="1" ht="29.28" customHeight="1">
      <c r="B49" s="45"/>
      <c r="C49" s="95" t="s">
        <v>51</v>
      </c>
      <c r="D49" s="96"/>
      <c r="E49" s="96"/>
      <c r="F49" s="96"/>
      <c r="G49" s="96"/>
      <c r="H49" s="97"/>
      <c r="I49" s="98" t="s">
        <v>52</v>
      </c>
      <c r="J49" s="96"/>
      <c r="K49" s="96"/>
      <c r="L49" s="96"/>
      <c r="M49" s="96"/>
      <c r="N49" s="96"/>
      <c r="O49" s="96"/>
      <c r="P49" s="96"/>
      <c r="Q49" s="96"/>
      <c r="R49" s="96"/>
      <c r="S49" s="96"/>
      <c r="T49" s="96"/>
      <c r="U49" s="96"/>
      <c r="V49" s="96"/>
      <c r="W49" s="96"/>
      <c r="X49" s="96"/>
      <c r="Y49" s="96"/>
      <c r="Z49" s="96"/>
      <c r="AA49" s="96"/>
      <c r="AB49" s="96"/>
      <c r="AC49" s="96"/>
      <c r="AD49" s="96"/>
      <c r="AE49" s="96"/>
      <c r="AF49" s="96"/>
      <c r="AG49" s="99" t="s">
        <v>53</v>
      </c>
      <c r="AH49" s="96"/>
      <c r="AI49" s="96"/>
      <c r="AJ49" s="96"/>
      <c r="AK49" s="96"/>
      <c r="AL49" s="96"/>
      <c r="AM49" s="96"/>
      <c r="AN49" s="98" t="s">
        <v>54</v>
      </c>
      <c r="AO49" s="96"/>
      <c r="AP49" s="96"/>
      <c r="AQ49" s="100" t="s">
        <v>55</v>
      </c>
      <c r="AR49" s="71"/>
      <c r="AS49" s="101" t="s">
        <v>56</v>
      </c>
      <c r="AT49" s="102" t="s">
        <v>57</v>
      </c>
      <c r="AU49" s="102" t="s">
        <v>58</v>
      </c>
      <c r="AV49" s="102" t="s">
        <v>59</v>
      </c>
      <c r="AW49" s="102" t="s">
        <v>60</v>
      </c>
      <c r="AX49" s="102" t="s">
        <v>61</v>
      </c>
      <c r="AY49" s="102" t="s">
        <v>62</v>
      </c>
      <c r="AZ49" s="102" t="s">
        <v>63</v>
      </c>
      <c r="BA49" s="102" t="s">
        <v>64</v>
      </c>
      <c r="BB49" s="102" t="s">
        <v>65</v>
      </c>
      <c r="BC49" s="102" t="s">
        <v>66</v>
      </c>
      <c r="BD49" s="103" t="s">
        <v>67</v>
      </c>
    </row>
    <row r="50" s="1" customFormat="1" ht="10.8" customHeight="1">
      <c r="B50" s="45"/>
      <c r="C50" s="73"/>
      <c r="D50" s="73"/>
      <c r="E50" s="73"/>
      <c r="F50" s="73"/>
      <c r="G50" s="73"/>
      <c r="H50" s="73"/>
      <c r="I50" s="73"/>
      <c r="J50" s="73"/>
      <c r="K50" s="73"/>
      <c r="L50" s="73"/>
      <c r="M50" s="73"/>
      <c r="N50" s="73"/>
      <c r="O50" s="73"/>
      <c r="P50" s="73"/>
      <c r="Q50" s="73"/>
      <c r="R50" s="73"/>
      <c r="S50" s="73"/>
      <c r="T50" s="73"/>
      <c r="U50" s="73"/>
      <c r="V50" s="73"/>
      <c r="W50" s="73"/>
      <c r="X50" s="73"/>
      <c r="Y50" s="73"/>
      <c r="Z50" s="73"/>
      <c r="AA50" s="73"/>
      <c r="AB50" s="73"/>
      <c r="AC50" s="73"/>
      <c r="AD50" s="73"/>
      <c r="AE50" s="73"/>
      <c r="AF50" s="73"/>
      <c r="AG50" s="73"/>
      <c r="AH50" s="73"/>
      <c r="AI50" s="73"/>
      <c r="AJ50" s="73"/>
      <c r="AK50" s="73"/>
      <c r="AL50" s="73"/>
      <c r="AM50" s="73"/>
      <c r="AN50" s="73"/>
      <c r="AO50" s="73"/>
      <c r="AP50" s="73"/>
      <c r="AQ50" s="73"/>
      <c r="AR50" s="71"/>
      <c r="AS50" s="104"/>
      <c r="AT50" s="105"/>
      <c r="AU50" s="105"/>
      <c r="AV50" s="105"/>
      <c r="AW50" s="105"/>
      <c r="AX50" s="105"/>
      <c r="AY50" s="105"/>
      <c r="AZ50" s="105"/>
      <c r="BA50" s="105"/>
      <c r="BB50" s="105"/>
      <c r="BC50" s="105"/>
      <c r="BD50" s="106"/>
    </row>
    <row r="51" s="4" customFormat="1" ht="32.4" customHeight="1">
      <c r="B51" s="78"/>
      <c r="C51" s="107" t="s">
        <v>68</v>
      </c>
      <c r="D51" s="108"/>
      <c r="E51" s="108"/>
      <c r="F51" s="108"/>
      <c r="G51" s="108"/>
      <c r="H51" s="108"/>
      <c r="I51" s="108"/>
      <c r="J51" s="108"/>
      <c r="K51" s="108"/>
      <c r="L51" s="108"/>
      <c r="M51" s="108"/>
      <c r="N51" s="108"/>
      <c r="O51" s="108"/>
      <c r="P51" s="108"/>
      <c r="Q51" s="108"/>
      <c r="R51" s="108"/>
      <c r="S51" s="108"/>
      <c r="T51" s="108"/>
      <c r="U51" s="108"/>
      <c r="V51" s="108"/>
      <c r="W51" s="108"/>
      <c r="X51" s="108"/>
      <c r="Y51" s="108"/>
      <c r="Z51" s="108"/>
      <c r="AA51" s="108"/>
      <c r="AB51" s="108"/>
      <c r="AC51" s="108"/>
      <c r="AD51" s="108"/>
      <c r="AE51" s="108"/>
      <c r="AF51" s="108"/>
      <c r="AG51" s="109">
        <f>ROUND(SUM(AG52:AG55),2)</f>
        <v>0</v>
      </c>
      <c r="AH51" s="109"/>
      <c r="AI51" s="109"/>
      <c r="AJ51" s="109"/>
      <c r="AK51" s="109"/>
      <c r="AL51" s="109"/>
      <c r="AM51" s="109"/>
      <c r="AN51" s="110">
        <f>SUM(AG51,AT51)</f>
        <v>0</v>
      </c>
      <c r="AO51" s="110"/>
      <c r="AP51" s="110"/>
      <c r="AQ51" s="111" t="s">
        <v>21</v>
      </c>
      <c r="AR51" s="82"/>
      <c r="AS51" s="112">
        <f>ROUND(SUM(AS52:AS55),2)</f>
        <v>0</v>
      </c>
      <c r="AT51" s="113">
        <f>ROUND(SUM(AV51:AW51),2)</f>
        <v>0</v>
      </c>
      <c r="AU51" s="114">
        <f>ROUND(SUM(AU52:AU55),5)</f>
        <v>0</v>
      </c>
      <c r="AV51" s="113">
        <f>ROUND(AZ51*L26,2)</f>
        <v>0</v>
      </c>
      <c r="AW51" s="113">
        <f>ROUND(BA51*L27,2)</f>
        <v>0</v>
      </c>
      <c r="AX51" s="113">
        <f>ROUND(BB51*L26,2)</f>
        <v>0</v>
      </c>
      <c r="AY51" s="113">
        <f>ROUND(BC51*L27,2)</f>
        <v>0</v>
      </c>
      <c r="AZ51" s="113">
        <f>ROUND(SUM(AZ52:AZ55),2)</f>
        <v>0</v>
      </c>
      <c r="BA51" s="113">
        <f>ROUND(SUM(BA52:BA55),2)</f>
        <v>0</v>
      </c>
      <c r="BB51" s="113">
        <f>ROUND(SUM(BB52:BB55),2)</f>
        <v>0</v>
      </c>
      <c r="BC51" s="113">
        <f>ROUND(SUM(BC52:BC55),2)</f>
        <v>0</v>
      </c>
      <c r="BD51" s="115">
        <f>ROUND(SUM(BD52:BD55),2)</f>
        <v>0</v>
      </c>
      <c r="BS51" s="116" t="s">
        <v>69</v>
      </c>
      <c r="BT51" s="116" t="s">
        <v>70</v>
      </c>
      <c r="BU51" s="117" t="s">
        <v>71</v>
      </c>
      <c r="BV51" s="116" t="s">
        <v>72</v>
      </c>
      <c r="BW51" s="116" t="s">
        <v>7</v>
      </c>
      <c r="BX51" s="116" t="s">
        <v>73</v>
      </c>
      <c r="CL51" s="116" t="s">
        <v>21</v>
      </c>
    </row>
    <row r="52" s="5" customFormat="1" ht="16.5" customHeight="1">
      <c r="A52" s="118" t="s">
        <v>74</v>
      </c>
      <c r="B52" s="119"/>
      <c r="C52" s="120"/>
      <c r="D52" s="121" t="s">
        <v>75</v>
      </c>
      <c r="E52" s="121"/>
      <c r="F52" s="121"/>
      <c r="G52" s="121"/>
      <c r="H52" s="121"/>
      <c r="I52" s="122"/>
      <c r="J52" s="121" t="s">
        <v>76</v>
      </c>
      <c r="K52" s="121"/>
      <c r="L52" s="121"/>
      <c r="M52" s="121"/>
      <c r="N52" s="121"/>
      <c r="O52" s="121"/>
      <c r="P52" s="121"/>
      <c r="Q52" s="121"/>
      <c r="R52" s="121"/>
      <c r="S52" s="121"/>
      <c r="T52" s="121"/>
      <c r="U52" s="121"/>
      <c r="V52" s="121"/>
      <c r="W52" s="121"/>
      <c r="X52" s="121"/>
      <c r="Y52" s="121"/>
      <c r="Z52" s="121"/>
      <c r="AA52" s="121"/>
      <c r="AB52" s="121"/>
      <c r="AC52" s="121"/>
      <c r="AD52" s="121"/>
      <c r="AE52" s="121"/>
      <c r="AF52" s="121"/>
      <c r="AG52" s="123">
        <f>'SO 000 - Ostatní a vedlej...'!J27</f>
        <v>0</v>
      </c>
      <c r="AH52" s="122"/>
      <c r="AI52" s="122"/>
      <c r="AJ52" s="122"/>
      <c r="AK52" s="122"/>
      <c r="AL52" s="122"/>
      <c r="AM52" s="122"/>
      <c r="AN52" s="123">
        <f>SUM(AG52,AT52)</f>
        <v>0</v>
      </c>
      <c r="AO52" s="122"/>
      <c r="AP52" s="122"/>
      <c r="AQ52" s="124" t="s">
        <v>77</v>
      </c>
      <c r="AR52" s="125"/>
      <c r="AS52" s="126">
        <v>0</v>
      </c>
      <c r="AT52" s="127">
        <f>ROUND(SUM(AV52:AW52),2)</f>
        <v>0</v>
      </c>
      <c r="AU52" s="128">
        <f>'SO 000 - Ostatní a vedlej...'!P79</f>
        <v>0</v>
      </c>
      <c r="AV52" s="127">
        <f>'SO 000 - Ostatní a vedlej...'!J30</f>
        <v>0</v>
      </c>
      <c r="AW52" s="127">
        <f>'SO 000 - Ostatní a vedlej...'!J31</f>
        <v>0</v>
      </c>
      <c r="AX52" s="127">
        <f>'SO 000 - Ostatní a vedlej...'!J32</f>
        <v>0</v>
      </c>
      <c r="AY52" s="127">
        <f>'SO 000 - Ostatní a vedlej...'!J33</f>
        <v>0</v>
      </c>
      <c r="AZ52" s="127">
        <f>'SO 000 - Ostatní a vedlej...'!F30</f>
        <v>0</v>
      </c>
      <c r="BA52" s="127">
        <f>'SO 000 - Ostatní a vedlej...'!F31</f>
        <v>0</v>
      </c>
      <c r="BB52" s="127">
        <f>'SO 000 - Ostatní a vedlej...'!F32</f>
        <v>0</v>
      </c>
      <c r="BC52" s="127">
        <f>'SO 000 - Ostatní a vedlej...'!F33</f>
        <v>0</v>
      </c>
      <c r="BD52" s="129">
        <f>'SO 000 - Ostatní a vedlej...'!F34</f>
        <v>0</v>
      </c>
      <c r="BT52" s="130" t="s">
        <v>78</v>
      </c>
      <c r="BV52" s="130" t="s">
        <v>72</v>
      </c>
      <c r="BW52" s="130" t="s">
        <v>79</v>
      </c>
      <c r="BX52" s="130" t="s">
        <v>7</v>
      </c>
      <c r="CL52" s="130" t="s">
        <v>21</v>
      </c>
      <c r="CM52" s="130" t="s">
        <v>80</v>
      </c>
    </row>
    <row r="53" s="5" customFormat="1" ht="16.5" customHeight="1">
      <c r="A53" s="118" t="s">
        <v>74</v>
      </c>
      <c r="B53" s="119"/>
      <c r="C53" s="120"/>
      <c r="D53" s="121" t="s">
        <v>81</v>
      </c>
      <c r="E53" s="121"/>
      <c r="F53" s="121"/>
      <c r="G53" s="121"/>
      <c r="H53" s="121"/>
      <c r="I53" s="122"/>
      <c r="J53" s="121" t="s">
        <v>82</v>
      </c>
      <c r="K53" s="121"/>
      <c r="L53" s="121"/>
      <c r="M53" s="121"/>
      <c r="N53" s="121"/>
      <c r="O53" s="121"/>
      <c r="P53" s="121"/>
      <c r="Q53" s="121"/>
      <c r="R53" s="121"/>
      <c r="S53" s="121"/>
      <c r="T53" s="121"/>
      <c r="U53" s="121"/>
      <c r="V53" s="121"/>
      <c r="W53" s="121"/>
      <c r="X53" s="121"/>
      <c r="Y53" s="121"/>
      <c r="Z53" s="121"/>
      <c r="AA53" s="121"/>
      <c r="AB53" s="121"/>
      <c r="AC53" s="121"/>
      <c r="AD53" s="121"/>
      <c r="AE53" s="121"/>
      <c r="AF53" s="121"/>
      <c r="AG53" s="123">
        <f>'SO 101 - Etapa 6.3.'!J27</f>
        <v>0</v>
      </c>
      <c r="AH53" s="122"/>
      <c r="AI53" s="122"/>
      <c r="AJ53" s="122"/>
      <c r="AK53" s="122"/>
      <c r="AL53" s="122"/>
      <c r="AM53" s="122"/>
      <c r="AN53" s="123">
        <f>SUM(AG53,AT53)</f>
        <v>0</v>
      </c>
      <c r="AO53" s="122"/>
      <c r="AP53" s="122"/>
      <c r="AQ53" s="124" t="s">
        <v>77</v>
      </c>
      <c r="AR53" s="125"/>
      <c r="AS53" s="126">
        <v>0</v>
      </c>
      <c r="AT53" s="127">
        <f>ROUND(SUM(AV53:AW53),2)</f>
        <v>0</v>
      </c>
      <c r="AU53" s="128">
        <f>'SO 101 - Etapa 6.3.'!P78</f>
        <v>0</v>
      </c>
      <c r="AV53" s="127">
        <f>'SO 101 - Etapa 6.3.'!J30</f>
        <v>0</v>
      </c>
      <c r="AW53" s="127">
        <f>'SO 101 - Etapa 6.3.'!J31</f>
        <v>0</v>
      </c>
      <c r="AX53" s="127">
        <f>'SO 101 - Etapa 6.3.'!J32</f>
        <v>0</v>
      </c>
      <c r="AY53" s="127">
        <f>'SO 101 - Etapa 6.3.'!J33</f>
        <v>0</v>
      </c>
      <c r="AZ53" s="127">
        <f>'SO 101 - Etapa 6.3.'!F30</f>
        <v>0</v>
      </c>
      <c r="BA53" s="127">
        <f>'SO 101 - Etapa 6.3.'!F31</f>
        <v>0</v>
      </c>
      <c r="BB53" s="127">
        <f>'SO 101 - Etapa 6.3.'!F32</f>
        <v>0</v>
      </c>
      <c r="BC53" s="127">
        <f>'SO 101 - Etapa 6.3.'!F33</f>
        <v>0</v>
      </c>
      <c r="BD53" s="129">
        <f>'SO 101 - Etapa 6.3.'!F34</f>
        <v>0</v>
      </c>
      <c r="BT53" s="130" t="s">
        <v>78</v>
      </c>
      <c r="BV53" s="130" t="s">
        <v>72</v>
      </c>
      <c r="BW53" s="130" t="s">
        <v>83</v>
      </c>
      <c r="BX53" s="130" t="s">
        <v>7</v>
      </c>
      <c r="CL53" s="130" t="s">
        <v>21</v>
      </c>
      <c r="CM53" s="130" t="s">
        <v>80</v>
      </c>
    </row>
    <row r="54" s="5" customFormat="1" ht="16.5" customHeight="1">
      <c r="A54" s="118" t="s">
        <v>74</v>
      </c>
      <c r="B54" s="119"/>
      <c r="C54" s="120"/>
      <c r="D54" s="121" t="s">
        <v>84</v>
      </c>
      <c r="E54" s="121"/>
      <c r="F54" s="121"/>
      <c r="G54" s="121"/>
      <c r="H54" s="121"/>
      <c r="I54" s="122"/>
      <c r="J54" s="121" t="s">
        <v>85</v>
      </c>
      <c r="K54" s="121"/>
      <c r="L54" s="121"/>
      <c r="M54" s="121"/>
      <c r="N54" s="121"/>
      <c r="O54" s="121"/>
      <c r="P54" s="121"/>
      <c r="Q54" s="121"/>
      <c r="R54" s="121"/>
      <c r="S54" s="121"/>
      <c r="T54" s="121"/>
      <c r="U54" s="121"/>
      <c r="V54" s="121"/>
      <c r="W54" s="121"/>
      <c r="X54" s="121"/>
      <c r="Y54" s="121"/>
      <c r="Z54" s="121"/>
      <c r="AA54" s="121"/>
      <c r="AB54" s="121"/>
      <c r="AC54" s="121"/>
      <c r="AD54" s="121"/>
      <c r="AE54" s="121"/>
      <c r="AF54" s="121"/>
      <c r="AG54" s="123">
        <f>'SO 102 - Budovatelská – v...'!J27</f>
        <v>0</v>
      </c>
      <c r="AH54" s="122"/>
      <c r="AI54" s="122"/>
      <c r="AJ54" s="122"/>
      <c r="AK54" s="122"/>
      <c r="AL54" s="122"/>
      <c r="AM54" s="122"/>
      <c r="AN54" s="123">
        <f>SUM(AG54,AT54)</f>
        <v>0</v>
      </c>
      <c r="AO54" s="122"/>
      <c r="AP54" s="122"/>
      <c r="AQ54" s="124" t="s">
        <v>77</v>
      </c>
      <c r="AR54" s="125"/>
      <c r="AS54" s="126">
        <v>0</v>
      </c>
      <c r="AT54" s="127">
        <f>ROUND(SUM(AV54:AW54),2)</f>
        <v>0</v>
      </c>
      <c r="AU54" s="128">
        <f>'SO 102 - Budovatelská – v...'!P79</f>
        <v>0</v>
      </c>
      <c r="AV54" s="127">
        <f>'SO 102 - Budovatelská – v...'!J30</f>
        <v>0</v>
      </c>
      <c r="AW54" s="127">
        <f>'SO 102 - Budovatelská – v...'!J31</f>
        <v>0</v>
      </c>
      <c r="AX54" s="127">
        <f>'SO 102 - Budovatelská – v...'!J32</f>
        <v>0</v>
      </c>
      <c r="AY54" s="127">
        <f>'SO 102 - Budovatelská – v...'!J33</f>
        <v>0</v>
      </c>
      <c r="AZ54" s="127">
        <f>'SO 102 - Budovatelská – v...'!F30</f>
        <v>0</v>
      </c>
      <c r="BA54" s="127">
        <f>'SO 102 - Budovatelská – v...'!F31</f>
        <v>0</v>
      </c>
      <c r="BB54" s="127">
        <f>'SO 102 - Budovatelská – v...'!F32</f>
        <v>0</v>
      </c>
      <c r="BC54" s="127">
        <f>'SO 102 - Budovatelská – v...'!F33</f>
        <v>0</v>
      </c>
      <c r="BD54" s="129">
        <f>'SO 102 - Budovatelská – v...'!F34</f>
        <v>0</v>
      </c>
      <c r="BT54" s="130" t="s">
        <v>78</v>
      </c>
      <c r="BV54" s="130" t="s">
        <v>72</v>
      </c>
      <c r="BW54" s="130" t="s">
        <v>86</v>
      </c>
      <c r="BX54" s="130" t="s">
        <v>7</v>
      </c>
      <c r="CL54" s="130" t="s">
        <v>21</v>
      </c>
      <c r="CM54" s="130" t="s">
        <v>80</v>
      </c>
    </row>
    <row r="55" s="5" customFormat="1" ht="16.5" customHeight="1">
      <c r="A55" s="118" t="s">
        <v>74</v>
      </c>
      <c r="B55" s="119"/>
      <c r="C55" s="120"/>
      <c r="D55" s="121" t="s">
        <v>87</v>
      </c>
      <c r="E55" s="121"/>
      <c r="F55" s="121"/>
      <c r="G55" s="121"/>
      <c r="H55" s="121"/>
      <c r="I55" s="122"/>
      <c r="J55" s="121" t="s">
        <v>88</v>
      </c>
      <c r="K55" s="121"/>
      <c r="L55" s="121"/>
      <c r="M55" s="121"/>
      <c r="N55" s="121"/>
      <c r="O55" s="121"/>
      <c r="P55" s="121"/>
      <c r="Q55" s="121"/>
      <c r="R55" s="121"/>
      <c r="S55" s="121"/>
      <c r="T55" s="121"/>
      <c r="U55" s="121"/>
      <c r="V55" s="121"/>
      <c r="W55" s="121"/>
      <c r="X55" s="121"/>
      <c r="Y55" s="121"/>
      <c r="Z55" s="121"/>
      <c r="AA55" s="121"/>
      <c r="AB55" s="121"/>
      <c r="AC55" s="121"/>
      <c r="AD55" s="121"/>
      <c r="AE55" s="121"/>
      <c r="AF55" s="121"/>
      <c r="AG55" s="123">
        <f>'SO 103 - Chodníky v ulici...'!J27</f>
        <v>0</v>
      </c>
      <c r="AH55" s="122"/>
      <c r="AI55" s="122"/>
      <c r="AJ55" s="122"/>
      <c r="AK55" s="122"/>
      <c r="AL55" s="122"/>
      <c r="AM55" s="122"/>
      <c r="AN55" s="123">
        <f>SUM(AG55,AT55)</f>
        <v>0</v>
      </c>
      <c r="AO55" s="122"/>
      <c r="AP55" s="122"/>
      <c r="AQ55" s="124" t="s">
        <v>77</v>
      </c>
      <c r="AR55" s="125"/>
      <c r="AS55" s="131">
        <v>0</v>
      </c>
      <c r="AT55" s="132">
        <f>ROUND(SUM(AV55:AW55),2)</f>
        <v>0</v>
      </c>
      <c r="AU55" s="133">
        <f>'SO 103 - Chodníky v ulici...'!P83</f>
        <v>0</v>
      </c>
      <c r="AV55" s="132">
        <f>'SO 103 - Chodníky v ulici...'!J30</f>
        <v>0</v>
      </c>
      <c r="AW55" s="132">
        <f>'SO 103 - Chodníky v ulici...'!J31</f>
        <v>0</v>
      </c>
      <c r="AX55" s="132">
        <f>'SO 103 - Chodníky v ulici...'!J32</f>
        <v>0</v>
      </c>
      <c r="AY55" s="132">
        <f>'SO 103 - Chodníky v ulici...'!J33</f>
        <v>0</v>
      </c>
      <c r="AZ55" s="132">
        <f>'SO 103 - Chodníky v ulici...'!F30</f>
        <v>0</v>
      </c>
      <c r="BA55" s="132">
        <f>'SO 103 - Chodníky v ulici...'!F31</f>
        <v>0</v>
      </c>
      <c r="BB55" s="132">
        <f>'SO 103 - Chodníky v ulici...'!F32</f>
        <v>0</v>
      </c>
      <c r="BC55" s="132">
        <f>'SO 103 - Chodníky v ulici...'!F33</f>
        <v>0</v>
      </c>
      <c r="BD55" s="134">
        <f>'SO 103 - Chodníky v ulici...'!F34</f>
        <v>0</v>
      </c>
      <c r="BT55" s="130" t="s">
        <v>78</v>
      </c>
      <c r="BV55" s="130" t="s">
        <v>72</v>
      </c>
      <c r="BW55" s="130" t="s">
        <v>89</v>
      </c>
      <c r="BX55" s="130" t="s">
        <v>7</v>
      </c>
      <c r="CL55" s="130" t="s">
        <v>21</v>
      </c>
      <c r="CM55" s="130" t="s">
        <v>80</v>
      </c>
    </row>
    <row r="56" s="1" customFormat="1" ht="30" customHeight="1">
      <c r="B56" s="45"/>
      <c r="C56" s="73"/>
      <c r="D56" s="73"/>
      <c r="E56" s="73"/>
      <c r="F56" s="73"/>
      <c r="G56" s="73"/>
      <c r="H56" s="73"/>
      <c r="I56" s="73"/>
      <c r="J56" s="73"/>
      <c r="K56" s="73"/>
      <c r="L56" s="73"/>
      <c r="M56" s="73"/>
      <c r="N56" s="73"/>
      <c r="O56" s="73"/>
      <c r="P56" s="73"/>
      <c r="Q56" s="73"/>
      <c r="R56" s="73"/>
      <c r="S56" s="73"/>
      <c r="T56" s="73"/>
      <c r="U56" s="73"/>
      <c r="V56" s="73"/>
      <c r="W56" s="73"/>
      <c r="X56" s="73"/>
      <c r="Y56" s="73"/>
      <c r="Z56" s="73"/>
      <c r="AA56" s="73"/>
      <c r="AB56" s="73"/>
      <c r="AC56" s="73"/>
      <c r="AD56" s="73"/>
      <c r="AE56" s="73"/>
      <c r="AF56" s="73"/>
      <c r="AG56" s="73"/>
      <c r="AH56" s="73"/>
      <c r="AI56" s="73"/>
      <c r="AJ56" s="73"/>
      <c r="AK56" s="73"/>
      <c r="AL56" s="73"/>
      <c r="AM56" s="73"/>
      <c r="AN56" s="73"/>
      <c r="AO56" s="73"/>
      <c r="AP56" s="73"/>
      <c r="AQ56" s="73"/>
      <c r="AR56" s="71"/>
    </row>
    <row r="57" s="1" customFormat="1" ht="6.96" customHeight="1">
      <c r="B57" s="66"/>
      <c r="C57" s="67"/>
      <c r="D57" s="67"/>
      <c r="E57" s="67"/>
      <c r="F57" s="67"/>
      <c r="G57" s="67"/>
      <c r="H57" s="67"/>
      <c r="I57" s="67"/>
      <c r="J57" s="67"/>
      <c r="K57" s="67"/>
      <c r="L57" s="67"/>
      <c r="M57" s="67"/>
      <c r="N57" s="67"/>
      <c r="O57" s="67"/>
      <c r="P57" s="67"/>
      <c r="Q57" s="67"/>
      <c r="R57" s="67"/>
      <c r="S57" s="67"/>
      <c r="T57" s="67"/>
      <c r="U57" s="67"/>
      <c r="V57" s="67"/>
      <c r="W57" s="67"/>
      <c r="X57" s="67"/>
      <c r="Y57" s="67"/>
      <c r="Z57" s="67"/>
      <c r="AA57" s="67"/>
      <c r="AB57" s="67"/>
      <c r="AC57" s="67"/>
      <c r="AD57" s="67"/>
      <c r="AE57" s="67"/>
      <c r="AF57" s="67"/>
      <c r="AG57" s="67"/>
      <c r="AH57" s="67"/>
      <c r="AI57" s="67"/>
      <c r="AJ57" s="67"/>
      <c r="AK57" s="67"/>
      <c r="AL57" s="67"/>
      <c r="AM57" s="67"/>
      <c r="AN57" s="67"/>
      <c r="AO57" s="67"/>
      <c r="AP57" s="67"/>
      <c r="AQ57" s="67"/>
      <c r="AR57" s="71"/>
    </row>
  </sheetData>
  <sheetProtection sheet="1" formatColumns="0" formatRows="0" objects="1" scenarios="1" spinCount="100000" saltValue="EyjlkhcPjY+KSmq+HJeIoGGT/H5J/V/nIBoZ5PNWtHp3n0bgbaBT+D95sBvnFRCPlbTwpIdF1z+gvxVtYMLYSw==" hashValue="8HLSiEExRo/CazR3TdqfrxMhhLElVawL14mtBHPWStRJYqzULAJ28wwFCmo8WKcVVldEMaDkwRTyi4odR4IAdg==" algorithmName="SHA-512" password="CC35"/>
  <mergeCells count="53">
    <mergeCell ref="BE5:BE32"/>
    <mergeCell ref="W30:AE30"/>
    <mergeCell ref="X32:AB32"/>
    <mergeCell ref="AK32:AO32"/>
    <mergeCell ref="AR2:BE2"/>
    <mergeCell ref="K5:AO5"/>
    <mergeCell ref="W28:AE28"/>
    <mergeCell ref="AK28:AO28"/>
    <mergeCell ref="AS46:AT48"/>
    <mergeCell ref="AN53:AP53"/>
    <mergeCell ref="AN52:AP52"/>
    <mergeCell ref="AM46:AP46"/>
    <mergeCell ref="AN49:AP49"/>
    <mergeCell ref="AG52:AM52"/>
    <mergeCell ref="AG53:AM53"/>
    <mergeCell ref="AN54:AP54"/>
    <mergeCell ref="AG54:AM54"/>
    <mergeCell ref="AN55:AP55"/>
    <mergeCell ref="AG55:AM55"/>
    <mergeCell ref="AG51:AM51"/>
    <mergeCell ref="AN51:AP51"/>
    <mergeCell ref="L29:O29"/>
    <mergeCell ref="L28:O28"/>
    <mergeCell ref="E14:AJ14"/>
    <mergeCell ref="E20:AN20"/>
    <mergeCell ref="AK23:AO23"/>
    <mergeCell ref="L25:O25"/>
    <mergeCell ref="W25:AE25"/>
    <mergeCell ref="AK25:AO25"/>
    <mergeCell ref="L26:O26"/>
    <mergeCell ref="W26:AE26"/>
    <mergeCell ref="AK26:AO26"/>
    <mergeCell ref="L27:O27"/>
    <mergeCell ref="W27:AE27"/>
    <mergeCell ref="AK27:AO27"/>
    <mergeCell ref="L30:O30"/>
    <mergeCell ref="AK30:AO30"/>
    <mergeCell ref="K6:AO6"/>
    <mergeCell ref="J52:AF52"/>
    <mergeCell ref="W29:AE29"/>
    <mergeCell ref="AK29:AO29"/>
    <mergeCell ref="C49:G49"/>
    <mergeCell ref="L42:AO42"/>
    <mergeCell ref="AM44:AN44"/>
    <mergeCell ref="I49:AF49"/>
    <mergeCell ref="AG49:AM49"/>
    <mergeCell ref="D52:H52"/>
    <mergeCell ref="D53:H53"/>
    <mergeCell ref="J53:AF53"/>
    <mergeCell ref="D54:H54"/>
    <mergeCell ref="J54:AF54"/>
    <mergeCell ref="D55:H55"/>
    <mergeCell ref="J55:AF55"/>
  </mergeCells>
  <hyperlinks>
    <hyperlink ref="K1:S1" location="C2" display="1) Rekapitulace stavby"/>
    <hyperlink ref="W1:AI1" location="C51" display="2) Rekapitulace objektů stavby a soupisů prací"/>
    <hyperlink ref="A52" location="'SO 000 - Ostatní a vedlej...'!C2" display="/"/>
    <hyperlink ref="A53" location="'SO 101 - Etapa 6.3.'!C2" display="/"/>
    <hyperlink ref="A54" location="'SO 102 - Budovatelská – v...'!C2" display="/"/>
    <hyperlink ref="A55" location="'SO 103 - Chodníky v ulici...'!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90</v>
      </c>
      <c r="G1" s="138" t="s">
        <v>91</v>
      </c>
      <c r="H1" s="138"/>
      <c r="I1" s="139"/>
      <c r="J1" s="138" t="s">
        <v>92</v>
      </c>
      <c r="K1" s="137" t="s">
        <v>93</v>
      </c>
      <c r="L1" s="138" t="s">
        <v>94</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79</v>
      </c>
    </row>
    <row r="3" ht="6.96" customHeight="1">
      <c r="B3" s="24"/>
      <c r="C3" s="25"/>
      <c r="D3" s="25"/>
      <c r="E3" s="25"/>
      <c r="F3" s="25"/>
      <c r="G3" s="25"/>
      <c r="H3" s="25"/>
      <c r="I3" s="140"/>
      <c r="J3" s="25"/>
      <c r="K3" s="26"/>
      <c r="AT3" s="23" t="s">
        <v>80</v>
      </c>
    </row>
    <row r="4" ht="36.96" customHeight="1">
      <c r="B4" s="27"/>
      <c r="C4" s="28"/>
      <c r="D4" s="29" t="s">
        <v>95</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 xml:space="preserve"> Severovýchodní cyklomagistrála - etapa 6.3</v>
      </c>
      <c r="F7" s="39"/>
      <c r="G7" s="39"/>
      <c r="H7" s="39"/>
      <c r="I7" s="141"/>
      <c r="J7" s="28"/>
      <c r="K7" s="30"/>
    </row>
    <row r="8" s="1" customFormat="1">
      <c r="B8" s="45"/>
      <c r="C8" s="46"/>
      <c r="D8" s="39" t="s">
        <v>96</v>
      </c>
      <c r="E8" s="46"/>
      <c r="F8" s="46"/>
      <c r="G8" s="46"/>
      <c r="H8" s="46"/>
      <c r="I8" s="143"/>
      <c r="J8" s="46"/>
      <c r="K8" s="50"/>
    </row>
    <row r="9" s="1" customFormat="1" ht="36.96" customHeight="1">
      <c r="B9" s="45"/>
      <c r="C9" s="46"/>
      <c r="D9" s="46"/>
      <c r="E9" s="144" t="s">
        <v>97</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21</v>
      </c>
      <c r="G11" s="46"/>
      <c r="H11" s="46"/>
      <c r="I11" s="145" t="s">
        <v>22</v>
      </c>
      <c r="J11" s="34" t="s">
        <v>21</v>
      </c>
      <c r="K11" s="50"/>
    </row>
    <row r="12" s="1" customFormat="1" ht="14.4" customHeight="1">
      <c r="B12" s="45"/>
      <c r="C12" s="46"/>
      <c r="D12" s="39" t="s">
        <v>23</v>
      </c>
      <c r="E12" s="46"/>
      <c r="F12" s="34" t="s">
        <v>24</v>
      </c>
      <c r="G12" s="46"/>
      <c r="H12" s="46"/>
      <c r="I12" s="145" t="s">
        <v>25</v>
      </c>
      <c r="J12" s="146" t="str">
        <f>'Rekapitulace stavby'!AN8</f>
        <v>08.08.2018</v>
      </c>
      <c r="K12" s="50"/>
    </row>
    <row r="13" s="1" customFormat="1" ht="10.8" customHeight="1">
      <c r="B13" s="45"/>
      <c r="C13" s="46"/>
      <c r="D13" s="46"/>
      <c r="E13" s="46"/>
      <c r="F13" s="46"/>
      <c r="G13" s="46"/>
      <c r="H13" s="46"/>
      <c r="I13" s="143"/>
      <c r="J13" s="46"/>
      <c r="K13" s="50"/>
    </row>
    <row r="14" s="1" customFormat="1" ht="14.4" customHeight="1">
      <c r="B14" s="45"/>
      <c r="C14" s="46"/>
      <c r="D14" s="39" t="s">
        <v>27</v>
      </c>
      <c r="E14" s="46"/>
      <c r="F14" s="46"/>
      <c r="G14" s="46"/>
      <c r="H14" s="46"/>
      <c r="I14" s="145" t="s">
        <v>28</v>
      </c>
      <c r="J14" s="34" t="str">
        <f>IF('Rekapitulace stavby'!AN10="","",'Rekapitulace stavby'!AN10)</f>
        <v/>
      </c>
      <c r="K14" s="50"/>
    </row>
    <row r="15" s="1" customFormat="1" ht="18" customHeight="1">
      <c r="B15" s="45"/>
      <c r="C15" s="46"/>
      <c r="D15" s="46"/>
      <c r="E15" s="34" t="str">
        <f>IF('Rekapitulace stavby'!E11="","",'Rekapitulace stavby'!E11)</f>
        <v xml:space="preserve"> </v>
      </c>
      <c r="F15" s="46"/>
      <c r="G15" s="46"/>
      <c r="H15" s="46"/>
      <c r="I15" s="145" t="s">
        <v>29</v>
      </c>
      <c r="J15" s="34" t="str">
        <f>IF('Rekapitulace stavby'!AN11="","",'Rekapitulace stavby'!AN11)</f>
        <v/>
      </c>
      <c r="K15" s="50"/>
    </row>
    <row r="16" s="1" customFormat="1" ht="6.96" customHeight="1">
      <c r="B16" s="45"/>
      <c r="C16" s="46"/>
      <c r="D16" s="46"/>
      <c r="E16" s="46"/>
      <c r="F16" s="46"/>
      <c r="G16" s="46"/>
      <c r="H16" s="46"/>
      <c r="I16" s="143"/>
      <c r="J16" s="46"/>
      <c r="K16" s="50"/>
    </row>
    <row r="17" s="1" customFormat="1" ht="14.4" customHeight="1">
      <c r="B17" s="45"/>
      <c r="C17" s="46"/>
      <c r="D17" s="39" t="s">
        <v>30</v>
      </c>
      <c r="E17" s="46"/>
      <c r="F17" s="46"/>
      <c r="G17" s="46"/>
      <c r="H17" s="46"/>
      <c r="I17" s="145" t="s">
        <v>28</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29</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32</v>
      </c>
      <c r="E20" s="46"/>
      <c r="F20" s="46"/>
      <c r="G20" s="46"/>
      <c r="H20" s="46"/>
      <c r="I20" s="145" t="s">
        <v>28</v>
      </c>
      <c r="J20" s="34" t="str">
        <f>IF('Rekapitulace stavby'!AN16="","",'Rekapitulace stavby'!AN16)</f>
        <v/>
      </c>
      <c r="K20" s="50"/>
    </row>
    <row r="21" s="1" customFormat="1" ht="18" customHeight="1">
      <c r="B21" s="45"/>
      <c r="C21" s="46"/>
      <c r="D21" s="46"/>
      <c r="E21" s="34" t="str">
        <f>IF('Rekapitulace stavby'!E17="","",'Rekapitulace stavby'!E17)</f>
        <v xml:space="preserve"> </v>
      </c>
      <c r="F21" s="46"/>
      <c r="G21" s="46"/>
      <c r="H21" s="46"/>
      <c r="I21" s="145" t="s">
        <v>29</v>
      </c>
      <c r="J21" s="34" t="str">
        <f>IF('Rekapitulace stavby'!AN17="","",'Rekapitulace stavby'!AN17)</f>
        <v/>
      </c>
      <c r="K21" s="50"/>
    </row>
    <row r="22" s="1" customFormat="1" ht="6.96" customHeight="1">
      <c r="B22" s="45"/>
      <c r="C22" s="46"/>
      <c r="D22" s="46"/>
      <c r="E22" s="46"/>
      <c r="F22" s="46"/>
      <c r="G22" s="46"/>
      <c r="H22" s="46"/>
      <c r="I22" s="143"/>
      <c r="J22" s="46"/>
      <c r="K22" s="50"/>
    </row>
    <row r="23" s="1" customFormat="1" ht="14.4" customHeight="1">
      <c r="B23" s="45"/>
      <c r="C23" s="46"/>
      <c r="D23" s="39" t="s">
        <v>34</v>
      </c>
      <c r="E23" s="46"/>
      <c r="F23" s="46"/>
      <c r="G23" s="46"/>
      <c r="H23" s="46"/>
      <c r="I23" s="143"/>
      <c r="J23" s="46"/>
      <c r="K23" s="50"/>
    </row>
    <row r="24" s="6" customFormat="1" ht="16.5" customHeight="1">
      <c r="B24" s="147"/>
      <c r="C24" s="148"/>
      <c r="D24" s="148"/>
      <c r="E24" s="43" t="s">
        <v>21</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36</v>
      </c>
      <c r="E27" s="46"/>
      <c r="F27" s="46"/>
      <c r="G27" s="46"/>
      <c r="H27" s="46"/>
      <c r="I27" s="143"/>
      <c r="J27" s="154">
        <f>ROUND(J79,2)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38</v>
      </c>
      <c r="G29" s="46"/>
      <c r="H29" s="46"/>
      <c r="I29" s="155" t="s">
        <v>37</v>
      </c>
      <c r="J29" s="51" t="s">
        <v>39</v>
      </c>
      <c r="K29" s="50"/>
    </row>
    <row r="30" s="1" customFormat="1" ht="14.4" customHeight="1">
      <c r="B30" s="45"/>
      <c r="C30" s="46"/>
      <c r="D30" s="54" t="s">
        <v>40</v>
      </c>
      <c r="E30" s="54" t="s">
        <v>41</v>
      </c>
      <c r="F30" s="156">
        <f>ROUND(SUM(BE79:BE85), 2)</f>
        <v>0</v>
      </c>
      <c r="G30" s="46"/>
      <c r="H30" s="46"/>
      <c r="I30" s="157">
        <v>0.20999999999999999</v>
      </c>
      <c r="J30" s="156">
        <f>ROUND(ROUND((SUM(BE79:BE85)), 2)*I30, 2)</f>
        <v>0</v>
      </c>
      <c r="K30" s="50"/>
    </row>
    <row r="31" s="1" customFormat="1" ht="14.4" customHeight="1">
      <c r="B31" s="45"/>
      <c r="C31" s="46"/>
      <c r="D31" s="46"/>
      <c r="E31" s="54" t="s">
        <v>42</v>
      </c>
      <c r="F31" s="156">
        <f>ROUND(SUM(BF79:BF85), 2)</f>
        <v>0</v>
      </c>
      <c r="G31" s="46"/>
      <c r="H31" s="46"/>
      <c r="I31" s="157">
        <v>0.14999999999999999</v>
      </c>
      <c r="J31" s="156">
        <f>ROUND(ROUND((SUM(BF79:BF85)), 2)*I31, 2)</f>
        <v>0</v>
      </c>
      <c r="K31" s="50"/>
    </row>
    <row r="32" hidden="1" s="1" customFormat="1" ht="14.4" customHeight="1">
      <c r="B32" s="45"/>
      <c r="C32" s="46"/>
      <c r="D32" s="46"/>
      <c r="E32" s="54" t="s">
        <v>43</v>
      </c>
      <c r="F32" s="156">
        <f>ROUND(SUM(BG79:BG85), 2)</f>
        <v>0</v>
      </c>
      <c r="G32" s="46"/>
      <c r="H32" s="46"/>
      <c r="I32" s="157">
        <v>0.20999999999999999</v>
      </c>
      <c r="J32" s="156">
        <v>0</v>
      </c>
      <c r="K32" s="50"/>
    </row>
    <row r="33" hidden="1" s="1" customFormat="1" ht="14.4" customHeight="1">
      <c r="B33" s="45"/>
      <c r="C33" s="46"/>
      <c r="D33" s="46"/>
      <c r="E33" s="54" t="s">
        <v>44</v>
      </c>
      <c r="F33" s="156">
        <f>ROUND(SUM(BH79:BH85), 2)</f>
        <v>0</v>
      </c>
      <c r="G33" s="46"/>
      <c r="H33" s="46"/>
      <c r="I33" s="157">
        <v>0.14999999999999999</v>
      </c>
      <c r="J33" s="156">
        <v>0</v>
      </c>
      <c r="K33" s="50"/>
    </row>
    <row r="34" hidden="1" s="1" customFormat="1" ht="14.4" customHeight="1">
      <c r="B34" s="45"/>
      <c r="C34" s="46"/>
      <c r="D34" s="46"/>
      <c r="E34" s="54" t="s">
        <v>45</v>
      </c>
      <c r="F34" s="156">
        <f>ROUND(SUM(BI79:BI85),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46</v>
      </c>
      <c r="E36" s="97"/>
      <c r="F36" s="97"/>
      <c r="G36" s="160" t="s">
        <v>47</v>
      </c>
      <c r="H36" s="161" t="s">
        <v>48</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98</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 xml:space="preserve"> Severovýchodní cyklomagistrála - etapa 6.3</v>
      </c>
      <c r="F45" s="39"/>
      <c r="G45" s="39"/>
      <c r="H45" s="39"/>
      <c r="I45" s="143"/>
      <c r="J45" s="46"/>
      <c r="K45" s="50"/>
    </row>
    <row r="46" s="1" customFormat="1" ht="14.4" customHeight="1">
      <c r="B46" s="45"/>
      <c r="C46" s="39" t="s">
        <v>96</v>
      </c>
      <c r="D46" s="46"/>
      <c r="E46" s="46"/>
      <c r="F46" s="46"/>
      <c r="G46" s="46"/>
      <c r="H46" s="46"/>
      <c r="I46" s="143"/>
      <c r="J46" s="46"/>
      <c r="K46" s="50"/>
    </row>
    <row r="47" s="1" customFormat="1" ht="17.25" customHeight="1">
      <c r="B47" s="45"/>
      <c r="C47" s="46"/>
      <c r="D47" s="46"/>
      <c r="E47" s="144" t="str">
        <f>E9</f>
        <v>SO 000 - Ostatní a vedlejší náklady</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23</v>
      </c>
      <c r="D49" s="46"/>
      <c r="E49" s="46"/>
      <c r="F49" s="34" t="str">
        <f>F12</f>
        <v xml:space="preserve"> </v>
      </c>
      <c r="G49" s="46"/>
      <c r="H49" s="46"/>
      <c r="I49" s="145" t="s">
        <v>25</v>
      </c>
      <c r="J49" s="146" t="str">
        <f>IF(J12="","",J12)</f>
        <v>08.08.2018</v>
      </c>
      <c r="K49" s="50"/>
    </row>
    <row r="50" s="1" customFormat="1" ht="6.96" customHeight="1">
      <c r="B50" s="45"/>
      <c r="C50" s="46"/>
      <c r="D50" s="46"/>
      <c r="E50" s="46"/>
      <c r="F50" s="46"/>
      <c r="G50" s="46"/>
      <c r="H50" s="46"/>
      <c r="I50" s="143"/>
      <c r="J50" s="46"/>
      <c r="K50" s="50"/>
    </row>
    <row r="51" s="1" customFormat="1">
      <c r="B51" s="45"/>
      <c r="C51" s="39" t="s">
        <v>27</v>
      </c>
      <c r="D51" s="46"/>
      <c r="E51" s="46"/>
      <c r="F51" s="34" t="str">
        <f>E15</f>
        <v xml:space="preserve"> </v>
      </c>
      <c r="G51" s="46"/>
      <c r="H51" s="46"/>
      <c r="I51" s="145" t="s">
        <v>32</v>
      </c>
      <c r="J51" s="43" t="str">
        <f>E21</f>
        <v xml:space="preserve"> </v>
      </c>
      <c r="K51" s="50"/>
    </row>
    <row r="52" s="1" customFormat="1" ht="14.4" customHeight="1">
      <c r="B52" s="45"/>
      <c r="C52" s="39" t="s">
        <v>30</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99</v>
      </c>
      <c r="D54" s="158"/>
      <c r="E54" s="158"/>
      <c r="F54" s="158"/>
      <c r="G54" s="158"/>
      <c r="H54" s="158"/>
      <c r="I54" s="172"/>
      <c r="J54" s="173" t="s">
        <v>100</v>
      </c>
      <c r="K54" s="174"/>
    </row>
    <row r="55" s="1" customFormat="1" ht="10.32" customHeight="1">
      <c r="B55" s="45"/>
      <c r="C55" s="46"/>
      <c r="D55" s="46"/>
      <c r="E55" s="46"/>
      <c r="F55" s="46"/>
      <c r="G55" s="46"/>
      <c r="H55" s="46"/>
      <c r="I55" s="143"/>
      <c r="J55" s="46"/>
      <c r="K55" s="50"/>
    </row>
    <row r="56" s="1" customFormat="1" ht="29.28" customHeight="1">
      <c r="B56" s="45"/>
      <c r="C56" s="175" t="s">
        <v>101</v>
      </c>
      <c r="D56" s="46"/>
      <c r="E56" s="46"/>
      <c r="F56" s="46"/>
      <c r="G56" s="46"/>
      <c r="H56" s="46"/>
      <c r="I56" s="143"/>
      <c r="J56" s="154">
        <f>J79</f>
        <v>0</v>
      </c>
      <c r="K56" s="50"/>
      <c r="AU56" s="23" t="s">
        <v>102</v>
      </c>
    </row>
    <row r="57" s="7" customFormat="1" ht="24.96" customHeight="1">
      <c r="B57" s="176"/>
      <c r="C57" s="177"/>
      <c r="D57" s="178" t="s">
        <v>103</v>
      </c>
      <c r="E57" s="179"/>
      <c r="F57" s="179"/>
      <c r="G57" s="179"/>
      <c r="H57" s="179"/>
      <c r="I57" s="180"/>
      <c r="J57" s="181">
        <f>J80</f>
        <v>0</v>
      </c>
      <c r="K57" s="182"/>
    </row>
    <row r="58" s="8" customFormat="1" ht="19.92" customHeight="1">
      <c r="B58" s="183"/>
      <c r="C58" s="184"/>
      <c r="D58" s="185" t="s">
        <v>104</v>
      </c>
      <c r="E58" s="186"/>
      <c r="F58" s="186"/>
      <c r="G58" s="186"/>
      <c r="H58" s="186"/>
      <c r="I58" s="187"/>
      <c r="J58" s="188">
        <f>J81</f>
        <v>0</v>
      </c>
      <c r="K58" s="189"/>
    </row>
    <row r="59" s="8" customFormat="1" ht="19.92" customHeight="1">
      <c r="B59" s="183"/>
      <c r="C59" s="184"/>
      <c r="D59" s="185" t="s">
        <v>105</v>
      </c>
      <c r="E59" s="186"/>
      <c r="F59" s="186"/>
      <c r="G59" s="186"/>
      <c r="H59" s="186"/>
      <c r="I59" s="187"/>
      <c r="J59" s="188">
        <f>J84</f>
        <v>0</v>
      </c>
      <c r="K59" s="189"/>
    </row>
    <row r="60" s="1" customFormat="1" ht="21.84" customHeight="1">
      <c r="B60" s="45"/>
      <c r="C60" s="46"/>
      <c r="D60" s="46"/>
      <c r="E60" s="46"/>
      <c r="F60" s="46"/>
      <c r="G60" s="46"/>
      <c r="H60" s="46"/>
      <c r="I60" s="143"/>
      <c r="J60" s="46"/>
      <c r="K60" s="50"/>
    </row>
    <row r="61" s="1" customFormat="1" ht="6.96" customHeight="1">
      <c r="B61" s="66"/>
      <c r="C61" s="67"/>
      <c r="D61" s="67"/>
      <c r="E61" s="67"/>
      <c r="F61" s="67"/>
      <c r="G61" s="67"/>
      <c r="H61" s="67"/>
      <c r="I61" s="165"/>
      <c r="J61" s="67"/>
      <c r="K61" s="68"/>
    </row>
    <row r="65" s="1" customFormat="1" ht="6.96" customHeight="1">
      <c r="B65" s="69"/>
      <c r="C65" s="70"/>
      <c r="D65" s="70"/>
      <c r="E65" s="70"/>
      <c r="F65" s="70"/>
      <c r="G65" s="70"/>
      <c r="H65" s="70"/>
      <c r="I65" s="168"/>
      <c r="J65" s="70"/>
      <c r="K65" s="70"/>
      <c r="L65" s="71"/>
    </row>
    <row r="66" s="1" customFormat="1" ht="36.96" customHeight="1">
      <c r="B66" s="45"/>
      <c r="C66" s="72" t="s">
        <v>106</v>
      </c>
      <c r="D66" s="73"/>
      <c r="E66" s="73"/>
      <c r="F66" s="73"/>
      <c r="G66" s="73"/>
      <c r="H66" s="73"/>
      <c r="I66" s="190"/>
      <c r="J66" s="73"/>
      <c r="K66" s="73"/>
      <c r="L66" s="71"/>
    </row>
    <row r="67" s="1" customFormat="1" ht="6.96" customHeight="1">
      <c r="B67" s="45"/>
      <c r="C67" s="73"/>
      <c r="D67" s="73"/>
      <c r="E67" s="73"/>
      <c r="F67" s="73"/>
      <c r="G67" s="73"/>
      <c r="H67" s="73"/>
      <c r="I67" s="190"/>
      <c r="J67" s="73"/>
      <c r="K67" s="73"/>
      <c r="L67" s="71"/>
    </row>
    <row r="68" s="1" customFormat="1" ht="14.4" customHeight="1">
      <c r="B68" s="45"/>
      <c r="C68" s="75" t="s">
        <v>18</v>
      </c>
      <c r="D68" s="73"/>
      <c r="E68" s="73"/>
      <c r="F68" s="73"/>
      <c r="G68" s="73"/>
      <c r="H68" s="73"/>
      <c r="I68" s="190"/>
      <c r="J68" s="73"/>
      <c r="K68" s="73"/>
      <c r="L68" s="71"/>
    </row>
    <row r="69" s="1" customFormat="1" ht="16.5" customHeight="1">
      <c r="B69" s="45"/>
      <c r="C69" s="73"/>
      <c r="D69" s="73"/>
      <c r="E69" s="191" t="str">
        <f>E7</f>
        <v xml:space="preserve"> Severovýchodní cyklomagistrála - etapa 6.3</v>
      </c>
      <c r="F69" s="75"/>
      <c r="G69" s="75"/>
      <c r="H69" s="75"/>
      <c r="I69" s="190"/>
      <c r="J69" s="73"/>
      <c r="K69" s="73"/>
      <c r="L69" s="71"/>
    </row>
    <row r="70" s="1" customFormat="1" ht="14.4" customHeight="1">
      <c r="B70" s="45"/>
      <c r="C70" s="75" t="s">
        <v>96</v>
      </c>
      <c r="D70" s="73"/>
      <c r="E70" s="73"/>
      <c r="F70" s="73"/>
      <c r="G70" s="73"/>
      <c r="H70" s="73"/>
      <c r="I70" s="190"/>
      <c r="J70" s="73"/>
      <c r="K70" s="73"/>
      <c r="L70" s="71"/>
    </row>
    <row r="71" s="1" customFormat="1" ht="17.25" customHeight="1">
      <c r="B71" s="45"/>
      <c r="C71" s="73"/>
      <c r="D71" s="73"/>
      <c r="E71" s="81" t="str">
        <f>E9</f>
        <v>SO 000 - Ostatní a vedlejší náklady</v>
      </c>
      <c r="F71" s="73"/>
      <c r="G71" s="73"/>
      <c r="H71" s="73"/>
      <c r="I71" s="190"/>
      <c r="J71" s="73"/>
      <c r="K71" s="73"/>
      <c r="L71" s="71"/>
    </row>
    <row r="72" s="1" customFormat="1" ht="6.96" customHeight="1">
      <c r="B72" s="45"/>
      <c r="C72" s="73"/>
      <c r="D72" s="73"/>
      <c r="E72" s="73"/>
      <c r="F72" s="73"/>
      <c r="G72" s="73"/>
      <c r="H72" s="73"/>
      <c r="I72" s="190"/>
      <c r="J72" s="73"/>
      <c r="K72" s="73"/>
      <c r="L72" s="71"/>
    </row>
    <row r="73" s="1" customFormat="1" ht="18" customHeight="1">
      <c r="B73" s="45"/>
      <c r="C73" s="75" t="s">
        <v>23</v>
      </c>
      <c r="D73" s="73"/>
      <c r="E73" s="73"/>
      <c r="F73" s="192" t="str">
        <f>F12</f>
        <v xml:space="preserve"> </v>
      </c>
      <c r="G73" s="73"/>
      <c r="H73" s="73"/>
      <c r="I73" s="193" t="s">
        <v>25</v>
      </c>
      <c r="J73" s="84" t="str">
        <f>IF(J12="","",J12)</f>
        <v>08.08.2018</v>
      </c>
      <c r="K73" s="73"/>
      <c r="L73" s="71"/>
    </row>
    <row r="74" s="1" customFormat="1" ht="6.96" customHeight="1">
      <c r="B74" s="45"/>
      <c r="C74" s="73"/>
      <c r="D74" s="73"/>
      <c r="E74" s="73"/>
      <c r="F74" s="73"/>
      <c r="G74" s="73"/>
      <c r="H74" s="73"/>
      <c r="I74" s="190"/>
      <c r="J74" s="73"/>
      <c r="K74" s="73"/>
      <c r="L74" s="71"/>
    </row>
    <row r="75" s="1" customFormat="1">
      <c r="B75" s="45"/>
      <c r="C75" s="75" t="s">
        <v>27</v>
      </c>
      <c r="D75" s="73"/>
      <c r="E75" s="73"/>
      <c r="F75" s="192" t="str">
        <f>E15</f>
        <v xml:space="preserve"> </v>
      </c>
      <c r="G75" s="73"/>
      <c r="H75" s="73"/>
      <c r="I75" s="193" t="s">
        <v>32</v>
      </c>
      <c r="J75" s="192" t="str">
        <f>E21</f>
        <v xml:space="preserve"> </v>
      </c>
      <c r="K75" s="73"/>
      <c r="L75" s="71"/>
    </row>
    <row r="76" s="1" customFormat="1" ht="14.4" customHeight="1">
      <c r="B76" s="45"/>
      <c r="C76" s="75" t="s">
        <v>30</v>
      </c>
      <c r="D76" s="73"/>
      <c r="E76" s="73"/>
      <c r="F76" s="192" t="str">
        <f>IF(E18="","",E18)</f>
        <v/>
      </c>
      <c r="G76" s="73"/>
      <c r="H76" s="73"/>
      <c r="I76" s="190"/>
      <c r="J76" s="73"/>
      <c r="K76" s="73"/>
      <c r="L76" s="71"/>
    </row>
    <row r="77" s="1" customFormat="1" ht="10.32" customHeight="1">
      <c r="B77" s="45"/>
      <c r="C77" s="73"/>
      <c r="D77" s="73"/>
      <c r="E77" s="73"/>
      <c r="F77" s="73"/>
      <c r="G77" s="73"/>
      <c r="H77" s="73"/>
      <c r="I77" s="190"/>
      <c r="J77" s="73"/>
      <c r="K77" s="73"/>
      <c r="L77" s="71"/>
    </row>
    <row r="78" s="9" customFormat="1" ht="29.28" customHeight="1">
      <c r="B78" s="194"/>
      <c r="C78" s="195" t="s">
        <v>107</v>
      </c>
      <c r="D78" s="196" t="s">
        <v>55</v>
      </c>
      <c r="E78" s="196" t="s">
        <v>51</v>
      </c>
      <c r="F78" s="196" t="s">
        <v>108</v>
      </c>
      <c r="G78" s="196" t="s">
        <v>109</v>
      </c>
      <c r="H78" s="196" t="s">
        <v>110</v>
      </c>
      <c r="I78" s="197" t="s">
        <v>111</v>
      </c>
      <c r="J78" s="196" t="s">
        <v>100</v>
      </c>
      <c r="K78" s="198" t="s">
        <v>112</v>
      </c>
      <c r="L78" s="199"/>
      <c r="M78" s="101" t="s">
        <v>113</v>
      </c>
      <c r="N78" s="102" t="s">
        <v>40</v>
      </c>
      <c r="O78" s="102" t="s">
        <v>114</v>
      </c>
      <c r="P78" s="102" t="s">
        <v>115</v>
      </c>
      <c r="Q78" s="102" t="s">
        <v>116</v>
      </c>
      <c r="R78" s="102" t="s">
        <v>117</v>
      </c>
      <c r="S78" s="102" t="s">
        <v>118</v>
      </c>
      <c r="T78" s="103" t="s">
        <v>119</v>
      </c>
    </row>
    <row r="79" s="1" customFormat="1" ht="29.28" customHeight="1">
      <c r="B79" s="45"/>
      <c r="C79" s="107" t="s">
        <v>101</v>
      </c>
      <c r="D79" s="73"/>
      <c r="E79" s="73"/>
      <c r="F79" s="73"/>
      <c r="G79" s="73"/>
      <c r="H79" s="73"/>
      <c r="I79" s="190"/>
      <c r="J79" s="200">
        <f>BK79</f>
        <v>0</v>
      </c>
      <c r="K79" s="73"/>
      <c r="L79" s="71"/>
      <c r="M79" s="104"/>
      <c r="N79" s="105"/>
      <c r="O79" s="105"/>
      <c r="P79" s="201">
        <f>P80</f>
        <v>0</v>
      </c>
      <c r="Q79" s="105"/>
      <c r="R79" s="201">
        <f>R80</f>
        <v>0</v>
      </c>
      <c r="S79" s="105"/>
      <c r="T79" s="202">
        <f>T80</f>
        <v>0</v>
      </c>
      <c r="AT79" s="23" t="s">
        <v>69</v>
      </c>
      <c r="AU79" s="23" t="s">
        <v>102</v>
      </c>
      <c r="BK79" s="203">
        <f>BK80</f>
        <v>0</v>
      </c>
    </row>
    <row r="80" s="10" customFormat="1" ht="37.44001" customHeight="1">
      <c r="B80" s="204"/>
      <c r="C80" s="205"/>
      <c r="D80" s="206" t="s">
        <v>69</v>
      </c>
      <c r="E80" s="207" t="s">
        <v>120</v>
      </c>
      <c r="F80" s="207" t="s">
        <v>121</v>
      </c>
      <c r="G80" s="205"/>
      <c r="H80" s="205"/>
      <c r="I80" s="208"/>
      <c r="J80" s="209">
        <f>BK80</f>
        <v>0</v>
      </c>
      <c r="K80" s="205"/>
      <c r="L80" s="210"/>
      <c r="M80" s="211"/>
      <c r="N80" s="212"/>
      <c r="O80" s="212"/>
      <c r="P80" s="213">
        <f>P81+P84</f>
        <v>0</v>
      </c>
      <c r="Q80" s="212"/>
      <c r="R80" s="213">
        <f>R81+R84</f>
        <v>0</v>
      </c>
      <c r="S80" s="212"/>
      <c r="T80" s="214">
        <f>T81+T84</f>
        <v>0</v>
      </c>
      <c r="AR80" s="215" t="s">
        <v>122</v>
      </c>
      <c r="AT80" s="216" t="s">
        <v>69</v>
      </c>
      <c r="AU80" s="216" t="s">
        <v>70</v>
      </c>
      <c r="AY80" s="215" t="s">
        <v>123</v>
      </c>
      <c r="BK80" s="217">
        <f>BK81+BK84</f>
        <v>0</v>
      </c>
    </row>
    <row r="81" s="10" customFormat="1" ht="19.92" customHeight="1">
      <c r="B81" s="204"/>
      <c r="C81" s="205"/>
      <c r="D81" s="206" t="s">
        <v>69</v>
      </c>
      <c r="E81" s="218" t="s">
        <v>124</v>
      </c>
      <c r="F81" s="218" t="s">
        <v>125</v>
      </c>
      <c r="G81" s="205"/>
      <c r="H81" s="205"/>
      <c r="I81" s="208"/>
      <c r="J81" s="219">
        <f>BK81</f>
        <v>0</v>
      </c>
      <c r="K81" s="205"/>
      <c r="L81" s="210"/>
      <c r="M81" s="211"/>
      <c r="N81" s="212"/>
      <c r="O81" s="212"/>
      <c r="P81" s="213">
        <f>SUM(P82:P83)</f>
        <v>0</v>
      </c>
      <c r="Q81" s="212"/>
      <c r="R81" s="213">
        <f>SUM(R82:R83)</f>
        <v>0</v>
      </c>
      <c r="S81" s="212"/>
      <c r="T81" s="214">
        <f>SUM(T82:T83)</f>
        <v>0</v>
      </c>
      <c r="AR81" s="215" t="s">
        <v>122</v>
      </c>
      <c r="AT81" s="216" t="s">
        <v>69</v>
      </c>
      <c r="AU81" s="216" t="s">
        <v>78</v>
      </c>
      <c r="AY81" s="215" t="s">
        <v>123</v>
      </c>
      <c r="BK81" s="217">
        <f>SUM(BK82:BK83)</f>
        <v>0</v>
      </c>
    </row>
    <row r="82" s="1" customFormat="1" ht="16.5" customHeight="1">
      <c r="B82" s="45"/>
      <c r="C82" s="220" t="s">
        <v>78</v>
      </c>
      <c r="D82" s="220" t="s">
        <v>126</v>
      </c>
      <c r="E82" s="221" t="s">
        <v>127</v>
      </c>
      <c r="F82" s="222" t="s">
        <v>128</v>
      </c>
      <c r="G82" s="223" t="s">
        <v>129</v>
      </c>
      <c r="H82" s="224">
        <v>1</v>
      </c>
      <c r="I82" s="225"/>
      <c r="J82" s="226">
        <f>ROUND(I82*H82,2)</f>
        <v>0</v>
      </c>
      <c r="K82" s="222" t="s">
        <v>130</v>
      </c>
      <c r="L82" s="71"/>
      <c r="M82" s="227" t="s">
        <v>21</v>
      </c>
      <c r="N82" s="228" t="s">
        <v>41</v>
      </c>
      <c r="O82" s="46"/>
      <c r="P82" s="229">
        <f>O82*H82</f>
        <v>0</v>
      </c>
      <c r="Q82" s="229">
        <v>0</v>
      </c>
      <c r="R82" s="229">
        <f>Q82*H82</f>
        <v>0</v>
      </c>
      <c r="S82" s="229">
        <v>0</v>
      </c>
      <c r="T82" s="230">
        <f>S82*H82</f>
        <v>0</v>
      </c>
      <c r="AR82" s="23" t="s">
        <v>131</v>
      </c>
      <c r="AT82" s="23" t="s">
        <v>126</v>
      </c>
      <c r="AU82" s="23" t="s">
        <v>80</v>
      </c>
      <c r="AY82" s="23" t="s">
        <v>123</v>
      </c>
      <c r="BE82" s="231">
        <f>IF(N82="základní",J82,0)</f>
        <v>0</v>
      </c>
      <c r="BF82" s="231">
        <f>IF(N82="snížená",J82,0)</f>
        <v>0</v>
      </c>
      <c r="BG82" s="231">
        <f>IF(N82="zákl. přenesená",J82,0)</f>
        <v>0</v>
      </c>
      <c r="BH82" s="231">
        <f>IF(N82="sníž. přenesená",J82,0)</f>
        <v>0</v>
      </c>
      <c r="BI82" s="231">
        <f>IF(N82="nulová",J82,0)</f>
        <v>0</v>
      </c>
      <c r="BJ82" s="23" t="s">
        <v>78</v>
      </c>
      <c r="BK82" s="231">
        <f>ROUND(I82*H82,2)</f>
        <v>0</v>
      </c>
      <c r="BL82" s="23" t="s">
        <v>131</v>
      </c>
      <c r="BM82" s="23" t="s">
        <v>132</v>
      </c>
    </row>
    <row r="83" s="1" customFormat="1" ht="16.5" customHeight="1">
      <c r="B83" s="45"/>
      <c r="C83" s="220" t="s">
        <v>80</v>
      </c>
      <c r="D83" s="220" t="s">
        <v>126</v>
      </c>
      <c r="E83" s="221" t="s">
        <v>133</v>
      </c>
      <c r="F83" s="222" t="s">
        <v>134</v>
      </c>
      <c r="G83" s="223" t="s">
        <v>129</v>
      </c>
      <c r="H83" s="224">
        <v>1</v>
      </c>
      <c r="I83" s="225"/>
      <c r="J83" s="226">
        <f>ROUND(I83*H83,2)</f>
        <v>0</v>
      </c>
      <c r="K83" s="222" t="s">
        <v>130</v>
      </c>
      <c r="L83" s="71"/>
      <c r="M83" s="227" t="s">
        <v>21</v>
      </c>
      <c r="N83" s="228" t="s">
        <v>41</v>
      </c>
      <c r="O83" s="46"/>
      <c r="P83" s="229">
        <f>O83*H83</f>
        <v>0</v>
      </c>
      <c r="Q83" s="229">
        <v>0</v>
      </c>
      <c r="R83" s="229">
        <f>Q83*H83</f>
        <v>0</v>
      </c>
      <c r="S83" s="229">
        <v>0</v>
      </c>
      <c r="T83" s="230">
        <f>S83*H83</f>
        <v>0</v>
      </c>
      <c r="AR83" s="23" t="s">
        <v>131</v>
      </c>
      <c r="AT83" s="23" t="s">
        <v>126</v>
      </c>
      <c r="AU83" s="23" t="s">
        <v>80</v>
      </c>
      <c r="AY83" s="23" t="s">
        <v>123</v>
      </c>
      <c r="BE83" s="231">
        <f>IF(N83="základní",J83,0)</f>
        <v>0</v>
      </c>
      <c r="BF83" s="231">
        <f>IF(N83="snížená",J83,0)</f>
        <v>0</v>
      </c>
      <c r="BG83" s="231">
        <f>IF(N83="zákl. přenesená",J83,0)</f>
        <v>0</v>
      </c>
      <c r="BH83" s="231">
        <f>IF(N83="sníž. přenesená",J83,0)</f>
        <v>0</v>
      </c>
      <c r="BI83" s="231">
        <f>IF(N83="nulová",J83,0)</f>
        <v>0</v>
      </c>
      <c r="BJ83" s="23" t="s">
        <v>78</v>
      </c>
      <c r="BK83" s="231">
        <f>ROUND(I83*H83,2)</f>
        <v>0</v>
      </c>
      <c r="BL83" s="23" t="s">
        <v>131</v>
      </c>
      <c r="BM83" s="23" t="s">
        <v>135</v>
      </c>
    </row>
    <row r="84" s="10" customFormat="1" ht="29.88" customHeight="1">
      <c r="B84" s="204"/>
      <c r="C84" s="205"/>
      <c r="D84" s="206" t="s">
        <v>69</v>
      </c>
      <c r="E84" s="218" t="s">
        <v>136</v>
      </c>
      <c r="F84" s="218" t="s">
        <v>137</v>
      </c>
      <c r="G84" s="205"/>
      <c r="H84" s="205"/>
      <c r="I84" s="208"/>
      <c r="J84" s="219">
        <f>BK84</f>
        <v>0</v>
      </c>
      <c r="K84" s="205"/>
      <c r="L84" s="210"/>
      <c r="M84" s="211"/>
      <c r="N84" s="212"/>
      <c r="O84" s="212"/>
      <c r="P84" s="213">
        <f>P85</f>
        <v>0</v>
      </c>
      <c r="Q84" s="212"/>
      <c r="R84" s="213">
        <f>R85</f>
        <v>0</v>
      </c>
      <c r="S84" s="212"/>
      <c r="T84" s="214">
        <f>T85</f>
        <v>0</v>
      </c>
      <c r="AR84" s="215" t="s">
        <v>122</v>
      </c>
      <c r="AT84" s="216" t="s">
        <v>69</v>
      </c>
      <c r="AU84" s="216" t="s">
        <v>78</v>
      </c>
      <c r="AY84" s="215" t="s">
        <v>123</v>
      </c>
      <c r="BK84" s="217">
        <f>BK85</f>
        <v>0</v>
      </c>
    </row>
    <row r="85" s="1" customFormat="1" ht="16.5" customHeight="1">
      <c r="B85" s="45"/>
      <c r="C85" s="220" t="s">
        <v>138</v>
      </c>
      <c r="D85" s="220" t="s">
        <v>126</v>
      </c>
      <c r="E85" s="221" t="s">
        <v>139</v>
      </c>
      <c r="F85" s="222" t="s">
        <v>140</v>
      </c>
      <c r="G85" s="223" t="s">
        <v>129</v>
      </c>
      <c r="H85" s="224">
        <v>1</v>
      </c>
      <c r="I85" s="225"/>
      <c r="J85" s="226">
        <f>ROUND(I85*H85,2)</f>
        <v>0</v>
      </c>
      <c r="K85" s="222" t="s">
        <v>130</v>
      </c>
      <c r="L85" s="71"/>
      <c r="M85" s="227" t="s">
        <v>21</v>
      </c>
      <c r="N85" s="232" t="s">
        <v>41</v>
      </c>
      <c r="O85" s="233"/>
      <c r="P85" s="234">
        <f>O85*H85</f>
        <v>0</v>
      </c>
      <c r="Q85" s="234">
        <v>0</v>
      </c>
      <c r="R85" s="234">
        <f>Q85*H85</f>
        <v>0</v>
      </c>
      <c r="S85" s="234">
        <v>0</v>
      </c>
      <c r="T85" s="235">
        <f>S85*H85</f>
        <v>0</v>
      </c>
      <c r="AR85" s="23" t="s">
        <v>131</v>
      </c>
      <c r="AT85" s="23" t="s">
        <v>126</v>
      </c>
      <c r="AU85" s="23" t="s">
        <v>80</v>
      </c>
      <c r="AY85" s="23" t="s">
        <v>123</v>
      </c>
      <c r="BE85" s="231">
        <f>IF(N85="základní",J85,0)</f>
        <v>0</v>
      </c>
      <c r="BF85" s="231">
        <f>IF(N85="snížená",J85,0)</f>
        <v>0</v>
      </c>
      <c r="BG85" s="231">
        <f>IF(N85="zákl. přenesená",J85,0)</f>
        <v>0</v>
      </c>
      <c r="BH85" s="231">
        <f>IF(N85="sníž. přenesená",J85,0)</f>
        <v>0</v>
      </c>
      <c r="BI85" s="231">
        <f>IF(N85="nulová",J85,0)</f>
        <v>0</v>
      </c>
      <c r="BJ85" s="23" t="s">
        <v>78</v>
      </c>
      <c r="BK85" s="231">
        <f>ROUND(I85*H85,2)</f>
        <v>0</v>
      </c>
      <c r="BL85" s="23" t="s">
        <v>131</v>
      </c>
      <c r="BM85" s="23" t="s">
        <v>141</v>
      </c>
    </row>
    <row r="86" s="1" customFormat="1" ht="6.96" customHeight="1">
      <c r="B86" s="66"/>
      <c r="C86" s="67"/>
      <c r="D86" s="67"/>
      <c r="E86" s="67"/>
      <c r="F86" s="67"/>
      <c r="G86" s="67"/>
      <c r="H86" s="67"/>
      <c r="I86" s="165"/>
      <c r="J86" s="67"/>
      <c r="K86" s="67"/>
      <c r="L86" s="71"/>
    </row>
  </sheetData>
  <sheetProtection sheet="1" autoFilter="0" formatColumns="0" formatRows="0" objects="1" scenarios="1" spinCount="100000" saltValue="Fg+V0Nf5oVB+Mn2aY7exrXZRKe1OMxYXKySqbaAZCo1DTyZ+LqUQX6zQR3YKCkc9wdMGrl/sannj86O0wZgHOg==" hashValue="lpMLQ8Tp3zBomhyULOdNjz3PN99pDgvqd/whhZRCswp2vZ6RmZayVpORXF67tW+bJ4B/Rkr0XI5TCxKCFfUTSw==" algorithmName="SHA-512" password="CC35"/>
  <autoFilter ref="C78:K85"/>
  <mergeCells count="10">
    <mergeCell ref="E7:H7"/>
    <mergeCell ref="E9:H9"/>
    <mergeCell ref="E24:H24"/>
    <mergeCell ref="E45:H45"/>
    <mergeCell ref="E47:H47"/>
    <mergeCell ref="J51:J52"/>
    <mergeCell ref="E69:H69"/>
    <mergeCell ref="E71:H71"/>
    <mergeCell ref="G1:H1"/>
    <mergeCell ref="L2:V2"/>
  </mergeCells>
  <hyperlinks>
    <hyperlink ref="F1:G1" location="C2" display="1) Krycí list soupisu"/>
    <hyperlink ref="G1:H1" location="C54" display="2) Rekapitulace"/>
    <hyperlink ref="J1" location="C78"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90</v>
      </c>
      <c r="G1" s="138" t="s">
        <v>91</v>
      </c>
      <c r="H1" s="138"/>
      <c r="I1" s="139"/>
      <c r="J1" s="138" t="s">
        <v>92</v>
      </c>
      <c r="K1" s="137" t="s">
        <v>93</v>
      </c>
      <c r="L1" s="138" t="s">
        <v>94</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83</v>
      </c>
    </row>
    <row r="3" ht="6.96" customHeight="1">
      <c r="B3" s="24"/>
      <c r="C3" s="25"/>
      <c r="D3" s="25"/>
      <c r="E3" s="25"/>
      <c r="F3" s="25"/>
      <c r="G3" s="25"/>
      <c r="H3" s="25"/>
      <c r="I3" s="140"/>
      <c r="J3" s="25"/>
      <c r="K3" s="26"/>
      <c r="AT3" s="23" t="s">
        <v>80</v>
      </c>
    </row>
    <row r="4" ht="36.96" customHeight="1">
      <c r="B4" s="27"/>
      <c r="C4" s="28"/>
      <c r="D4" s="29" t="s">
        <v>95</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 xml:space="preserve"> Severovýchodní cyklomagistrála - etapa 6.3</v>
      </c>
      <c r="F7" s="39"/>
      <c r="G7" s="39"/>
      <c r="H7" s="39"/>
      <c r="I7" s="141"/>
      <c r="J7" s="28"/>
      <c r="K7" s="30"/>
    </row>
    <row r="8" s="1" customFormat="1">
      <c r="B8" s="45"/>
      <c r="C8" s="46"/>
      <c r="D8" s="39" t="s">
        <v>96</v>
      </c>
      <c r="E8" s="46"/>
      <c r="F8" s="46"/>
      <c r="G8" s="46"/>
      <c r="H8" s="46"/>
      <c r="I8" s="143"/>
      <c r="J8" s="46"/>
      <c r="K8" s="50"/>
    </row>
    <row r="9" s="1" customFormat="1" ht="36.96" customHeight="1">
      <c r="B9" s="45"/>
      <c r="C9" s="46"/>
      <c r="D9" s="46"/>
      <c r="E9" s="144" t="s">
        <v>142</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21</v>
      </c>
      <c r="G11" s="46"/>
      <c r="H11" s="46"/>
      <c r="I11" s="145" t="s">
        <v>22</v>
      </c>
      <c r="J11" s="34" t="s">
        <v>21</v>
      </c>
      <c r="K11" s="50"/>
    </row>
    <row r="12" s="1" customFormat="1" ht="14.4" customHeight="1">
      <c r="B12" s="45"/>
      <c r="C12" s="46"/>
      <c r="D12" s="39" t="s">
        <v>23</v>
      </c>
      <c r="E12" s="46"/>
      <c r="F12" s="34" t="s">
        <v>24</v>
      </c>
      <c r="G12" s="46"/>
      <c r="H12" s="46"/>
      <c r="I12" s="145" t="s">
        <v>25</v>
      </c>
      <c r="J12" s="146" t="str">
        <f>'Rekapitulace stavby'!AN8</f>
        <v>08.08.2018</v>
      </c>
      <c r="K12" s="50"/>
    </row>
    <row r="13" s="1" customFormat="1" ht="10.8" customHeight="1">
      <c r="B13" s="45"/>
      <c r="C13" s="46"/>
      <c r="D13" s="46"/>
      <c r="E13" s="46"/>
      <c r="F13" s="46"/>
      <c r="G13" s="46"/>
      <c r="H13" s="46"/>
      <c r="I13" s="143"/>
      <c r="J13" s="46"/>
      <c r="K13" s="50"/>
    </row>
    <row r="14" s="1" customFormat="1" ht="14.4" customHeight="1">
      <c r="B14" s="45"/>
      <c r="C14" s="46"/>
      <c r="D14" s="39" t="s">
        <v>27</v>
      </c>
      <c r="E14" s="46"/>
      <c r="F14" s="46"/>
      <c r="G14" s="46"/>
      <c r="H14" s="46"/>
      <c r="I14" s="145" t="s">
        <v>28</v>
      </c>
      <c r="J14" s="34" t="str">
        <f>IF('Rekapitulace stavby'!AN10="","",'Rekapitulace stavby'!AN10)</f>
        <v/>
      </c>
      <c r="K14" s="50"/>
    </row>
    <row r="15" s="1" customFormat="1" ht="18" customHeight="1">
      <c r="B15" s="45"/>
      <c r="C15" s="46"/>
      <c r="D15" s="46"/>
      <c r="E15" s="34" t="str">
        <f>IF('Rekapitulace stavby'!E11="","",'Rekapitulace stavby'!E11)</f>
        <v xml:space="preserve"> </v>
      </c>
      <c r="F15" s="46"/>
      <c r="G15" s="46"/>
      <c r="H15" s="46"/>
      <c r="I15" s="145" t="s">
        <v>29</v>
      </c>
      <c r="J15" s="34" t="str">
        <f>IF('Rekapitulace stavby'!AN11="","",'Rekapitulace stavby'!AN11)</f>
        <v/>
      </c>
      <c r="K15" s="50"/>
    </row>
    <row r="16" s="1" customFormat="1" ht="6.96" customHeight="1">
      <c r="B16" s="45"/>
      <c r="C16" s="46"/>
      <c r="D16" s="46"/>
      <c r="E16" s="46"/>
      <c r="F16" s="46"/>
      <c r="G16" s="46"/>
      <c r="H16" s="46"/>
      <c r="I16" s="143"/>
      <c r="J16" s="46"/>
      <c r="K16" s="50"/>
    </row>
    <row r="17" s="1" customFormat="1" ht="14.4" customHeight="1">
      <c r="B17" s="45"/>
      <c r="C17" s="46"/>
      <c r="D17" s="39" t="s">
        <v>30</v>
      </c>
      <c r="E17" s="46"/>
      <c r="F17" s="46"/>
      <c r="G17" s="46"/>
      <c r="H17" s="46"/>
      <c r="I17" s="145" t="s">
        <v>28</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29</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32</v>
      </c>
      <c r="E20" s="46"/>
      <c r="F20" s="46"/>
      <c r="G20" s="46"/>
      <c r="H20" s="46"/>
      <c r="I20" s="145" t="s">
        <v>28</v>
      </c>
      <c r="J20" s="34" t="str">
        <f>IF('Rekapitulace stavby'!AN16="","",'Rekapitulace stavby'!AN16)</f>
        <v/>
      </c>
      <c r="K20" s="50"/>
    </row>
    <row r="21" s="1" customFormat="1" ht="18" customHeight="1">
      <c r="B21" s="45"/>
      <c r="C21" s="46"/>
      <c r="D21" s="46"/>
      <c r="E21" s="34" t="str">
        <f>IF('Rekapitulace stavby'!E17="","",'Rekapitulace stavby'!E17)</f>
        <v xml:space="preserve"> </v>
      </c>
      <c r="F21" s="46"/>
      <c r="G21" s="46"/>
      <c r="H21" s="46"/>
      <c r="I21" s="145" t="s">
        <v>29</v>
      </c>
      <c r="J21" s="34" t="str">
        <f>IF('Rekapitulace stavby'!AN17="","",'Rekapitulace stavby'!AN17)</f>
        <v/>
      </c>
      <c r="K21" s="50"/>
    </row>
    <row r="22" s="1" customFormat="1" ht="6.96" customHeight="1">
      <c r="B22" s="45"/>
      <c r="C22" s="46"/>
      <c r="D22" s="46"/>
      <c r="E22" s="46"/>
      <c r="F22" s="46"/>
      <c r="G22" s="46"/>
      <c r="H22" s="46"/>
      <c r="I22" s="143"/>
      <c r="J22" s="46"/>
      <c r="K22" s="50"/>
    </row>
    <row r="23" s="1" customFormat="1" ht="14.4" customHeight="1">
      <c r="B23" s="45"/>
      <c r="C23" s="46"/>
      <c r="D23" s="39" t="s">
        <v>34</v>
      </c>
      <c r="E23" s="46"/>
      <c r="F23" s="46"/>
      <c r="G23" s="46"/>
      <c r="H23" s="46"/>
      <c r="I23" s="143"/>
      <c r="J23" s="46"/>
      <c r="K23" s="50"/>
    </row>
    <row r="24" s="6" customFormat="1" ht="16.5" customHeight="1">
      <c r="B24" s="147"/>
      <c r="C24" s="148"/>
      <c r="D24" s="148"/>
      <c r="E24" s="43" t="s">
        <v>21</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36</v>
      </c>
      <c r="E27" s="46"/>
      <c r="F27" s="46"/>
      <c r="G27" s="46"/>
      <c r="H27" s="46"/>
      <c r="I27" s="143"/>
      <c r="J27" s="154">
        <f>ROUND(J78,2)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38</v>
      </c>
      <c r="G29" s="46"/>
      <c r="H29" s="46"/>
      <c r="I29" s="155" t="s">
        <v>37</v>
      </c>
      <c r="J29" s="51" t="s">
        <v>39</v>
      </c>
      <c r="K29" s="50"/>
    </row>
    <row r="30" s="1" customFormat="1" ht="14.4" customHeight="1">
      <c r="B30" s="45"/>
      <c r="C30" s="46"/>
      <c r="D30" s="54" t="s">
        <v>40</v>
      </c>
      <c r="E30" s="54" t="s">
        <v>41</v>
      </c>
      <c r="F30" s="156">
        <f>ROUND(SUM(BE78:BE94), 2)</f>
        <v>0</v>
      </c>
      <c r="G30" s="46"/>
      <c r="H30" s="46"/>
      <c r="I30" s="157">
        <v>0.20999999999999999</v>
      </c>
      <c r="J30" s="156">
        <f>ROUND(ROUND((SUM(BE78:BE94)), 2)*I30, 2)</f>
        <v>0</v>
      </c>
      <c r="K30" s="50"/>
    </row>
    <row r="31" s="1" customFormat="1" ht="14.4" customHeight="1">
      <c r="B31" s="45"/>
      <c r="C31" s="46"/>
      <c r="D31" s="46"/>
      <c r="E31" s="54" t="s">
        <v>42</v>
      </c>
      <c r="F31" s="156">
        <f>ROUND(SUM(BF78:BF94), 2)</f>
        <v>0</v>
      </c>
      <c r="G31" s="46"/>
      <c r="H31" s="46"/>
      <c r="I31" s="157">
        <v>0.14999999999999999</v>
      </c>
      <c r="J31" s="156">
        <f>ROUND(ROUND((SUM(BF78:BF94)), 2)*I31, 2)</f>
        <v>0</v>
      </c>
      <c r="K31" s="50"/>
    </row>
    <row r="32" hidden="1" s="1" customFormat="1" ht="14.4" customHeight="1">
      <c r="B32" s="45"/>
      <c r="C32" s="46"/>
      <c r="D32" s="46"/>
      <c r="E32" s="54" t="s">
        <v>43</v>
      </c>
      <c r="F32" s="156">
        <f>ROUND(SUM(BG78:BG94), 2)</f>
        <v>0</v>
      </c>
      <c r="G32" s="46"/>
      <c r="H32" s="46"/>
      <c r="I32" s="157">
        <v>0.20999999999999999</v>
      </c>
      <c r="J32" s="156">
        <v>0</v>
      </c>
      <c r="K32" s="50"/>
    </row>
    <row r="33" hidden="1" s="1" customFormat="1" ht="14.4" customHeight="1">
      <c r="B33" s="45"/>
      <c r="C33" s="46"/>
      <c r="D33" s="46"/>
      <c r="E33" s="54" t="s">
        <v>44</v>
      </c>
      <c r="F33" s="156">
        <f>ROUND(SUM(BH78:BH94), 2)</f>
        <v>0</v>
      </c>
      <c r="G33" s="46"/>
      <c r="H33" s="46"/>
      <c r="I33" s="157">
        <v>0.14999999999999999</v>
      </c>
      <c r="J33" s="156">
        <v>0</v>
      </c>
      <c r="K33" s="50"/>
    </row>
    <row r="34" hidden="1" s="1" customFormat="1" ht="14.4" customHeight="1">
      <c r="B34" s="45"/>
      <c r="C34" s="46"/>
      <c r="D34" s="46"/>
      <c r="E34" s="54" t="s">
        <v>45</v>
      </c>
      <c r="F34" s="156">
        <f>ROUND(SUM(BI78:BI94),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46</v>
      </c>
      <c r="E36" s="97"/>
      <c r="F36" s="97"/>
      <c r="G36" s="160" t="s">
        <v>47</v>
      </c>
      <c r="H36" s="161" t="s">
        <v>48</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98</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 xml:space="preserve"> Severovýchodní cyklomagistrála - etapa 6.3</v>
      </c>
      <c r="F45" s="39"/>
      <c r="G45" s="39"/>
      <c r="H45" s="39"/>
      <c r="I45" s="143"/>
      <c r="J45" s="46"/>
      <c r="K45" s="50"/>
    </row>
    <row r="46" s="1" customFormat="1" ht="14.4" customHeight="1">
      <c r="B46" s="45"/>
      <c r="C46" s="39" t="s">
        <v>96</v>
      </c>
      <c r="D46" s="46"/>
      <c r="E46" s="46"/>
      <c r="F46" s="46"/>
      <c r="G46" s="46"/>
      <c r="H46" s="46"/>
      <c r="I46" s="143"/>
      <c r="J46" s="46"/>
      <c r="K46" s="50"/>
    </row>
    <row r="47" s="1" customFormat="1" ht="17.25" customHeight="1">
      <c r="B47" s="45"/>
      <c r="C47" s="46"/>
      <c r="D47" s="46"/>
      <c r="E47" s="144" t="str">
        <f>E9</f>
        <v>SO 101 - Etapa 6.3.</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23</v>
      </c>
      <c r="D49" s="46"/>
      <c r="E49" s="46"/>
      <c r="F49" s="34" t="str">
        <f>F12</f>
        <v xml:space="preserve"> </v>
      </c>
      <c r="G49" s="46"/>
      <c r="H49" s="46"/>
      <c r="I49" s="145" t="s">
        <v>25</v>
      </c>
      <c r="J49" s="146" t="str">
        <f>IF(J12="","",J12)</f>
        <v>08.08.2018</v>
      </c>
      <c r="K49" s="50"/>
    </row>
    <row r="50" s="1" customFormat="1" ht="6.96" customHeight="1">
      <c r="B50" s="45"/>
      <c r="C50" s="46"/>
      <c r="D50" s="46"/>
      <c r="E50" s="46"/>
      <c r="F50" s="46"/>
      <c r="G50" s="46"/>
      <c r="H50" s="46"/>
      <c r="I50" s="143"/>
      <c r="J50" s="46"/>
      <c r="K50" s="50"/>
    </row>
    <row r="51" s="1" customFormat="1">
      <c r="B51" s="45"/>
      <c r="C51" s="39" t="s">
        <v>27</v>
      </c>
      <c r="D51" s="46"/>
      <c r="E51" s="46"/>
      <c r="F51" s="34" t="str">
        <f>E15</f>
        <v xml:space="preserve"> </v>
      </c>
      <c r="G51" s="46"/>
      <c r="H51" s="46"/>
      <c r="I51" s="145" t="s">
        <v>32</v>
      </c>
      <c r="J51" s="43" t="str">
        <f>E21</f>
        <v xml:space="preserve"> </v>
      </c>
      <c r="K51" s="50"/>
    </row>
    <row r="52" s="1" customFormat="1" ht="14.4" customHeight="1">
      <c r="B52" s="45"/>
      <c r="C52" s="39" t="s">
        <v>30</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99</v>
      </c>
      <c r="D54" s="158"/>
      <c r="E54" s="158"/>
      <c r="F54" s="158"/>
      <c r="G54" s="158"/>
      <c r="H54" s="158"/>
      <c r="I54" s="172"/>
      <c r="J54" s="173" t="s">
        <v>100</v>
      </c>
      <c r="K54" s="174"/>
    </row>
    <row r="55" s="1" customFormat="1" ht="10.32" customHeight="1">
      <c r="B55" s="45"/>
      <c r="C55" s="46"/>
      <c r="D55" s="46"/>
      <c r="E55" s="46"/>
      <c r="F55" s="46"/>
      <c r="G55" s="46"/>
      <c r="H55" s="46"/>
      <c r="I55" s="143"/>
      <c r="J55" s="46"/>
      <c r="K55" s="50"/>
    </row>
    <row r="56" s="1" customFormat="1" ht="29.28" customHeight="1">
      <c r="B56" s="45"/>
      <c r="C56" s="175" t="s">
        <v>101</v>
      </c>
      <c r="D56" s="46"/>
      <c r="E56" s="46"/>
      <c r="F56" s="46"/>
      <c r="G56" s="46"/>
      <c r="H56" s="46"/>
      <c r="I56" s="143"/>
      <c r="J56" s="154">
        <f>J78</f>
        <v>0</v>
      </c>
      <c r="K56" s="50"/>
      <c r="AU56" s="23" t="s">
        <v>102</v>
      </c>
    </row>
    <row r="57" s="7" customFormat="1" ht="24.96" customHeight="1">
      <c r="B57" s="176"/>
      <c r="C57" s="177"/>
      <c r="D57" s="178" t="s">
        <v>143</v>
      </c>
      <c r="E57" s="179"/>
      <c r="F57" s="179"/>
      <c r="G57" s="179"/>
      <c r="H57" s="179"/>
      <c r="I57" s="180"/>
      <c r="J57" s="181">
        <f>J79</f>
        <v>0</v>
      </c>
      <c r="K57" s="182"/>
    </row>
    <row r="58" s="8" customFormat="1" ht="19.92" customHeight="1">
      <c r="B58" s="183"/>
      <c r="C58" s="184"/>
      <c r="D58" s="185" t="s">
        <v>144</v>
      </c>
      <c r="E58" s="186"/>
      <c r="F58" s="186"/>
      <c r="G58" s="186"/>
      <c r="H58" s="186"/>
      <c r="I58" s="187"/>
      <c r="J58" s="188">
        <f>J80</f>
        <v>0</v>
      </c>
      <c r="K58" s="189"/>
    </row>
    <row r="59" s="1" customFormat="1" ht="21.84" customHeight="1">
      <c r="B59" s="45"/>
      <c r="C59" s="46"/>
      <c r="D59" s="46"/>
      <c r="E59" s="46"/>
      <c r="F59" s="46"/>
      <c r="G59" s="46"/>
      <c r="H59" s="46"/>
      <c r="I59" s="143"/>
      <c r="J59" s="46"/>
      <c r="K59" s="50"/>
    </row>
    <row r="60" s="1" customFormat="1" ht="6.96" customHeight="1">
      <c r="B60" s="66"/>
      <c r="C60" s="67"/>
      <c r="D60" s="67"/>
      <c r="E60" s="67"/>
      <c r="F60" s="67"/>
      <c r="G60" s="67"/>
      <c r="H60" s="67"/>
      <c r="I60" s="165"/>
      <c r="J60" s="67"/>
      <c r="K60" s="68"/>
    </row>
    <row r="64" s="1" customFormat="1" ht="6.96" customHeight="1">
      <c r="B64" s="69"/>
      <c r="C64" s="70"/>
      <c r="D64" s="70"/>
      <c r="E64" s="70"/>
      <c r="F64" s="70"/>
      <c r="G64" s="70"/>
      <c r="H64" s="70"/>
      <c r="I64" s="168"/>
      <c r="J64" s="70"/>
      <c r="K64" s="70"/>
      <c r="L64" s="71"/>
    </row>
    <row r="65" s="1" customFormat="1" ht="36.96" customHeight="1">
      <c r="B65" s="45"/>
      <c r="C65" s="72" t="s">
        <v>106</v>
      </c>
      <c r="D65" s="73"/>
      <c r="E65" s="73"/>
      <c r="F65" s="73"/>
      <c r="G65" s="73"/>
      <c r="H65" s="73"/>
      <c r="I65" s="190"/>
      <c r="J65" s="73"/>
      <c r="K65" s="73"/>
      <c r="L65" s="71"/>
    </row>
    <row r="66" s="1" customFormat="1" ht="6.96" customHeight="1">
      <c r="B66" s="45"/>
      <c r="C66" s="73"/>
      <c r="D66" s="73"/>
      <c r="E66" s="73"/>
      <c r="F66" s="73"/>
      <c r="G66" s="73"/>
      <c r="H66" s="73"/>
      <c r="I66" s="190"/>
      <c r="J66" s="73"/>
      <c r="K66" s="73"/>
      <c r="L66" s="71"/>
    </row>
    <row r="67" s="1" customFormat="1" ht="14.4" customHeight="1">
      <c r="B67" s="45"/>
      <c r="C67" s="75" t="s">
        <v>18</v>
      </c>
      <c r="D67" s="73"/>
      <c r="E67" s="73"/>
      <c r="F67" s="73"/>
      <c r="G67" s="73"/>
      <c r="H67" s="73"/>
      <c r="I67" s="190"/>
      <c r="J67" s="73"/>
      <c r="K67" s="73"/>
      <c r="L67" s="71"/>
    </row>
    <row r="68" s="1" customFormat="1" ht="16.5" customHeight="1">
      <c r="B68" s="45"/>
      <c r="C68" s="73"/>
      <c r="D68" s="73"/>
      <c r="E68" s="191" t="str">
        <f>E7</f>
        <v xml:space="preserve"> Severovýchodní cyklomagistrála - etapa 6.3</v>
      </c>
      <c r="F68" s="75"/>
      <c r="G68" s="75"/>
      <c r="H68" s="75"/>
      <c r="I68" s="190"/>
      <c r="J68" s="73"/>
      <c r="K68" s="73"/>
      <c r="L68" s="71"/>
    </row>
    <row r="69" s="1" customFormat="1" ht="14.4" customHeight="1">
      <c r="B69" s="45"/>
      <c r="C69" s="75" t="s">
        <v>96</v>
      </c>
      <c r="D69" s="73"/>
      <c r="E69" s="73"/>
      <c r="F69" s="73"/>
      <c r="G69" s="73"/>
      <c r="H69" s="73"/>
      <c r="I69" s="190"/>
      <c r="J69" s="73"/>
      <c r="K69" s="73"/>
      <c r="L69" s="71"/>
    </row>
    <row r="70" s="1" customFormat="1" ht="17.25" customHeight="1">
      <c r="B70" s="45"/>
      <c r="C70" s="73"/>
      <c r="D70" s="73"/>
      <c r="E70" s="81" t="str">
        <f>E9</f>
        <v>SO 101 - Etapa 6.3.</v>
      </c>
      <c r="F70" s="73"/>
      <c r="G70" s="73"/>
      <c r="H70" s="73"/>
      <c r="I70" s="190"/>
      <c r="J70" s="73"/>
      <c r="K70" s="73"/>
      <c r="L70" s="71"/>
    </row>
    <row r="71" s="1" customFormat="1" ht="6.96" customHeight="1">
      <c r="B71" s="45"/>
      <c r="C71" s="73"/>
      <c r="D71" s="73"/>
      <c r="E71" s="73"/>
      <c r="F71" s="73"/>
      <c r="G71" s="73"/>
      <c r="H71" s="73"/>
      <c r="I71" s="190"/>
      <c r="J71" s="73"/>
      <c r="K71" s="73"/>
      <c r="L71" s="71"/>
    </row>
    <row r="72" s="1" customFormat="1" ht="18" customHeight="1">
      <c r="B72" s="45"/>
      <c r="C72" s="75" t="s">
        <v>23</v>
      </c>
      <c r="D72" s="73"/>
      <c r="E72" s="73"/>
      <c r="F72" s="192" t="str">
        <f>F12</f>
        <v xml:space="preserve"> </v>
      </c>
      <c r="G72" s="73"/>
      <c r="H72" s="73"/>
      <c r="I72" s="193" t="s">
        <v>25</v>
      </c>
      <c r="J72" s="84" t="str">
        <f>IF(J12="","",J12)</f>
        <v>08.08.2018</v>
      </c>
      <c r="K72" s="73"/>
      <c r="L72" s="71"/>
    </row>
    <row r="73" s="1" customFormat="1" ht="6.96" customHeight="1">
      <c r="B73" s="45"/>
      <c r="C73" s="73"/>
      <c r="D73" s="73"/>
      <c r="E73" s="73"/>
      <c r="F73" s="73"/>
      <c r="G73" s="73"/>
      <c r="H73" s="73"/>
      <c r="I73" s="190"/>
      <c r="J73" s="73"/>
      <c r="K73" s="73"/>
      <c r="L73" s="71"/>
    </row>
    <row r="74" s="1" customFormat="1">
      <c r="B74" s="45"/>
      <c r="C74" s="75" t="s">
        <v>27</v>
      </c>
      <c r="D74" s="73"/>
      <c r="E74" s="73"/>
      <c r="F74" s="192" t="str">
        <f>E15</f>
        <v xml:space="preserve"> </v>
      </c>
      <c r="G74" s="73"/>
      <c r="H74" s="73"/>
      <c r="I74" s="193" t="s">
        <v>32</v>
      </c>
      <c r="J74" s="192" t="str">
        <f>E21</f>
        <v xml:space="preserve"> </v>
      </c>
      <c r="K74" s="73"/>
      <c r="L74" s="71"/>
    </row>
    <row r="75" s="1" customFormat="1" ht="14.4" customHeight="1">
      <c r="B75" s="45"/>
      <c r="C75" s="75" t="s">
        <v>30</v>
      </c>
      <c r="D75" s="73"/>
      <c r="E75" s="73"/>
      <c r="F75" s="192" t="str">
        <f>IF(E18="","",E18)</f>
        <v/>
      </c>
      <c r="G75" s="73"/>
      <c r="H75" s="73"/>
      <c r="I75" s="190"/>
      <c r="J75" s="73"/>
      <c r="K75" s="73"/>
      <c r="L75" s="71"/>
    </row>
    <row r="76" s="1" customFormat="1" ht="10.32" customHeight="1">
      <c r="B76" s="45"/>
      <c r="C76" s="73"/>
      <c r="D76" s="73"/>
      <c r="E76" s="73"/>
      <c r="F76" s="73"/>
      <c r="G76" s="73"/>
      <c r="H76" s="73"/>
      <c r="I76" s="190"/>
      <c r="J76" s="73"/>
      <c r="K76" s="73"/>
      <c r="L76" s="71"/>
    </row>
    <row r="77" s="9" customFormat="1" ht="29.28" customHeight="1">
      <c r="B77" s="194"/>
      <c r="C77" s="195" t="s">
        <v>107</v>
      </c>
      <c r="D77" s="196" t="s">
        <v>55</v>
      </c>
      <c r="E77" s="196" t="s">
        <v>51</v>
      </c>
      <c r="F77" s="196" t="s">
        <v>108</v>
      </c>
      <c r="G77" s="196" t="s">
        <v>109</v>
      </c>
      <c r="H77" s="196" t="s">
        <v>110</v>
      </c>
      <c r="I77" s="197" t="s">
        <v>111</v>
      </c>
      <c r="J77" s="196" t="s">
        <v>100</v>
      </c>
      <c r="K77" s="198" t="s">
        <v>112</v>
      </c>
      <c r="L77" s="199"/>
      <c r="M77" s="101" t="s">
        <v>113</v>
      </c>
      <c r="N77" s="102" t="s">
        <v>40</v>
      </c>
      <c r="O77" s="102" t="s">
        <v>114</v>
      </c>
      <c r="P77" s="102" t="s">
        <v>115</v>
      </c>
      <c r="Q77" s="102" t="s">
        <v>116</v>
      </c>
      <c r="R77" s="102" t="s">
        <v>117</v>
      </c>
      <c r="S77" s="102" t="s">
        <v>118</v>
      </c>
      <c r="T77" s="103" t="s">
        <v>119</v>
      </c>
    </row>
    <row r="78" s="1" customFormat="1" ht="29.28" customHeight="1">
      <c r="B78" s="45"/>
      <c r="C78" s="107" t="s">
        <v>101</v>
      </c>
      <c r="D78" s="73"/>
      <c r="E78" s="73"/>
      <c r="F78" s="73"/>
      <c r="G78" s="73"/>
      <c r="H78" s="73"/>
      <c r="I78" s="190"/>
      <c r="J78" s="200">
        <f>BK78</f>
        <v>0</v>
      </c>
      <c r="K78" s="73"/>
      <c r="L78" s="71"/>
      <c r="M78" s="104"/>
      <c r="N78" s="105"/>
      <c r="O78" s="105"/>
      <c r="P78" s="201">
        <f>P79</f>
        <v>0</v>
      </c>
      <c r="Q78" s="105"/>
      <c r="R78" s="201">
        <f>R79</f>
        <v>45.880000000000003</v>
      </c>
      <c r="S78" s="105"/>
      <c r="T78" s="202">
        <f>T79</f>
        <v>0</v>
      </c>
      <c r="AT78" s="23" t="s">
        <v>69</v>
      </c>
      <c r="AU78" s="23" t="s">
        <v>102</v>
      </c>
      <c r="BK78" s="203">
        <f>BK79</f>
        <v>0</v>
      </c>
    </row>
    <row r="79" s="10" customFormat="1" ht="37.44001" customHeight="1">
      <c r="B79" s="204"/>
      <c r="C79" s="205"/>
      <c r="D79" s="206" t="s">
        <v>69</v>
      </c>
      <c r="E79" s="207" t="s">
        <v>145</v>
      </c>
      <c r="F79" s="207" t="s">
        <v>146</v>
      </c>
      <c r="G79" s="205"/>
      <c r="H79" s="205"/>
      <c r="I79" s="208"/>
      <c r="J79" s="209">
        <f>BK79</f>
        <v>0</v>
      </c>
      <c r="K79" s="205"/>
      <c r="L79" s="210"/>
      <c r="M79" s="211"/>
      <c r="N79" s="212"/>
      <c r="O79" s="212"/>
      <c r="P79" s="213">
        <f>P80</f>
        <v>0</v>
      </c>
      <c r="Q79" s="212"/>
      <c r="R79" s="213">
        <f>R80</f>
        <v>45.880000000000003</v>
      </c>
      <c r="S79" s="212"/>
      <c r="T79" s="214">
        <f>T80</f>
        <v>0</v>
      </c>
      <c r="AR79" s="215" t="s">
        <v>78</v>
      </c>
      <c r="AT79" s="216" t="s">
        <v>69</v>
      </c>
      <c r="AU79" s="216" t="s">
        <v>70</v>
      </c>
      <c r="AY79" s="215" t="s">
        <v>123</v>
      </c>
      <c r="BK79" s="217">
        <f>BK80</f>
        <v>0</v>
      </c>
    </row>
    <row r="80" s="10" customFormat="1" ht="19.92" customHeight="1">
      <c r="B80" s="204"/>
      <c r="C80" s="205"/>
      <c r="D80" s="206" t="s">
        <v>69</v>
      </c>
      <c r="E80" s="218" t="s">
        <v>122</v>
      </c>
      <c r="F80" s="218" t="s">
        <v>147</v>
      </c>
      <c r="G80" s="205"/>
      <c r="H80" s="205"/>
      <c r="I80" s="208"/>
      <c r="J80" s="219">
        <f>BK80</f>
        <v>0</v>
      </c>
      <c r="K80" s="205"/>
      <c r="L80" s="210"/>
      <c r="M80" s="211"/>
      <c r="N80" s="212"/>
      <c r="O80" s="212"/>
      <c r="P80" s="213">
        <f>SUM(P81:P94)</f>
        <v>0</v>
      </c>
      <c r="Q80" s="212"/>
      <c r="R80" s="213">
        <f>SUM(R81:R94)</f>
        <v>45.880000000000003</v>
      </c>
      <c r="S80" s="212"/>
      <c r="T80" s="214">
        <f>SUM(T81:T94)</f>
        <v>0</v>
      </c>
      <c r="AR80" s="215" t="s">
        <v>78</v>
      </c>
      <c r="AT80" s="216" t="s">
        <v>69</v>
      </c>
      <c r="AU80" s="216" t="s">
        <v>78</v>
      </c>
      <c r="AY80" s="215" t="s">
        <v>123</v>
      </c>
      <c r="BK80" s="217">
        <f>SUM(BK81:BK94)</f>
        <v>0</v>
      </c>
    </row>
    <row r="81" s="1" customFormat="1" ht="38.25" customHeight="1">
      <c r="B81" s="45"/>
      <c r="C81" s="220" t="s">
        <v>78</v>
      </c>
      <c r="D81" s="220" t="s">
        <v>126</v>
      </c>
      <c r="E81" s="221" t="s">
        <v>148</v>
      </c>
      <c r="F81" s="222" t="s">
        <v>149</v>
      </c>
      <c r="G81" s="223" t="s">
        <v>150</v>
      </c>
      <c r="H81" s="224">
        <v>9294</v>
      </c>
      <c r="I81" s="225"/>
      <c r="J81" s="226">
        <f>ROUND(I81*H81,2)</f>
        <v>0</v>
      </c>
      <c r="K81" s="222" t="s">
        <v>130</v>
      </c>
      <c r="L81" s="71"/>
      <c r="M81" s="227" t="s">
        <v>21</v>
      </c>
      <c r="N81" s="228" t="s">
        <v>41</v>
      </c>
      <c r="O81" s="46"/>
      <c r="P81" s="229">
        <f>O81*H81</f>
        <v>0</v>
      </c>
      <c r="Q81" s="229">
        <v>0</v>
      </c>
      <c r="R81" s="229">
        <f>Q81*H81</f>
        <v>0</v>
      </c>
      <c r="S81" s="229">
        <v>0</v>
      </c>
      <c r="T81" s="230">
        <f>S81*H81</f>
        <v>0</v>
      </c>
      <c r="AR81" s="23" t="s">
        <v>151</v>
      </c>
      <c r="AT81" s="23" t="s">
        <v>126</v>
      </c>
      <c r="AU81" s="23" t="s">
        <v>80</v>
      </c>
      <c r="AY81" s="23" t="s">
        <v>123</v>
      </c>
      <c r="BE81" s="231">
        <f>IF(N81="základní",J81,0)</f>
        <v>0</v>
      </c>
      <c r="BF81" s="231">
        <f>IF(N81="snížená",J81,0)</f>
        <v>0</v>
      </c>
      <c r="BG81" s="231">
        <f>IF(N81="zákl. přenesená",J81,0)</f>
        <v>0</v>
      </c>
      <c r="BH81" s="231">
        <f>IF(N81="sníž. přenesená",J81,0)</f>
        <v>0</v>
      </c>
      <c r="BI81" s="231">
        <f>IF(N81="nulová",J81,0)</f>
        <v>0</v>
      </c>
      <c r="BJ81" s="23" t="s">
        <v>78</v>
      </c>
      <c r="BK81" s="231">
        <f>ROUND(I81*H81,2)</f>
        <v>0</v>
      </c>
      <c r="BL81" s="23" t="s">
        <v>151</v>
      </c>
      <c r="BM81" s="23" t="s">
        <v>152</v>
      </c>
    </row>
    <row r="82" s="1" customFormat="1">
      <c r="B82" s="45"/>
      <c r="C82" s="73"/>
      <c r="D82" s="236" t="s">
        <v>153</v>
      </c>
      <c r="E82" s="73"/>
      <c r="F82" s="237" t="s">
        <v>154</v>
      </c>
      <c r="G82" s="73"/>
      <c r="H82" s="73"/>
      <c r="I82" s="190"/>
      <c r="J82" s="73"/>
      <c r="K82" s="73"/>
      <c r="L82" s="71"/>
      <c r="M82" s="238"/>
      <c r="N82" s="46"/>
      <c r="O82" s="46"/>
      <c r="P82" s="46"/>
      <c r="Q82" s="46"/>
      <c r="R82" s="46"/>
      <c r="S82" s="46"/>
      <c r="T82" s="94"/>
      <c r="AT82" s="23" t="s">
        <v>153</v>
      </c>
      <c r="AU82" s="23" t="s">
        <v>80</v>
      </c>
    </row>
    <row r="83" s="1" customFormat="1" ht="25.5" customHeight="1">
      <c r="B83" s="45"/>
      <c r="C83" s="220" t="s">
        <v>80</v>
      </c>
      <c r="D83" s="220" t="s">
        <v>126</v>
      </c>
      <c r="E83" s="221" t="s">
        <v>155</v>
      </c>
      <c r="F83" s="222" t="s">
        <v>156</v>
      </c>
      <c r="G83" s="223" t="s">
        <v>157</v>
      </c>
      <c r="H83" s="224">
        <v>31</v>
      </c>
      <c r="I83" s="225"/>
      <c r="J83" s="226">
        <f>ROUND(I83*H83,2)</f>
        <v>0</v>
      </c>
      <c r="K83" s="222" t="s">
        <v>130</v>
      </c>
      <c r="L83" s="71"/>
      <c r="M83" s="227" t="s">
        <v>21</v>
      </c>
      <c r="N83" s="228" t="s">
        <v>41</v>
      </c>
      <c r="O83" s="46"/>
      <c r="P83" s="229">
        <f>O83*H83</f>
        <v>0</v>
      </c>
      <c r="Q83" s="229">
        <v>1.48</v>
      </c>
      <c r="R83" s="229">
        <f>Q83*H83</f>
        <v>45.880000000000003</v>
      </c>
      <c r="S83" s="229">
        <v>0</v>
      </c>
      <c r="T83" s="230">
        <f>S83*H83</f>
        <v>0</v>
      </c>
      <c r="AR83" s="23" t="s">
        <v>151</v>
      </c>
      <c r="AT83" s="23" t="s">
        <v>126</v>
      </c>
      <c r="AU83" s="23" t="s">
        <v>80</v>
      </c>
      <c r="AY83" s="23" t="s">
        <v>123</v>
      </c>
      <c r="BE83" s="231">
        <f>IF(N83="základní",J83,0)</f>
        <v>0</v>
      </c>
      <c r="BF83" s="231">
        <f>IF(N83="snížená",J83,0)</f>
        <v>0</v>
      </c>
      <c r="BG83" s="231">
        <f>IF(N83="zákl. přenesená",J83,0)</f>
        <v>0</v>
      </c>
      <c r="BH83" s="231">
        <f>IF(N83="sníž. přenesená",J83,0)</f>
        <v>0</v>
      </c>
      <c r="BI83" s="231">
        <f>IF(N83="nulová",J83,0)</f>
        <v>0</v>
      </c>
      <c r="BJ83" s="23" t="s">
        <v>78</v>
      </c>
      <c r="BK83" s="231">
        <f>ROUND(I83*H83,2)</f>
        <v>0</v>
      </c>
      <c r="BL83" s="23" t="s">
        <v>151</v>
      </c>
      <c r="BM83" s="23" t="s">
        <v>158</v>
      </c>
    </row>
    <row r="84" s="1" customFormat="1">
      <c r="B84" s="45"/>
      <c r="C84" s="73"/>
      <c r="D84" s="236" t="s">
        <v>153</v>
      </c>
      <c r="E84" s="73"/>
      <c r="F84" s="239" t="s">
        <v>159</v>
      </c>
      <c r="G84" s="73"/>
      <c r="H84" s="73"/>
      <c r="I84" s="190"/>
      <c r="J84" s="73"/>
      <c r="K84" s="73"/>
      <c r="L84" s="71"/>
      <c r="M84" s="238"/>
      <c r="N84" s="46"/>
      <c r="O84" s="46"/>
      <c r="P84" s="46"/>
      <c r="Q84" s="46"/>
      <c r="R84" s="46"/>
      <c r="S84" s="46"/>
      <c r="T84" s="94"/>
      <c r="AT84" s="23" t="s">
        <v>153</v>
      </c>
      <c r="AU84" s="23" t="s">
        <v>80</v>
      </c>
    </row>
    <row r="85" s="1" customFormat="1" ht="16.5" customHeight="1">
      <c r="B85" s="45"/>
      <c r="C85" s="220" t="s">
        <v>138</v>
      </c>
      <c r="D85" s="220" t="s">
        <v>126</v>
      </c>
      <c r="E85" s="221" t="s">
        <v>160</v>
      </c>
      <c r="F85" s="222" t="s">
        <v>161</v>
      </c>
      <c r="G85" s="223" t="s">
        <v>150</v>
      </c>
      <c r="H85" s="224">
        <v>6401</v>
      </c>
      <c r="I85" s="225"/>
      <c r="J85" s="226">
        <f>ROUND(I85*H85,2)</f>
        <v>0</v>
      </c>
      <c r="K85" s="222" t="s">
        <v>130</v>
      </c>
      <c r="L85" s="71"/>
      <c r="M85" s="227" t="s">
        <v>21</v>
      </c>
      <c r="N85" s="228" t="s">
        <v>41</v>
      </c>
      <c r="O85" s="46"/>
      <c r="P85" s="229">
        <f>O85*H85</f>
        <v>0</v>
      </c>
      <c r="Q85" s="229">
        <v>0</v>
      </c>
      <c r="R85" s="229">
        <f>Q85*H85</f>
        <v>0</v>
      </c>
      <c r="S85" s="229">
        <v>0</v>
      </c>
      <c r="T85" s="230">
        <f>S85*H85</f>
        <v>0</v>
      </c>
      <c r="AR85" s="23" t="s">
        <v>151</v>
      </c>
      <c r="AT85" s="23" t="s">
        <v>126</v>
      </c>
      <c r="AU85" s="23" t="s">
        <v>80</v>
      </c>
      <c r="AY85" s="23" t="s">
        <v>123</v>
      </c>
      <c r="BE85" s="231">
        <f>IF(N85="základní",J85,0)</f>
        <v>0</v>
      </c>
      <c r="BF85" s="231">
        <f>IF(N85="snížená",J85,0)</f>
        <v>0</v>
      </c>
      <c r="BG85" s="231">
        <f>IF(N85="zákl. přenesená",J85,0)</f>
        <v>0</v>
      </c>
      <c r="BH85" s="231">
        <f>IF(N85="sníž. přenesená",J85,0)</f>
        <v>0</v>
      </c>
      <c r="BI85" s="231">
        <f>IF(N85="nulová",J85,0)</f>
        <v>0</v>
      </c>
      <c r="BJ85" s="23" t="s">
        <v>78</v>
      </c>
      <c r="BK85" s="231">
        <f>ROUND(I85*H85,2)</f>
        <v>0</v>
      </c>
      <c r="BL85" s="23" t="s">
        <v>151</v>
      </c>
      <c r="BM85" s="23" t="s">
        <v>162</v>
      </c>
    </row>
    <row r="86" s="1" customFormat="1">
      <c r="B86" s="45"/>
      <c r="C86" s="73"/>
      <c r="D86" s="236" t="s">
        <v>153</v>
      </c>
      <c r="E86" s="73"/>
      <c r="F86" s="239" t="s">
        <v>163</v>
      </c>
      <c r="G86" s="73"/>
      <c r="H86" s="73"/>
      <c r="I86" s="190"/>
      <c r="J86" s="73"/>
      <c r="K86" s="73"/>
      <c r="L86" s="71"/>
      <c r="M86" s="238"/>
      <c r="N86" s="46"/>
      <c r="O86" s="46"/>
      <c r="P86" s="46"/>
      <c r="Q86" s="46"/>
      <c r="R86" s="46"/>
      <c r="S86" s="46"/>
      <c r="T86" s="94"/>
      <c r="AT86" s="23" t="s">
        <v>153</v>
      </c>
      <c r="AU86" s="23" t="s">
        <v>80</v>
      </c>
    </row>
    <row r="87" s="11" customFormat="1">
      <c r="B87" s="240"/>
      <c r="C87" s="241"/>
      <c r="D87" s="236" t="s">
        <v>164</v>
      </c>
      <c r="E87" s="242" t="s">
        <v>21</v>
      </c>
      <c r="F87" s="243" t="s">
        <v>165</v>
      </c>
      <c r="G87" s="241"/>
      <c r="H87" s="244">
        <v>6401</v>
      </c>
      <c r="I87" s="245"/>
      <c r="J87" s="241"/>
      <c r="K87" s="241"/>
      <c r="L87" s="246"/>
      <c r="M87" s="247"/>
      <c r="N87" s="248"/>
      <c r="O87" s="248"/>
      <c r="P87" s="248"/>
      <c r="Q87" s="248"/>
      <c r="R87" s="248"/>
      <c r="S87" s="248"/>
      <c r="T87" s="249"/>
      <c r="AT87" s="250" t="s">
        <v>164</v>
      </c>
      <c r="AU87" s="250" t="s">
        <v>80</v>
      </c>
      <c r="AV87" s="11" t="s">
        <v>80</v>
      </c>
      <c r="AW87" s="11" t="s">
        <v>33</v>
      </c>
      <c r="AX87" s="11" t="s">
        <v>78</v>
      </c>
      <c r="AY87" s="250" t="s">
        <v>123</v>
      </c>
    </row>
    <row r="88" s="1" customFormat="1" ht="25.5" customHeight="1">
      <c r="B88" s="45"/>
      <c r="C88" s="220" t="s">
        <v>151</v>
      </c>
      <c r="D88" s="220" t="s">
        <v>126</v>
      </c>
      <c r="E88" s="221" t="s">
        <v>166</v>
      </c>
      <c r="F88" s="222" t="s">
        <v>167</v>
      </c>
      <c r="G88" s="223" t="s">
        <v>150</v>
      </c>
      <c r="H88" s="224">
        <v>530</v>
      </c>
      <c r="I88" s="225"/>
      <c r="J88" s="226">
        <f>ROUND(I88*H88,2)</f>
        <v>0</v>
      </c>
      <c r="K88" s="222" t="s">
        <v>130</v>
      </c>
      <c r="L88" s="71"/>
      <c r="M88" s="227" t="s">
        <v>21</v>
      </c>
      <c r="N88" s="228" t="s">
        <v>41</v>
      </c>
      <c r="O88" s="46"/>
      <c r="P88" s="229">
        <f>O88*H88</f>
        <v>0</v>
      </c>
      <c r="Q88" s="229">
        <v>0</v>
      </c>
      <c r="R88" s="229">
        <f>Q88*H88</f>
        <v>0</v>
      </c>
      <c r="S88" s="229">
        <v>0</v>
      </c>
      <c r="T88" s="230">
        <f>S88*H88</f>
        <v>0</v>
      </c>
      <c r="AR88" s="23" t="s">
        <v>151</v>
      </c>
      <c r="AT88" s="23" t="s">
        <v>126</v>
      </c>
      <c r="AU88" s="23" t="s">
        <v>80</v>
      </c>
      <c r="AY88" s="23" t="s">
        <v>123</v>
      </c>
      <c r="BE88" s="231">
        <f>IF(N88="základní",J88,0)</f>
        <v>0</v>
      </c>
      <c r="BF88" s="231">
        <f>IF(N88="snížená",J88,0)</f>
        <v>0</v>
      </c>
      <c r="BG88" s="231">
        <f>IF(N88="zákl. přenesená",J88,0)</f>
        <v>0</v>
      </c>
      <c r="BH88" s="231">
        <f>IF(N88="sníž. přenesená",J88,0)</f>
        <v>0</v>
      </c>
      <c r="BI88" s="231">
        <f>IF(N88="nulová",J88,0)</f>
        <v>0</v>
      </c>
      <c r="BJ88" s="23" t="s">
        <v>78</v>
      </c>
      <c r="BK88" s="231">
        <f>ROUND(I88*H88,2)</f>
        <v>0</v>
      </c>
      <c r="BL88" s="23" t="s">
        <v>151</v>
      </c>
      <c r="BM88" s="23" t="s">
        <v>168</v>
      </c>
    </row>
    <row r="89" s="11" customFormat="1">
      <c r="B89" s="240"/>
      <c r="C89" s="241"/>
      <c r="D89" s="236" t="s">
        <v>164</v>
      </c>
      <c r="E89" s="242" t="s">
        <v>21</v>
      </c>
      <c r="F89" s="243" t="s">
        <v>169</v>
      </c>
      <c r="G89" s="241"/>
      <c r="H89" s="244">
        <v>530</v>
      </c>
      <c r="I89" s="245"/>
      <c r="J89" s="241"/>
      <c r="K89" s="241"/>
      <c r="L89" s="246"/>
      <c r="M89" s="247"/>
      <c r="N89" s="248"/>
      <c r="O89" s="248"/>
      <c r="P89" s="248"/>
      <c r="Q89" s="248"/>
      <c r="R89" s="248"/>
      <c r="S89" s="248"/>
      <c r="T89" s="249"/>
      <c r="AT89" s="250" t="s">
        <v>164</v>
      </c>
      <c r="AU89" s="250" t="s">
        <v>80</v>
      </c>
      <c r="AV89" s="11" t="s">
        <v>80</v>
      </c>
      <c r="AW89" s="11" t="s">
        <v>33</v>
      </c>
      <c r="AX89" s="11" t="s">
        <v>78</v>
      </c>
      <c r="AY89" s="250" t="s">
        <v>123</v>
      </c>
    </row>
    <row r="90" s="1" customFormat="1" ht="38.25" customHeight="1">
      <c r="B90" s="45"/>
      <c r="C90" s="220" t="s">
        <v>122</v>
      </c>
      <c r="D90" s="220" t="s">
        <v>126</v>
      </c>
      <c r="E90" s="221" t="s">
        <v>170</v>
      </c>
      <c r="F90" s="222" t="s">
        <v>171</v>
      </c>
      <c r="G90" s="223" t="s">
        <v>150</v>
      </c>
      <c r="H90" s="224">
        <v>6931</v>
      </c>
      <c r="I90" s="225"/>
      <c r="J90" s="226">
        <f>ROUND(I90*H90,2)</f>
        <v>0</v>
      </c>
      <c r="K90" s="222" t="s">
        <v>130</v>
      </c>
      <c r="L90" s="71"/>
      <c r="M90" s="227" t="s">
        <v>21</v>
      </c>
      <c r="N90" s="228" t="s">
        <v>41</v>
      </c>
      <c r="O90" s="46"/>
      <c r="P90" s="229">
        <f>O90*H90</f>
        <v>0</v>
      </c>
      <c r="Q90" s="229">
        <v>0</v>
      </c>
      <c r="R90" s="229">
        <f>Q90*H90</f>
        <v>0</v>
      </c>
      <c r="S90" s="229">
        <v>0</v>
      </c>
      <c r="T90" s="230">
        <f>S90*H90</f>
        <v>0</v>
      </c>
      <c r="AR90" s="23" t="s">
        <v>151</v>
      </c>
      <c r="AT90" s="23" t="s">
        <v>126</v>
      </c>
      <c r="AU90" s="23" t="s">
        <v>80</v>
      </c>
      <c r="AY90" s="23" t="s">
        <v>123</v>
      </c>
      <c r="BE90" s="231">
        <f>IF(N90="základní",J90,0)</f>
        <v>0</v>
      </c>
      <c r="BF90" s="231">
        <f>IF(N90="snížená",J90,0)</f>
        <v>0</v>
      </c>
      <c r="BG90" s="231">
        <f>IF(N90="zákl. přenesená",J90,0)</f>
        <v>0</v>
      </c>
      <c r="BH90" s="231">
        <f>IF(N90="sníž. přenesená",J90,0)</f>
        <v>0</v>
      </c>
      <c r="BI90" s="231">
        <f>IF(N90="nulová",J90,0)</f>
        <v>0</v>
      </c>
      <c r="BJ90" s="23" t="s">
        <v>78</v>
      </c>
      <c r="BK90" s="231">
        <f>ROUND(I90*H90,2)</f>
        <v>0</v>
      </c>
      <c r="BL90" s="23" t="s">
        <v>151</v>
      </c>
      <c r="BM90" s="23" t="s">
        <v>172</v>
      </c>
    </row>
    <row r="91" s="1" customFormat="1">
      <c r="B91" s="45"/>
      <c r="C91" s="73"/>
      <c r="D91" s="236" t="s">
        <v>153</v>
      </c>
      <c r="E91" s="73"/>
      <c r="F91" s="239" t="s">
        <v>173</v>
      </c>
      <c r="G91" s="73"/>
      <c r="H91" s="73"/>
      <c r="I91" s="190"/>
      <c r="J91" s="73"/>
      <c r="K91" s="73"/>
      <c r="L91" s="71"/>
      <c r="M91" s="238"/>
      <c r="N91" s="46"/>
      <c r="O91" s="46"/>
      <c r="P91" s="46"/>
      <c r="Q91" s="46"/>
      <c r="R91" s="46"/>
      <c r="S91" s="46"/>
      <c r="T91" s="94"/>
      <c r="AT91" s="23" t="s">
        <v>153</v>
      </c>
      <c r="AU91" s="23" t="s">
        <v>80</v>
      </c>
    </row>
    <row r="92" s="11" customFormat="1">
      <c r="B92" s="240"/>
      <c r="C92" s="241"/>
      <c r="D92" s="236" t="s">
        <v>164</v>
      </c>
      <c r="E92" s="242" t="s">
        <v>21</v>
      </c>
      <c r="F92" s="243" t="s">
        <v>165</v>
      </c>
      <c r="G92" s="241"/>
      <c r="H92" s="244">
        <v>6401</v>
      </c>
      <c r="I92" s="245"/>
      <c r="J92" s="241"/>
      <c r="K92" s="241"/>
      <c r="L92" s="246"/>
      <c r="M92" s="247"/>
      <c r="N92" s="248"/>
      <c r="O92" s="248"/>
      <c r="P92" s="248"/>
      <c r="Q92" s="248"/>
      <c r="R92" s="248"/>
      <c r="S92" s="248"/>
      <c r="T92" s="249"/>
      <c r="AT92" s="250" t="s">
        <v>164</v>
      </c>
      <c r="AU92" s="250" t="s">
        <v>80</v>
      </c>
      <c r="AV92" s="11" t="s">
        <v>80</v>
      </c>
      <c r="AW92" s="11" t="s">
        <v>33</v>
      </c>
      <c r="AX92" s="11" t="s">
        <v>70</v>
      </c>
      <c r="AY92" s="250" t="s">
        <v>123</v>
      </c>
    </row>
    <row r="93" s="11" customFormat="1">
      <c r="B93" s="240"/>
      <c r="C93" s="241"/>
      <c r="D93" s="236" t="s">
        <v>164</v>
      </c>
      <c r="E93" s="242" t="s">
        <v>21</v>
      </c>
      <c r="F93" s="243" t="s">
        <v>169</v>
      </c>
      <c r="G93" s="241"/>
      <c r="H93" s="244">
        <v>530</v>
      </c>
      <c r="I93" s="245"/>
      <c r="J93" s="241"/>
      <c r="K93" s="241"/>
      <c r="L93" s="246"/>
      <c r="M93" s="247"/>
      <c r="N93" s="248"/>
      <c r="O93" s="248"/>
      <c r="P93" s="248"/>
      <c r="Q93" s="248"/>
      <c r="R93" s="248"/>
      <c r="S93" s="248"/>
      <c r="T93" s="249"/>
      <c r="AT93" s="250" t="s">
        <v>164</v>
      </c>
      <c r="AU93" s="250" t="s">
        <v>80</v>
      </c>
      <c r="AV93" s="11" t="s">
        <v>80</v>
      </c>
      <c r="AW93" s="11" t="s">
        <v>33</v>
      </c>
      <c r="AX93" s="11" t="s">
        <v>70</v>
      </c>
      <c r="AY93" s="250" t="s">
        <v>123</v>
      </c>
    </row>
    <row r="94" s="12" customFormat="1">
      <c r="B94" s="251"/>
      <c r="C94" s="252"/>
      <c r="D94" s="236" t="s">
        <v>164</v>
      </c>
      <c r="E94" s="253" t="s">
        <v>21</v>
      </c>
      <c r="F94" s="254" t="s">
        <v>174</v>
      </c>
      <c r="G94" s="252"/>
      <c r="H94" s="255">
        <v>6931</v>
      </c>
      <c r="I94" s="256"/>
      <c r="J94" s="252"/>
      <c r="K94" s="252"/>
      <c r="L94" s="257"/>
      <c r="M94" s="258"/>
      <c r="N94" s="259"/>
      <c r="O94" s="259"/>
      <c r="P94" s="259"/>
      <c r="Q94" s="259"/>
      <c r="R94" s="259"/>
      <c r="S94" s="259"/>
      <c r="T94" s="260"/>
      <c r="AT94" s="261" t="s">
        <v>164</v>
      </c>
      <c r="AU94" s="261" t="s">
        <v>80</v>
      </c>
      <c r="AV94" s="12" t="s">
        <v>151</v>
      </c>
      <c r="AW94" s="12" t="s">
        <v>33</v>
      </c>
      <c r="AX94" s="12" t="s">
        <v>78</v>
      </c>
      <c r="AY94" s="261" t="s">
        <v>123</v>
      </c>
    </row>
    <row r="95" s="1" customFormat="1" ht="6.96" customHeight="1">
      <c r="B95" s="66"/>
      <c r="C95" s="67"/>
      <c r="D95" s="67"/>
      <c r="E95" s="67"/>
      <c r="F95" s="67"/>
      <c r="G95" s="67"/>
      <c r="H95" s="67"/>
      <c r="I95" s="165"/>
      <c r="J95" s="67"/>
      <c r="K95" s="67"/>
      <c r="L95" s="71"/>
    </row>
  </sheetData>
  <sheetProtection sheet="1" autoFilter="0" formatColumns="0" formatRows="0" objects="1" scenarios="1" spinCount="100000" saltValue="K93IN99zH7tw43a1r/zVWb18OHUDcl6hoCGh+IBCJFNDj99u4Ak207Jd+f4oMp+ebffTQxkS8mhfiU6E1GpukA==" hashValue="Dd+EKbu5r9Ei0iq+PD6TruyEUkb91OQ+YhrKt8v/wblugoYjxltEnM7h4WMQvJlbdeIToJIDGCzr0jybqb944w==" algorithmName="SHA-512" password="CC35"/>
  <autoFilter ref="C77:K94"/>
  <mergeCells count="10">
    <mergeCell ref="E7:H7"/>
    <mergeCell ref="E9:H9"/>
    <mergeCell ref="E24:H24"/>
    <mergeCell ref="E45:H45"/>
    <mergeCell ref="E47:H47"/>
    <mergeCell ref="J51:J52"/>
    <mergeCell ref="E68:H68"/>
    <mergeCell ref="E70:H70"/>
    <mergeCell ref="G1:H1"/>
    <mergeCell ref="L2:V2"/>
  </mergeCells>
  <hyperlinks>
    <hyperlink ref="F1:G1" location="C2" display="1) Krycí list soupisu"/>
    <hyperlink ref="G1:H1" location="C54" display="2) Rekapitulace"/>
    <hyperlink ref="J1" location="C77"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90</v>
      </c>
      <c r="G1" s="138" t="s">
        <v>91</v>
      </c>
      <c r="H1" s="138"/>
      <c r="I1" s="139"/>
      <c r="J1" s="138" t="s">
        <v>92</v>
      </c>
      <c r="K1" s="137" t="s">
        <v>93</v>
      </c>
      <c r="L1" s="138" t="s">
        <v>94</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86</v>
      </c>
    </row>
    <row r="3" ht="6.96" customHeight="1">
      <c r="B3" s="24"/>
      <c r="C3" s="25"/>
      <c r="D3" s="25"/>
      <c r="E3" s="25"/>
      <c r="F3" s="25"/>
      <c r="G3" s="25"/>
      <c r="H3" s="25"/>
      <c r="I3" s="140"/>
      <c r="J3" s="25"/>
      <c r="K3" s="26"/>
      <c r="AT3" s="23" t="s">
        <v>80</v>
      </c>
    </row>
    <row r="4" ht="36.96" customHeight="1">
      <c r="B4" s="27"/>
      <c r="C4" s="28"/>
      <c r="D4" s="29" t="s">
        <v>95</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 xml:space="preserve"> Severovýchodní cyklomagistrála - etapa 6.3</v>
      </c>
      <c r="F7" s="39"/>
      <c r="G7" s="39"/>
      <c r="H7" s="39"/>
      <c r="I7" s="141"/>
      <c r="J7" s="28"/>
      <c r="K7" s="30"/>
    </row>
    <row r="8" s="1" customFormat="1">
      <c r="B8" s="45"/>
      <c r="C8" s="46"/>
      <c r="D8" s="39" t="s">
        <v>96</v>
      </c>
      <c r="E8" s="46"/>
      <c r="F8" s="46"/>
      <c r="G8" s="46"/>
      <c r="H8" s="46"/>
      <c r="I8" s="143"/>
      <c r="J8" s="46"/>
      <c r="K8" s="50"/>
    </row>
    <row r="9" s="1" customFormat="1" ht="36.96" customHeight="1">
      <c r="B9" s="45"/>
      <c r="C9" s="46"/>
      <c r="D9" s="46"/>
      <c r="E9" s="144" t="s">
        <v>175</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21</v>
      </c>
      <c r="G11" s="46"/>
      <c r="H11" s="46"/>
      <c r="I11" s="145" t="s">
        <v>22</v>
      </c>
      <c r="J11" s="34" t="s">
        <v>21</v>
      </c>
      <c r="K11" s="50"/>
    </row>
    <row r="12" s="1" customFormat="1" ht="14.4" customHeight="1">
      <c r="B12" s="45"/>
      <c r="C12" s="46"/>
      <c r="D12" s="39" t="s">
        <v>23</v>
      </c>
      <c r="E12" s="46"/>
      <c r="F12" s="34" t="s">
        <v>24</v>
      </c>
      <c r="G12" s="46"/>
      <c r="H12" s="46"/>
      <c r="I12" s="145" t="s">
        <v>25</v>
      </c>
      <c r="J12" s="146" t="str">
        <f>'Rekapitulace stavby'!AN8</f>
        <v>08.08.2018</v>
      </c>
      <c r="K12" s="50"/>
    </row>
    <row r="13" s="1" customFormat="1" ht="10.8" customHeight="1">
      <c r="B13" s="45"/>
      <c r="C13" s="46"/>
      <c r="D13" s="46"/>
      <c r="E13" s="46"/>
      <c r="F13" s="46"/>
      <c r="G13" s="46"/>
      <c r="H13" s="46"/>
      <c r="I13" s="143"/>
      <c r="J13" s="46"/>
      <c r="K13" s="50"/>
    </row>
    <row r="14" s="1" customFormat="1" ht="14.4" customHeight="1">
      <c r="B14" s="45"/>
      <c r="C14" s="46"/>
      <c r="D14" s="39" t="s">
        <v>27</v>
      </c>
      <c r="E14" s="46"/>
      <c r="F14" s="46"/>
      <c r="G14" s="46"/>
      <c r="H14" s="46"/>
      <c r="I14" s="145" t="s">
        <v>28</v>
      </c>
      <c r="J14" s="34" t="str">
        <f>IF('Rekapitulace stavby'!AN10="","",'Rekapitulace stavby'!AN10)</f>
        <v/>
      </c>
      <c r="K14" s="50"/>
    </row>
    <row r="15" s="1" customFormat="1" ht="18" customHeight="1">
      <c r="B15" s="45"/>
      <c r="C15" s="46"/>
      <c r="D15" s="46"/>
      <c r="E15" s="34" t="str">
        <f>IF('Rekapitulace stavby'!E11="","",'Rekapitulace stavby'!E11)</f>
        <v xml:space="preserve"> </v>
      </c>
      <c r="F15" s="46"/>
      <c r="G15" s="46"/>
      <c r="H15" s="46"/>
      <c r="I15" s="145" t="s">
        <v>29</v>
      </c>
      <c r="J15" s="34" t="str">
        <f>IF('Rekapitulace stavby'!AN11="","",'Rekapitulace stavby'!AN11)</f>
        <v/>
      </c>
      <c r="K15" s="50"/>
    </row>
    <row r="16" s="1" customFormat="1" ht="6.96" customHeight="1">
      <c r="B16" s="45"/>
      <c r="C16" s="46"/>
      <c r="D16" s="46"/>
      <c r="E16" s="46"/>
      <c r="F16" s="46"/>
      <c r="G16" s="46"/>
      <c r="H16" s="46"/>
      <c r="I16" s="143"/>
      <c r="J16" s="46"/>
      <c r="K16" s="50"/>
    </row>
    <row r="17" s="1" customFormat="1" ht="14.4" customHeight="1">
      <c r="B17" s="45"/>
      <c r="C17" s="46"/>
      <c r="D17" s="39" t="s">
        <v>30</v>
      </c>
      <c r="E17" s="46"/>
      <c r="F17" s="46"/>
      <c r="G17" s="46"/>
      <c r="H17" s="46"/>
      <c r="I17" s="145" t="s">
        <v>28</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29</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32</v>
      </c>
      <c r="E20" s="46"/>
      <c r="F20" s="46"/>
      <c r="G20" s="46"/>
      <c r="H20" s="46"/>
      <c r="I20" s="145" t="s">
        <v>28</v>
      </c>
      <c r="J20" s="34" t="str">
        <f>IF('Rekapitulace stavby'!AN16="","",'Rekapitulace stavby'!AN16)</f>
        <v/>
      </c>
      <c r="K20" s="50"/>
    </row>
    <row r="21" s="1" customFormat="1" ht="18" customHeight="1">
      <c r="B21" s="45"/>
      <c r="C21" s="46"/>
      <c r="D21" s="46"/>
      <c r="E21" s="34" t="str">
        <f>IF('Rekapitulace stavby'!E17="","",'Rekapitulace stavby'!E17)</f>
        <v xml:space="preserve"> </v>
      </c>
      <c r="F21" s="46"/>
      <c r="G21" s="46"/>
      <c r="H21" s="46"/>
      <c r="I21" s="145" t="s">
        <v>29</v>
      </c>
      <c r="J21" s="34" t="str">
        <f>IF('Rekapitulace stavby'!AN17="","",'Rekapitulace stavby'!AN17)</f>
        <v/>
      </c>
      <c r="K21" s="50"/>
    </row>
    <row r="22" s="1" customFormat="1" ht="6.96" customHeight="1">
      <c r="B22" s="45"/>
      <c r="C22" s="46"/>
      <c r="D22" s="46"/>
      <c r="E22" s="46"/>
      <c r="F22" s="46"/>
      <c r="G22" s="46"/>
      <c r="H22" s="46"/>
      <c r="I22" s="143"/>
      <c r="J22" s="46"/>
      <c r="K22" s="50"/>
    </row>
    <row r="23" s="1" customFormat="1" ht="14.4" customHeight="1">
      <c r="B23" s="45"/>
      <c r="C23" s="46"/>
      <c r="D23" s="39" t="s">
        <v>34</v>
      </c>
      <c r="E23" s="46"/>
      <c r="F23" s="46"/>
      <c r="G23" s="46"/>
      <c r="H23" s="46"/>
      <c r="I23" s="143"/>
      <c r="J23" s="46"/>
      <c r="K23" s="50"/>
    </row>
    <row r="24" s="6" customFormat="1" ht="16.5" customHeight="1">
      <c r="B24" s="147"/>
      <c r="C24" s="148"/>
      <c r="D24" s="148"/>
      <c r="E24" s="43" t="s">
        <v>21</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36</v>
      </c>
      <c r="E27" s="46"/>
      <c r="F27" s="46"/>
      <c r="G27" s="46"/>
      <c r="H27" s="46"/>
      <c r="I27" s="143"/>
      <c r="J27" s="154">
        <f>ROUND(J79,2)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38</v>
      </c>
      <c r="G29" s="46"/>
      <c r="H29" s="46"/>
      <c r="I29" s="155" t="s">
        <v>37</v>
      </c>
      <c r="J29" s="51" t="s">
        <v>39</v>
      </c>
      <c r="K29" s="50"/>
    </row>
    <row r="30" s="1" customFormat="1" ht="14.4" customHeight="1">
      <c r="B30" s="45"/>
      <c r="C30" s="46"/>
      <c r="D30" s="54" t="s">
        <v>40</v>
      </c>
      <c r="E30" s="54" t="s">
        <v>41</v>
      </c>
      <c r="F30" s="156">
        <f>ROUND(SUM(BE79:BE102), 2)</f>
        <v>0</v>
      </c>
      <c r="G30" s="46"/>
      <c r="H30" s="46"/>
      <c r="I30" s="157">
        <v>0.20999999999999999</v>
      </c>
      <c r="J30" s="156">
        <f>ROUND(ROUND((SUM(BE79:BE102)), 2)*I30, 2)</f>
        <v>0</v>
      </c>
      <c r="K30" s="50"/>
    </row>
    <row r="31" s="1" customFormat="1" ht="14.4" customHeight="1">
      <c r="B31" s="45"/>
      <c r="C31" s="46"/>
      <c r="D31" s="46"/>
      <c r="E31" s="54" t="s">
        <v>42</v>
      </c>
      <c r="F31" s="156">
        <f>ROUND(SUM(BF79:BF102), 2)</f>
        <v>0</v>
      </c>
      <c r="G31" s="46"/>
      <c r="H31" s="46"/>
      <c r="I31" s="157">
        <v>0.14999999999999999</v>
      </c>
      <c r="J31" s="156">
        <f>ROUND(ROUND((SUM(BF79:BF102)), 2)*I31, 2)</f>
        <v>0</v>
      </c>
      <c r="K31" s="50"/>
    </row>
    <row r="32" hidden="1" s="1" customFormat="1" ht="14.4" customHeight="1">
      <c r="B32" s="45"/>
      <c r="C32" s="46"/>
      <c r="D32" s="46"/>
      <c r="E32" s="54" t="s">
        <v>43</v>
      </c>
      <c r="F32" s="156">
        <f>ROUND(SUM(BG79:BG102), 2)</f>
        <v>0</v>
      </c>
      <c r="G32" s="46"/>
      <c r="H32" s="46"/>
      <c r="I32" s="157">
        <v>0.20999999999999999</v>
      </c>
      <c r="J32" s="156">
        <v>0</v>
      </c>
      <c r="K32" s="50"/>
    </row>
    <row r="33" hidden="1" s="1" customFormat="1" ht="14.4" customHeight="1">
      <c r="B33" s="45"/>
      <c r="C33" s="46"/>
      <c r="D33" s="46"/>
      <c r="E33" s="54" t="s">
        <v>44</v>
      </c>
      <c r="F33" s="156">
        <f>ROUND(SUM(BH79:BH102), 2)</f>
        <v>0</v>
      </c>
      <c r="G33" s="46"/>
      <c r="H33" s="46"/>
      <c r="I33" s="157">
        <v>0.14999999999999999</v>
      </c>
      <c r="J33" s="156">
        <v>0</v>
      </c>
      <c r="K33" s="50"/>
    </row>
    <row r="34" hidden="1" s="1" customFormat="1" ht="14.4" customHeight="1">
      <c r="B34" s="45"/>
      <c r="C34" s="46"/>
      <c r="D34" s="46"/>
      <c r="E34" s="54" t="s">
        <v>45</v>
      </c>
      <c r="F34" s="156">
        <f>ROUND(SUM(BI79:BI102),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46</v>
      </c>
      <c r="E36" s="97"/>
      <c r="F36" s="97"/>
      <c r="G36" s="160" t="s">
        <v>47</v>
      </c>
      <c r="H36" s="161" t="s">
        <v>48</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98</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 xml:space="preserve"> Severovýchodní cyklomagistrála - etapa 6.3</v>
      </c>
      <c r="F45" s="39"/>
      <c r="G45" s="39"/>
      <c r="H45" s="39"/>
      <c r="I45" s="143"/>
      <c r="J45" s="46"/>
      <c r="K45" s="50"/>
    </row>
    <row r="46" s="1" customFormat="1" ht="14.4" customHeight="1">
      <c r="B46" s="45"/>
      <c r="C46" s="39" t="s">
        <v>96</v>
      </c>
      <c r="D46" s="46"/>
      <c r="E46" s="46"/>
      <c r="F46" s="46"/>
      <c r="G46" s="46"/>
      <c r="H46" s="46"/>
      <c r="I46" s="143"/>
      <c r="J46" s="46"/>
      <c r="K46" s="50"/>
    </row>
    <row r="47" s="1" customFormat="1" ht="17.25" customHeight="1">
      <c r="B47" s="45"/>
      <c r="C47" s="46"/>
      <c r="D47" s="46"/>
      <c r="E47" s="144" t="str">
        <f>E9</f>
        <v>SO 102 - Budovatelská – východ</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23</v>
      </c>
      <c r="D49" s="46"/>
      <c r="E49" s="46"/>
      <c r="F49" s="34" t="str">
        <f>F12</f>
        <v xml:space="preserve"> </v>
      </c>
      <c r="G49" s="46"/>
      <c r="H49" s="46"/>
      <c r="I49" s="145" t="s">
        <v>25</v>
      </c>
      <c r="J49" s="146" t="str">
        <f>IF(J12="","",J12)</f>
        <v>08.08.2018</v>
      </c>
      <c r="K49" s="50"/>
    </row>
    <row r="50" s="1" customFormat="1" ht="6.96" customHeight="1">
      <c r="B50" s="45"/>
      <c r="C50" s="46"/>
      <c r="D50" s="46"/>
      <c r="E50" s="46"/>
      <c r="F50" s="46"/>
      <c r="G50" s="46"/>
      <c r="H50" s="46"/>
      <c r="I50" s="143"/>
      <c r="J50" s="46"/>
      <c r="K50" s="50"/>
    </row>
    <row r="51" s="1" customFormat="1">
      <c r="B51" s="45"/>
      <c r="C51" s="39" t="s">
        <v>27</v>
      </c>
      <c r="D51" s="46"/>
      <c r="E51" s="46"/>
      <c r="F51" s="34" t="str">
        <f>E15</f>
        <v xml:space="preserve"> </v>
      </c>
      <c r="G51" s="46"/>
      <c r="H51" s="46"/>
      <c r="I51" s="145" t="s">
        <v>32</v>
      </c>
      <c r="J51" s="43" t="str">
        <f>E21</f>
        <v xml:space="preserve"> </v>
      </c>
      <c r="K51" s="50"/>
    </row>
    <row r="52" s="1" customFormat="1" ht="14.4" customHeight="1">
      <c r="B52" s="45"/>
      <c r="C52" s="39" t="s">
        <v>30</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99</v>
      </c>
      <c r="D54" s="158"/>
      <c r="E54" s="158"/>
      <c r="F54" s="158"/>
      <c r="G54" s="158"/>
      <c r="H54" s="158"/>
      <c r="I54" s="172"/>
      <c r="J54" s="173" t="s">
        <v>100</v>
      </c>
      <c r="K54" s="174"/>
    </row>
    <row r="55" s="1" customFormat="1" ht="10.32" customHeight="1">
      <c r="B55" s="45"/>
      <c r="C55" s="46"/>
      <c r="D55" s="46"/>
      <c r="E55" s="46"/>
      <c r="F55" s="46"/>
      <c r="G55" s="46"/>
      <c r="H55" s="46"/>
      <c r="I55" s="143"/>
      <c r="J55" s="46"/>
      <c r="K55" s="50"/>
    </row>
    <row r="56" s="1" customFormat="1" ht="29.28" customHeight="1">
      <c r="B56" s="45"/>
      <c r="C56" s="175" t="s">
        <v>101</v>
      </c>
      <c r="D56" s="46"/>
      <c r="E56" s="46"/>
      <c r="F56" s="46"/>
      <c r="G56" s="46"/>
      <c r="H56" s="46"/>
      <c r="I56" s="143"/>
      <c r="J56" s="154">
        <f>J79</f>
        <v>0</v>
      </c>
      <c r="K56" s="50"/>
      <c r="AU56" s="23" t="s">
        <v>102</v>
      </c>
    </row>
    <row r="57" s="7" customFormat="1" ht="24.96" customHeight="1">
      <c r="B57" s="176"/>
      <c r="C57" s="177"/>
      <c r="D57" s="178" t="s">
        <v>143</v>
      </c>
      <c r="E57" s="179"/>
      <c r="F57" s="179"/>
      <c r="G57" s="179"/>
      <c r="H57" s="179"/>
      <c r="I57" s="180"/>
      <c r="J57" s="181">
        <f>J80</f>
        <v>0</v>
      </c>
      <c r="K57" s="182"/>
    </row>
    <row r="58" s="8" customFormat="1" ht="19.92" customHeight="1">
      <c r="B58" s="183"/>
      <c r="C58" s="184"/>
      <c r="D58" s="185" t="s">
        <v>176</v>
      </c>
      <c r="E58" s="186"/>
      <c r="F58" s="186"/>
      <c r="G58" s="186"/>
      <c r="H58" s="186"/>
      <c r="I58" s="187"/>
      <c r="J58" s="188">
        <f>J81</f>
        <v>0</v>
      </c>
      <c r="K58" s="189"/>
    </row>
    <row r="59" s="8" customFormat="1" ht="19.92" customHeight="1">
      <c r="B59" s="183"/>
      <c r="C59" s="184"/>
      <c r="D59" s="185" t="s">
        <v>144</v>
      </c>
      <c r="E59" s="186"/>
      <c r="F59" s="186"/>
      <c r="G59" s="186"/>
      <c r="H59" s="186"/>
      <c r="I59" s="187"/>
      <c r="J59" s="188">
        <f>J99</f>
        <v>0</v>
      </c>
      <c r="K59" s="189"/>
    </row>
    <row r="60" s="1" customFormat="1" ht="21.84" customHeight="1">
      <c r="B60" s="45"/>
      <c r="C60" s="46"/>
      <c r="D60" s="46"/>
      <c r="E60" s="46"/>
      <c r="F60" s="46"/>
      <c r="G60" s="46"/>
      <c r="H60" s="46"/>
      <c r="I60" s="143"/>
      <c r="J60" s="46"/>
      <c r="K60" s="50"/>
    </row>
    <row r="61" s="1" customFormat="1" ht="6.96" customHeight="1">
      <c r="B61" s="66"/>
      <c r="C61" s="67"/>
      <c r="D61" s="67"/>
      <c r="E61" s="67"/>
      <c r="F61" s="67"/>
      <c r="G61" s="67"/>
      <c r="H61" s="67"/>
      <c r="I61" s="165"/>
      <c r="J61" s="67"/>
      <c r="K61" s="68"/>
    </row>
    <row r="65" s="1" customFormat="1" ht="6.96" customHeight="1">
      <c r="B65" s="69"/>
      <c r="C65" s="70"/>
      <c r="D65" s="70"/>
      <c r="E65" s="70"/>
      <c r="F65" s="70"/>
      <c r="G65" s="70"/>
      <c r="H65" s="70"/>
      <c r="I65" s="168"/>
      <c r="J65" s="70"/>
      <c r="K65" s="70"/>
      <c r="L65" s="71"/>
    </row>
    <row r="66" s="1" customFormat="1" ht="36.96" customHeight="1">
      <c r="B66" s="45"/>
      <c r="C66" s="72" t="s">
        <v>106</v>
      </c>
      <c r="D66" s="73"/>
      <c r="E66" s="73"/>
      <c r="F66" s="73"/>
      <c r="G66" s="73"/>
      <c r="H66" s="73"/>
      <c r="I66" s="190"/>
      <c r="J66" s="73"/>
      <c r="K66" s="73"/>
      <c r="L66" s="71"/>
    </row>
    <row r="67" s="1" customFormat="1" ht="6.96" customHeight="1">
      <c r="B67" s="45"/>
      <c r="C67" s="73"/>
      <c r="D67" s="73"/>
      <c r="E67" s="73"/>
      <c r="F67" s="73"/>
      <c r="G67" s="73"/>
      <c r="H67" s="73"/>
      <c r="I67" s="190"/>
      <c r="J67" s="73"/>
      <c r="K67" s="73"/>
      <c r="L67" s="71"/>
    </row>
    <row r="68" s="1" customFormat="1" ht="14.4" customHeight="1">
      <c r="B68" s="45"/>
      <c r="C68" s="75" t="s">
        <v>18</v>
      </c>
      <c r="D68" s="73"/>
      <c r="E68" s="73"/>
      <c r="F68" s="73"/>
      <c r="G68" s="73"/>
      <c r="H68" s="73"/>
      <c r="I68" s="190"/>
      <c r="J68" s="73"/>
      <c r="K68" s="73"/>
      <c r="L68" s="71"/>
    </row>
    <row r="69" s="1" customFormat="1" ht="16.5" customHeight="1">
      <c r="B69" s="45"/>
      <c r="C69" s="73"/>
      <c r="D69" s="73"/>
      <c r="E69" s="191" t="str">
        <f>E7</f>
        <v xml:space="preserve"> Severovýchodní cyklomagistrála - etapa 6.3</v>
      </c>
      <c r="F69" s="75"/>
      <c r="G69" s="75"/>
      <c r="H69" s="75"/>
      <c r="I69" s="190"/>
      <c r="J69" s="73"/>
      <c r="K69" s="73"/>
      <c r="L69" s="71"/>
    </row>
    <row r="70" s="1" customFormat="1" ht="14.4" customHeight="1">
      <c r="B70" s="45"/>
      <c r="C70" s="75" t="s">
        <v>96</v>
      </c>
      <c r="D70" s="73"/>
      <c r="E70" s="73"/>
      <c r="F70" s="73"/>
      <c r="G70" s="73"/>
      <c r="H70" s="73"/>
      <c r="I70" s="190"/>
      <c r="J70" s="73"/>
      <c r="K70" s="73"/>
      <c r="L70" s="71"/>
    </row>
    <row r="71" s="1" customFormat="1" ht="17.25" customHeight="1">
      <c r="B71" s="45"/>
      <c r="C71" s="73"/>
      <c r="D71" s="73"/>
      <c r="E71" s="81" t="str">
        <f>E9</f>
        <v>SO 102 - Budovatelská – východ</v>
      </c>
      <c r="F71" s="73"/>
      <c r="G71" s="73"/>
      <c r="H71" s="73"/>
      <c r="I71" s="190"/>
      <c r="J71" s="73"/>
      <c r="K71" s="73"/>
      <c r="L71" s="71"/>
    </row>
    <row r="72" s="1" customFormat="1" ht="6.96" customHeight="1">
      <c r="B72" s="45"/>
      <c r="C72" s="73"/>
      <c r="D72" s="73"/>
      <c r="E72" s="73"/>
      <c r="F72" s="73"/>
      <c r="G72" s="73"/>
      <c r="H72" s="73"/>
      <c r="I72" s="190"/>
      <c r="J72" s="73"/>
      <c r="K72" s="73"/>
      <c r="L72" s="71"/>
    </row>
    <row r="73" s="1" customFormat="1" ht="18" customHeight="1">
      <c r="B73" s="45"/>
      <c r="C73" s="75" t="s">
        <v>23</v>
      </c>
      <c r="D73" s="73"/>
      <c r="E73" s="73"/>
      <c r="F73" s="192" t="str">
        <f>F12</f>
        <v xml:space="preserve"> </v>
      </c>
      <c r="G73" s="73"/>
      <c r="H73" s="73"/>
      <c r="I73" s="193" t="s">
        <v>25</v>
      </c>
      <c r="J73" s="84" t="str">
        <f>IF(J12="","",J12)</f>
        <v>08.08.2018</v>
      </c>
      <c r="K73" s="73"/>
      <c r="L73" s="71"/>
    </row>
    <row r="74" s="1" customFormat="1" ht="6.96" customHeight="1">
      <c r="B74" s="45"/>
      <c r="C74" s="73"/>
      <c r="D74" s="73"/>
      <c r="E74" s="73"/>
      <c r="F74" s="73"/>
      <c r="G74" s="73"/>
      <c r="H74" s="73"/>
      <c r="I74" s="190"/>
      <c r="J74" s="73"/>
      <c r="K74" s="73"/>
      <c r="L74" s="71"/>
    </row>
    <row r="75" s="1" customFormat="1">
      <c r="B75" s="45"/>
      <c r="C75" s="75" t="s">
        <v>27</v>
      </c>
      <c r="D75" s="73"/>
      <c r="E75" s="73"/>
      <c r="F75" s="192" t="str">
        <f>E15</f>
        <v xml:space="preserve"> </v>
      </c>
      <c r="G75" s="73"/>
      <c r="H75" s="73"/>
      <c r="I75" s="193" t="s">
        <v>32</v>
      </c>
      <c r="J75" s="192" t="str">
        <f>E21</f>
        <v xml:space="preserve"> </v>
      </c>
      <c r="K75" s="73"/>
      <c r="L75" s="71"/>
    </row>
    <row r="76" s="1" customFormat="1" ht="14.4" customHeight="1">
      <c r="B76" s="45"/>
      <c r="C76" s="75" t="s">
        <v>30</v>
      </c>
      <c r="D76" s="73"/>
      <c r="E76" s="73"/>
      <c r="F76" s="192" t="str">
        <f>IF(E18="","",E18)</f>
        <v/>
      </c>
      <c r="G76" s="73"/>
      <c r="H76" s="73"/>
      <c r="I76" s="190"/>
      <c r="J76" s="73"/>
      <c r="K76" s="73"/>
      <c r="L76" s="71"/>
    </row>
    <row r="77" s="1" customFormat="1" ht="10.32" customHeight="1">
      <c r="B77" s="45"/>
      <c r="C77" s="73"/>
      <c r="D77" s="73"/>
      <c r="E77" s="73"/>
      <c r="F77" s="73"/>
      <c r="G77" s="73"/>
      <c r="H77" s="73"/>
      <c r="I77" s="190"/>
      <c r="J77" s="73"/>
      <c r="K77" s="73"/>
      <c r="L77" s="71"/>
    </row>
    <row r="78" s="9" customFormat="1" ht="29.28" customHeight="1">
      <c r="B78" s="194"/>
      <c r="C78" s="195" t="s">
        <v>107</v>
      </c>
      <c r="D78" s="196" t="s">
        <v>55</v>
      </c>
      <c r="E78" s="196" t="s">
        <v>51</v>
      </c>
      <c r="F78" s="196" t="s">
        <v>108</v>
      </c>
      <c r="G78" s="196" t="s">
        <v>109</v>
      </c>
      <c r="H78" s="196" t="s">
        <v>110</v>
      </c>
      <c r="I78" s="197" t="s">
        <v>111</v>
      </c>
      <c r="J78" s="196" t="s">
        <v>100</v>
      </c>
      <c r="K78" s="198" t="s">
        <v>112</v>
      </c>
      <c r="L78" s="199"/>
      <c r="M78" s="101" t="s">
        <v>113</v>
      </c>
      <c r="N78" s="102" t="s">
        <v>40</v>
      </c>
      <c r="O78" s="102" t="s">
        <v>114</v>
      </c>
      <c r="P78" s="102" t="s">
        <v>115</v>
      </c>
      <c r="Q78" s="102" t="s">
        <v>116</v>
      </c>
      <c r="R78" s="102" t="s">
        <v>117</v>
      </c>
      <c r="S78" s="102" t="s">
        <v>118</v>
      </c>
      <c r="T78" s="103" t="s">
        <v>119</v>
      </c>
    </row>
    <row r="79" s="1" customFormat="1" ht="29.28" customHeight="1">
      <c r="B79" s="45"/>
      <c r="C79" s="107" t="s">
        <v>101</v>
      </c>
      <c r="D79" s="73"/>
      <c r="E79" s="73"/>
      <c r="F79" s="73"/>
      <c r="G79" s="73"/>
      <c r="H79" s="73"/>
      <c r="I79" s="190"/>
      <c r="J79" s="200">
        <f>BK79</f>
        <v>0</v>
      </c>
      <c r="K79" s="73"/>
      <c r="L79" s="71"/>
      <c r="M79" s="104"/>
      <c r="N79" s="105"/>
      <c r="O79" s="105"/>
      <c r="P79" s="201">
        <f>P80</f>
        <v>0</v>
      </c>
      <c r="Q79" s="105"/>
      <c r="R79" s="201">
        <f>R80</f>
        <v>0.0015</v>
      </c>
      <c r="S79" s="105"/>
      <c r="T79" s="202">
        <f>T80</f>
        <v>0</v>
      </c>
      <c r="AT79" s="23" t="s">
        <v>69</v>
      </c>
      <c r="AU79" s="23" t="s">
        <v>102</v>
      </c>
      <c r="BK79" s="203">
        <f>BK80</f>
        <v>0</v>
      </c>
    </row>
    <row r="80" s="10" customFormat="1" ht="37.44001" customHeight="1">
      <c r="B80" s="204"/>
      <c r="C80" s="205"/>
      <c r="D80" s="206" t="s">
        <v>69</v>
      </c>
      <c r="E80" s="207" t="s">
        <v>145</v>
      </c>
      <c r="F80" s="207" t="s">
        <v>146</v>
      </c>
      <c r="G80" s="205"/>
      <c r="H80" s="205"/>
      <c r="I80" s="208"/>
      <c r="J80" s="209">
        <f>BK80</f>
        <v>0</v>
      </c>
      <c r="K80" s="205"/>
      <c r="L80" s="210"/>
      <c r="M80" s="211"/>
      <c r="N80" s="212"/>
      <c r="O80" s="212"/>
      <c r="P80" s="213">
        <f>P81+P99</f>
        <v>0</v>
      </c>
      <c r="Q80" s="212"/>
      <c r="R80" s="213">
        <f>R81+R99</f>
        <v>0.0015</v>
      </c>
      <c r="S80" s="212"/>
      <c r="T80" s="214">
        <f>T81+T99</f>
        <v>0</v>
      </c>
      <c r="AR80" s="215" t="s">
        <v>78</v>
      </c>
      <c r="AT80" s="216" t="s">
        <v>69</v>
      </c>
      <c r="AU80" s="216" t="s">
        <v>70</v>
      </c>
      <c r="AY80" s="215" t="s">
        <v>123</v>
      </c>
      <c r="BK80" s="217">
        <f>BK81+BK99</f>
        <v>0</v>
      </c>
    </row>
    <row r="81" s="10" customFormat="1" ht="19.92" customHeight="1">
      <c r="B81" s="204"/>
      <c r="C81" s="205"/>
      <c r="D81" s="206" t="s">
        <v>69</v>
      </c>
      <c r="E81" s="218" t="s">
        <v>78</v>
      </c>
      <c r="F81" s="218" t="s">
        <v>177</v>
      </c>
      <c r="G81" s="205"/>
      <c r="H81" s="205"/>
      <c r="I81" s="208"/>
      <c r="J81" s="219">
        <f>BK81</f>
        <v>0</v>
      </c>
      <c r="K81" s="205"/>
      <c r="L81" s="210"/>
      <c r="M81" s="211"/>
      <c r="N81" s="212"/>
      <c r="O81" s="212"/>
      <c r="P81" s="213">
        <f>SUM(P82:P98)</f>
        <v>0</v>
      </c>
      <c r="Q81" s="212"/>
      <c r="R81" s="213">
        <f>SUM(R82:R98)</f>
        <v>0.0015</v>
      </c>
      <c r="S81" s="212"/>
      <c r="T81" s="214">
        <f>SUM(T82:T98)</f>
        <v>0</v>
      </c>
      <c r="AR81" s="215" t="s">
        <v>78</v>
      </c>
      <c r="AT81" s="216" t="s">
        <v>69</v>
      </c>
      <c r="AU81" s="216" t="s">
        <v>78</v>
      </c>
      <c r="AY81" s="215" t="s">
        <v>123</v>
      </c>
      <c r="BK81" s="217">
        <f>SUM(BK82:BK98)</f>
        <v>0</v>
      </c>
    </row>
    <row r="82" s="1" customFormat="1" ht="25.5" customHeight="1">
      <c r="B82" s="45"/>
      <c r="C82" s="220" t="s">
        <v>78</v>
      </c>
      <c r="D82" s="220" t="s">
        <v>126</v>
      </c>
      <c r="E82" s="221" t="s">
        <v>178</v>
      </c>
      <c r="F82" s="222" t="s">
        <v>179</v>
      </c>
      <c r="G82" s="223" t="s">
        <v>180</v>
      </c>
      <c r="H82" s="224">
        <v>30</v>
      </c>
      <c r="I82" s="225"/>
      <c r="J82" s="226">
        <f>ROUND(I82*H82,2)</f>
        <v>0</v>
      </c>
      <c r="K82" s="222" t="s">
        <v>130</v>
      </c>
      <c r="L82" s="71"/>
      <c r="M82" s="227" t="s">
        <v>21</v>
      </c>
      <c r="N82" s="228" t="s">
        <v>41</v>
      </c>
      <c r="O82" s="46"/>
      <c r="P82" s="229">
        <f>O82*H82</f>
        <v>0</v>
      </c>
      <c r="Q82" s="229">
        <v>0</v>
      </c>
      <c r="R82" s="229">
        <f>Q82*H82</f>
        <v>0</v>
      </c>
      <c r="S82" s="229">
        <v>0</v>
      </c>
      <c r="T82" s="230">
        <f>S82*H82</f>
        <v>0</v>
      </c>
      <c r="AR82" s="23" t="s">
        <v>151</v>
      </c>
      <c r="AT82" s="23" t="s">
        <v>126</v>
      </c>
      <c r="AU82" s="23" t="s">
        <v>80</v>
      </c>
      <c r="AY82" s="23" t="s">
        <v>123</v>
      </c>
      <c r="BE82" s="231">
        <f>IF(N82="základní",J82,0)</f>
        <v>0</v>
      </c>
      <c r="BF82" s="231">
        <f>IF(N82="snížená",J82,0)</f>
        <v>0</v>
      </c>
      <c r="BG82" s="231">
        <f>IF(N82="zákl. přenesená",J82,0)</f>
        <v>0</v>
      </c>
      <c r="BH82" s="231">
        <f>IF(N82="sníž. přenesená",J82,0)</f>
        <v>0</v>
      </c>
      <c r="BI82" s="231">
        <f>IF(N82="nulová",J82,0)</f>
        <v>0</v>
      </c>
      <c r="BJ82" s="23" t="s">
        <v>78</v>
      </c>
      <c r="BK82" s="231">
        <f>ROUND(I82*H82,2)</f>
        <v>0</v>
      </c>
      <c r="BL82" s="23" t="s">
        <v>151</v>
      </c>
      <c r="BM82" s="23" t="s">
        <v>181</v>
      </c>
    </row>
    <row r="83" s="1" customFormat="1">
      <c r="B83" s="45"/>
      <c r="C83" s="73"/>
      <c r="D83" s="236" t="s">
        <v>153</v>
      </c>
      <c r="E83" s="73"/>
      <c r="F83" s="239" t="s">
        <v>182</v>
      </c>
      <c r="G83" s="73"/>
      <c r="H83" s="73"/>
      <c r="I83" s="190"/>
      <c r="J83" s="73"/>
      <c r="K83" s="73"/>
      <c r="L83" s="71"/>
      <c r="M83" s="238"/>
      <c r="N83" s="46"/>
      <c r="O83" s="46"/>
      <c r="P83" s="46"/>
      <c r="Q83" s="46"/>
      <c r="R83" s="46"/>
      <c r="S83" s="46"/>
      <c r="T83" s="94"/>
      <c r="AT83" s="23" t="s">
        <v>153</v>
      </c>
      <c r="AU83" s="23" t="s">
        <v>80</v>
      </c>
    </row>
    <row r="84" s="11" customFormat="1">
      <c r="B84" s="240"/>
      <c r="C84" s="241"/>
      <c r="D84" s="236" t="s">
        <v>164</v>
      </c>
      <c r="E84" s="242" t="s">
        <v>21</v>
      </c>
      <c r="F84" s="243" t="s">
        <v>183</v>
      </c>
      <c r="G84" s="241"/>
      <c r="H84" s="244">
        <v>30</v>
      </c>
      <c r="I84" s="245"/>
      <c r="J84" s="241"/>
      <c r="K84" s="241"/>
      <c r="L84" s="246"/>
      <c r="M84" s="247"/>
      <c r="N84" s="248"/>
      <c r="O84" s="248"/>
      <c r="P84" s="248"/>
      <c r="Q84" s="248"/>
      <c r="R84" s="248"/>
      <c r="S84" s="248"/>
      <c r="T84" s="249"/>
      <c r="AT84" s="250" t="s">
        <v>164</v>
      </c>
      <c r="AU84" s="250" t="s">
        <v>80</v>
      </c>
      <c r="AV84" s="11" t="s">
        <v>80</v>
      </c>
      <c r="AW84" s="11" t="s">
        <v>33</v>
      </c>
      <c r="AX84" s="11" t="s">
        <v>78</v>
      </c>
      <c r="AY84" s="250" t="s">
        <v>123</v>
      </c>
    </row>
    <row r="85" s="1" customFormat="1" ht="25.5" customHeight="1">
      <c r="B85" s="45"/>
      <c r="C85" s="220" t="s">
        <v>80</v>
      </c>
      <c r="D85" s="220" t="s">
        <v>126</v>
      </c>
      <c r="E85" s="221" t="s">
        <v>184</v>
      </c>
      <c r="F85" s="222" t="s">
        <v>185</v>
      </c>
      <c r="G85" s="223" t="s">
        <v>180</v>
      </c>
      <c r="H85" s="224">
        <v>30</v>
      </c>
      <c r="I85" s="225"/>
      <c r="J85" s="226">
        <f>ROUND(I85*H85,2)</f>
        <v>0</v>
      </c>
      <c r="K85" s="222" t="s">
        <v>130</v>
      </c>
      <c r="L85" s="71"/>
      <c r="M85" s="227" t="s">
        <v>21</v>
      </c>
      <c r="N85" s="228" t="s">
        <v>41</v>
      </c>
      <c r="O85" s="46"/>
      <c r="P85" s="229">
        <f>O85*H85</f>
        <v>0</v>
      </c>
      <c r="Q85" s="229">
        <v>5.0000000000000002E-05</v>
      </c>
      <c r="R85" s="229">
        <f>Q85*H85</f>
        <v>0.0015</v>
      </c>
      <c r="S85" s="229">
        <v>0</v>
      </c>
      <c r="T85" s="230">
        <f>S85*H85</f>
        <v>0</v>
      </c>
      <c r="AR85" s="23" t="s">
        <v>151</v>
      </c>
      <c r="AT85" s="23" t="s">
        <v>126</v>
      </c>
      <c r="AU85" s="23" t="s">
        <v>80</v>
      </c>
      <c r="AY85" s="23" t="s">
        <v>123</v>
      </c>
      <c r="BE85" s="231">
        <f>IF(N85="základní",J85,0)</f>
        <v>0</v>
      </c>
      <c r="BF85" s="231">
        <f>IF(N85="snížená",J85,0)</f>
        <v>0</v>
      </c>
      <c r="BG85" s="231">
        <f>IF(N85="zákl. přenesená",J85,0)</f>
        <v>0</v>
      </c>
      <c r="BH85" s="231">
        <f>IF(N85="sníž. přenesená",J85,0)</f>
        <v>0</v>
      </c>
      <c r="BI85" s="231">
        <f>IF(N85="nulová",J85,0)</f>
        <v>0</v>
      </c>
      <c r="BJ85" s="23" t="s">
        <v>78</v>
      </c>
      <c r="BK85" s="231">
        <f>ROUND(I85*H85,2)</f>
        <v>0</v>
      </c>
      <c r="BL85" s="23" t="s">
        <v>151</v>
      </c>
      <c r="BM85" s="23" t="s">
        <v>186</v>
      </c>
    </row>
    <row r="86" s="1" customFormat="1">
      <c r="B86" s="45"/>
      <c r="C86" s="73"/>
      <c r="D86" s="236" t="s">
        <v>153</v>
      </c>
      <c r="E86" s="73"/>
      <c r="F86" s="239" t="s">
        <v>187</v>
      </c>
      <c r="G86" s="73"/>
      <c r="H86" s="73"/>
      <c r="I86" s="190"/>
      <c r="J86" s="73"/>
      <c r="K86" s="73"/>
      <c r="L86" s="71"/>
      <c r="M86" s="238"/>
      <c r="N86" s="46"/>
      <c r="O86" s="46"/>
      <c r="P86" s="46"/>
      <c r="Q86" s="46"/>
      <c r="R86" s="46"/>
      <c r="S86" s="46"/>
      <c r="T86" s="94"/>
      <c r="AT86" s="23" t="s">
        <v>153</v>
      </c>
      <c r="AU86" s="23" t="s">
        <v>80</v>
      </c>
    </row>
    <row r="87" s="1" customFormat="1" ht="38.25" customHeight="1">
      <c r="B87" s="45"/>
      <c r="C87" s="220" t="s">
        <v>138</v>
      </c>
      <c r="D87" s="220" t="s">
        <v>126</v>
      </c>
      <c r="E87" s="221" t="s">
        <v>188</v>
      </c>
      <c r="F87" s="222" t="s">
        <v>189</v>
      </c>
      <c r="G87" s="223" t="s">
        <v>180</v>
      </c>
      <c r="H87" s="224">
        <v>30</v>
      </c>
      <c r="I87" s="225"/>
      <c r="J87" s="226">
        <f>ROUND(I87*H87,2)</f>
        <v>0</v>
      </c>
      <c r="K87" s="222" t="s">
        <v>130</v>
      </c>
      <c r="L87" s="71"/>
      <c r="M87" s="227" t="s">
        <v>21</v>
      </c>
      <c r="N87" s="228" t="s">
        <v>41</v>
      </c>
      <c r="O87" s="46"/>
      <c r="P87" s="229">
        <f>O87*H87</f>
        <v>0</v>
      </c>
      <c r="Q87" s="229">
        <v>0</v>
      </c>
      <c r="R87" s="229">
        <f>Q87*H87</f>
        <v>0</v>
      </c>
      <c r="S87" s="229">
        <v>0</v>
      </c>
      <c r="T87" s="230">
        <f>S87*H87</f>
        <v>0</v>
      </c>
      <c r="AR87" s="23" t="s">
        <v>151</v>
      </c>
      <c r="AT87" s="23" t="s">
        <v>126</v>
      </c>
      <c r="AU87" s="23" t="s">
        <v>80</v>
      </c>
      <c r="AY87" s="23" t="s">
        <v>123</v>
      </c>
      <c r="BE87" s="231">
        <f>IF(N87="základní",J87,0)</f>
        <v>0</v>
      </c>
      <c r="BF87" s="231">
        <f>IF(N87="snížená",J87,0)</f>
        <v>0</v>
      </c>
      <c r="BG87" s="231">
        <f>IF(N87="zákl. přenesená",J87,0)</f>
        <v>0</v>
      </c>
      <c r="BH87" s="231">
        <f>IF(N87="sníž. přenesená",J87,0)</f>
        <v>0</v>
      </c>
      <c r="BI87" s="231">
        <f>IF(N87="nulová",J87,0)</f>
        <v>0</v>
      </c>
      <c r="BJ87" s="23" t="s">
        <v>78</v>
      </c>
      <c r="BK87" s="231">
        <f>ROUND(I87*H87,2)</f>
        <v>0</v>
      </c>
      <c r="BL87" s="23" t="s">
        <v>151</v>
      </c>
      <c r="BM87" s="23" t="s">
        <v>190</v>
      </c>
    </row>
    <row r="88" s="1" customFormat="1">
      <c r="B88" s="45"/>
      <c r="C88" s="73"/>
      <c r="D88" s="236" t="s">
        <v>153</v>
      </c>
      <c r="E88" s="73"/>
      <c r="F88" s="239" t="s">
        <v>191</v>
      </c>
      <c r="G88" s="73"/>
      <c r="H88" s="73"/>
      <c r="I88" s="190"/>
      <c r="J88" s="73"/>
      <c r="K88" s="73"/>
      <c r="L88" s="71"/>
      <c r="M88" s="238"/>
      <c r="N88" s="46"/>
      <c r="O88" s="46"/>
      <c r="P88" s="46"/>
      <c r="Q88" s="46"/>
      <c r="R88" s="46"/>
      <c r="S88" s="46"/>
      <c r="T88" s="94"/>
      <c r="AT88" s="23" t="s">
        <v>153</v>
      </c>
      <c r="AU88" s="23" t="s">
        <v>80</v>
      </c>
    </row>
    <row r="89" s="1" customFormat="1" ht="38.25" customHeight="1">
      <c r="B89" s="45"/>
      <c r="C89" s="220" t="s">
        <v>151</v>
      </c>
      <c r="D89" s="220" t="s">
        <v>126</v>
      </c>
      <c r="E89" s="221" t="s">
        <v>192</v>
      </c>
      <c r="F89" s="222" t="s">
        <v>193</v>
      </c>
      <c r="G89" s="223" t="s">
        <v>180</v>
      </c>
      <c r="H89" s="224">
        <v>30</v>
      </c>
      <c r="I89" s="225"/>
      <c r="J89" s="226">
        <f>ROUND(I89*H89,2)</f>
        <v>0</v>
      </c>
      <c r="K89" s="222" t="s">
        <v>130</v>
      </c>
      <c r="L89" s="71"/>
      <c r="M89" s="227" t="s">
        <v>21</v>
      </c>
      <c r="N89" s="228" t="s">
        <v>41</v>
      </c>
      <c r="O89" s="46"/>
      <c r="P89" s="229">
        <f>O89*H89</f>
        <v>0</v>
      </c>
      <c r="Q89" s="229">
        <v>0</v>
      </c>
      <c r="R89" s="229">
        <f>Q89*H89</f>
        <v>0</v>
      </c>
      <c r="S89" s="229">
        <v>0</v>
      </c>
      <c r="T89" s="230">
        <f>S89*H89</f>
        <v>0</v>
      </c>
      <c r="AR89" s="23" t="s">
        <v>151</v>
      </c>
      <c r="AT89" s="23" t="s">
        <v>126</v>
      </c>
      <c r="AU89" s="23" t="s">
        <v>80</v>
      </c>
      <c r="AY89" s="23" t="s">
        <v>123</v>
      </c>
      <c r="BE89" s="231">
        <f>IF(N89="základní",J89,0)</f>
        <v>0</v>
      </c>
      <c r="BF89" s="231">
        <f>IF(N89="snížená",J89,0)</f>
        <v>0</v>
      </c>
      <c r="BG89" s="231">
        <f>IF(N89="zákl. přenesená",J89,0)</f>
        <v>0</v>
      </c>
      <c r="BH89" s="231">
        <f>IF(N89="sníž. přenesená",J89,0)</f>
        <v>0</v>
      </c>
      <c r="BI89" s="231">
        <f>IF(N89="nulová",J89,0)</f>
        <v>0</v>
      </c>
      <c r="BJ89" s="23" t="s">
        <v>78</v>
      </c>
      <c r="BK89" s="231">
        <f>ROUND(I89*H89,2)</f>
        <v>0</v>
      </c>
      <c r="BL89" s="23" t="s">
        <v>151</v>
      </c>
      <c r="BM89" s="23" t="s">
        <v>194</v>
      </c>
    </row>
    <row r="90" s="1" customFormat="1">
      <c r="B90" s="45"/>
      <c r="C90" s="73"/>
      <c r="D90" s="236" t="s">
        <v>153</v>
      </c>
      <c r="E90" s="73"/>
      <c r="F90" s="239" t="s">
        <v>191</v>
      </c>
      <c r="G90" s="73"/>
      <c r="H90" s="73"/>
      <c r="I90" s="190"/>
      <c r="J90" s="73"/>
      <c r="K90" s="73"/>
      <c r="L90" s="71"/>
      <c r="M90" s="238"/>
      <c r="N90" s="46"/>
      <c r="O90" s="46"/>
      <c r="P90" s="46"/>
      <c r="Q90" s="46"/>
      <c r="R90" s="46"/>
      <c r="S90" s="46"/>
      <c r="T90" s="94"/>
      <c r="AT90" s="23" t="s">
        <v>153</v>
      </c>
      <c r="AU90" s="23" t="s">
        <v>80</v>
      </c>
    </row>
    <row r="91" s="1" customFormat="1" ht="25.5" customHeight="1">
      <c r="B91" s="45"/>
      <c r="C91" s="220" t="s">
        <v>122</v>
      </c>
      <c r="D91" s="220" t="s">
        <v>126</v>
      </c>
      <c r="E91" s="221" t="s">
        <v>195</v>
      </c>
      <c r="F91" s="222" t="s">
        <v>196</v>
      </c>
      <c r="G91" s="223" t="s">
        <v>180</v>
      </c>
      <c r="H91" s="224">
        <v>30</v>
      </c>
      <c r="I91" s="225"/>
      <c r="J91" s="226">
        <f>ROUND(I91*H91,2)</f>
        <v>0</v>
      </c>
      <c r="K91" s="222" t="s">
        <v>130</v>
      </c>
      <c r="L91" s="71"/>
      <c r="M91" s="227" t="s">
        <v>21</v>
      </c>
      <c r="N91" s="228" t="s">
        <v>41</v>
      </c>
      <c r="O91" s="46"/>
      <c r="P91" s="229">
        <f>O91*H91</f>
        <v>0</v>
      </c>
      <c r="Q91" s="229">
        <v>0</v>
      </c>
      <c r="R91" s="229">
        <f>Q91*H91</f>
        <v>0</v>
      </c>
      <c r="S91" s="229">
        <v>0</v>
      </c>
      <c r="T91" s="230">
        <f>S91*H91</f>
        <v>0</v>
      </c>
      <c r="AR91" s="23" t="s">
        <v>151</v>
      </c>
      <c r="AT91" s="23" t="s">
        <v>126</v>
      </c>
      <c r="AU91" s="23" t="s">
        <v>80</v>
      </c>
      <c r="AY91" s="23" t="s">
        <v>123</v>
      </c>
      <c r="BE91" s="231">
        <f>IF(N91="základní",J91,0)</f>
        <v>0</v>
      </c>
      <c r="BF91" s="231">
        <f>IF(N91="snížená",J91,0)</f>
        <v>0</v>
      </c>
      <c r="BG91" s="231">
        <f>IF(N91="zákl. přenesená",J91,0)</f>
        <v>0</v>
      </c>
      <c r="BH91" s="231">
        <f>IF(N91="sníž. přenesená",J91,0)</f>
        <v>0</v>
      </c>
      <c r="BI91" s="231">
        <f>IF(N91="nulová",J91,0)</f>
        <v>0</v>
      </c>
      <c r="BJ91" s="23" t="s">
        <v>78</v>
      </c>
      <c r="BK91" s="231">
        <f>ROUND(I91*H91,2)</f>
        <v>0</v>
      </c>
      <c r="BL91" s="23" t="s">
        <v>151</v>
      </c>
      <c r="BM91" s="23" t="s">
        <v>197</v>
      </c>
    </row>
    <row r="92" s="1" customFormat="1">
      <c r="B92" s="45"/>
      <c r="C92" s="73"/>
      <c r="D92" s="236" t="s">
        <v>153</v>
      </c>
      <c r="E92" s="73"/>
      <c r="F92" s="239" t="s">
        <v>191</v>
      </c>
      <c r="G92" s="73"/>
      <c r="H92" s="73"/>
      <c r="I92" s="190"/>
      <c r="J92" s="73"/>
      <c r="K92" s="73"/>
      <c r="L92" s="71"/>
      <c r="M92" s="238"/>
      <c r="N92" s="46"/>
      <c r="O92" s="46"/>
      <c r="P92" s="46"/>
      <c r="Q92" s="46"/>
      <c r="R92" s="46"/>
      <c r="S92" s="46"/>
      <c r="T92" s="94"/>
      <c r="AT92" s="23" t="s">
        <v>153</v>
      </c>
      <c r="AU92" s="23" t="s">
        <v>80</v>
      </c>
    </row>
    <row r="93" s="1" customFormat="1" ht="38.25" customHeight="1">
      <c r="B93" s="45"/>
      <c r="C93" s="220" t="s">
        <v>198</v>
      </c>
      <c r="D93" s="220" t="s">
        <v>126</v>
      </c>
      <c r="E93" s="221" t="s">
        <v>199</v>
      </c>
      <c r="F93" s="222" t="s">
        <v>200</v>
      </c>
      <c r="G93" s="223" t="s">
        <v>180</v>
      </c>
      <c r="H93" s="224">
        <v>30</v>
      </c>
      <c r="I93" s="225"/>
      <c r="J93" s="226">
        <f>ROUND(I93*H93,2)</f>
        <v>0</v>
      </c>
      <c r="K93" s="222" t="s">
        <v>130</v>
      </c>
      <c r="L93" s="71"/>
      <c r="M93" s="227" t="s">
        <v>21</v>
      </c>
      <c r="N93" s="228" t="s">
        <v>41</v>
      </c>
      <c r="O93" s="46"/>
      <c r="P93" s="229">
        <f>O93*H93</f>
        <v>0</v>
      </c>
      <c r="Q93" s="229">
        <v>0</v>
      </c>
      <c r="R93" s="229">
        <f>Q93*H93</f>
        <v>0</v>
      </c>
      <c r="S93" s="229">
        <v>0</v>
      </c>
      <c r="T93" s="230">
        <f>S93*H93</f>
        <v>0</v>
      </c>
      <c r="AR93" s="23" t="s">
        <v>151</v>
      </c>
      <c r="AT93" s="23" t="s">
        <v>126</v>
      </c>
      <c r="AU93" s="23" t="s">
        <v>80</v>
      </c>
      <c r="AY93" s="23" t="s">
        <v>123</v>
      </c>
      <c r="BE93" s="231">
        <f>IF(N93="základní",J93,0)</f>
        <v>0</v>
      </c>
      <c r="BF93" s="231">
        <f>IF(N93="snížená",J93,0)</f>
        <v>0</v>
      </c>
      <c r="BG93" s="231">
        <f>IF(N93="zákl. přenesená",J93,0)</f>
        <v>0</v>
      </c>
      <c r="BH93" s="231">
        <f>IF(N93="sníž. přenesená",J93,0)</f>
        <v>0</v>
      </c>
      <c r="BI93" s="231">
        <f>IF(N93="nulová",J93,0)</f>
        <v>0</v>
      </c>
      <c r="BJ93" s="23" t="s">
        <v>78</v>
      </c>
      <c r="BK93" s="231">
        <f>ROUND(I93*H93,2)</f>
        <v>0</v>
      </c>
      <c r="BL93" s="23" t="s">
        <v>151</v>
      </c>
      <c r="BM93" s="23" t="s">
        <v>201</v>
      </c>
    </row>
    <row r="94" s="1" customFormat="1">
      <c r="B94" s="45"/>
      <c r="C94" s="73"/>
      <c r="D94" s="236" t="s">
        <v>153</v>
      </c>
      <c r="E94" s="73"/>
      <c r="F94" s="239" t="s">
        <v>191</v>
      </c>
      <c r="G94" s="73"/>
      <c r="H94" s="73"/>
      <c r="I94" s="190"/>
      <c r="J94" s="73"/>
      <c r="K94" s="73"/>
      <c r="L94" s="71"/>
      <c r="M94" s="238"/>
      <c r="N94" s="46"/>
      <c r="O94" s="46"/>
      <c r="P94" s="46"/>
      <c r="Q94" s="46"/>
      <c r="R94" s="46"/>
      <c r="S94" s="46"/>
      <c r="T94" s="94"/>
      <c r="AT94" s="23" t="s">
        <v>153</v>
      </c>
      <c r="AU94" s="23" t="s">
        <v>80</v>
      </c>
    </row>
    <row r="95" s="1" customFormat="1" ht="38.25" customHeight="1">
      <c r="B95" s="45"/>
      <c r="C95" s="220" t="s">
        <v>202</v>
      </c>
      <c r="D95" s="220" t="s">
        <v>126</v>
      </c>
      <c r="E95" s="221" t="s">
        <v>203</v>
      </c>
      <c r="F95" s="222" t="s">
        <v>204</v>
      </c>
      <c r="G95" s="223" t="s">
        <v>180</v>
      </c>
      <c r="H95" s="224">
        <v>30</v>
      </c>
      <c r="I95" s="225"/>
      <c r="J95" s="226">
        <f>ROUND(I95*H95,2)</f>
        <v>0</v>
      </c>
      <c r="K95" s="222" t="s">
        <v>130</v>
      </c>
      <c r="L95" s="71"/>
      <c r="M95" s="227" t="s">
        <v>21</v>
      </c>
      <c r="N95" s="228" t="s">
        <v>41</v>
      </c>
      <c r="O95" s="46"/>
      <c r="P95" s="229">
        <f>O95*H95</f>
        <v>0</v>
      </c>
      <c r="Q95" s="229">
        <v>0</v>
      </c>
      <c r="R95" s="229">
        <f>Q95*H95</f>
        <v>0</v>
      </c>
      <c r="S95" s="229">
        <v>0</v>
      </c>
      <c r="T95" s="230">
        <f>S95*H95</f>
        <v>0</v>
      </c>
      <c r="AR95" s="23" t="s">
        <v>151</v>
      </c>
      <c r="AT95" s="23" t="s">
        <v>126</v>
      </c>
      <c r="AU95" s="23" t="s">
        <v>80</v>
      </c>
      <c r="AY95" s="23" t="s">
        <v>123</v>
      </c>
      <c r="BE95" s="231">
        <f>IF(N95="základní",J95,0)</f>
        <v>0</v>
      </c>
      <c r="BF95" s="231">
        <f>IF(N95="snížená",J95,0)</f>
        <v>0</v>
      </c>
      <c r="BG95" s="231">
        <f>IF(N95="zákl. přenesená",J95,0)</f>
        <v>0</v>
      </c>
      <c r="BH95" s="231">
        <f>IF(N95="sníž. přenesená",J95,0)</f>
        <v>0</v>
      </c>
      <c r="BI95" s="231">
        <f>IF(N95="nulová",J95,0)</f>
        <v>0</v>
      </c>
      <c r="BJ95" s="23" t="s">
        <v>78</v>
      </c>
      <c r="BK95" s="231">
        <f>ROUND(I95*H95,2)</f>
        <v>0</v>
      </c>
      <c r="BL95" s="23" t="s">
        <v>151</v>
      </c>
      <c r="BM95" s="23" t="s">
        <v>205</v>
      </c>
    </row>
    <row r="96" s="1" customFormat="1">
      <c r="B96" s="45"/>
      <c r="C96" s="73"/>
      <c r="D96" s="236" t="s">
        <v>153</v>
      </c>
      <c r="E96" s="73"/>
      <c r="F96" s="239" t="s">
        <v>191</v>
      </c>
      <c r="G96" s="73"/>
      <c r="H96" s="73"/>
      <c r="I96" s="190"/>
      <c r="J96" s="73"/>
      <c r="K96" s="73"/>
      <c r="L96" s="71"/>
      <c r="M96" s="238"/>
      <c r="N96" s="46"/>
      <c r="O96" s="46"/>
      <c r="P96" s="46"/>
      <c r="Q96" s="46"/>
      <c r="R96" s="46"/>
      <c r="S96" s="46"/>
      <c r="T96" s="94"/>
      <c r="AT96" s="23" t="s">
        <v>153</v>
      </c>
      <c r="AU96" s="23" t="s">
        <v>80</v>
      </c>
    </row>
    <row r="97" s="1" customFormat="1" ht="38.25" customHeight="1">
      <c r="B97" s="45"/>
      <c r="C97" s="220" t="s">
        <v>206</v>
      </c>
      <c r="D97" s="220" t="s">
        <v>126</v>
      </c>
      <c r="E97" s="221" t="s">
        <v>207</v>
      </c>
      <c r="F97" s="222" t="s">
        <v>208</v>
      </c>
      <c r="G97" s="223" t="s">
        <v>180</v>
      </c>
      <c r="H97" s="224">
        <v>30</v>
      </c>
      <c r="I97" s="225"/>
      <c r="J97" s="226">
        <f>ROUND(I97*H97,2)</f>
        <v>0</v>
      </c>
      <c r="K97" s="222" t="s">
        <v>130</v>
      </c>
      <c r="L97" s="71"/>
      <c r="M97" s="227" t="s">
        <v>21</v>
      </c>
      <c r="N97" s="228" t="s">
        <v>41</v>
      </c>
      <c r="O97" s="46"/>
      <c r="P97" s="229">
        <f>O97*H97</f>
        <v>0</v>
      </c>
      <c r="Q97" s="229">
        <v>0</v>
      </c>
      <c r="R97" s="229">
        <f>Q97*H97</f>
        <v>0</v>
      </c>
      <c r="S97" s="229">
        <v>0</v>
      </c>
      <c r="T97" s="230">
        <f>S97*H97</f>
        <v>0</v>
      </c>
      <c r="AR97" s="23" t="s">
        <v>151</v>
      </c>
      <c r="AT97" s="23" t="s">
        <v>126</v>
      </c>
      <c r="AU97" s="23" t="s">
        <v>80</v>
      </c>
      <c r="AY97" s="23" t="s">
        <v>123</v>
      </c>
      <c r="BE97" s="231">
        <f>IF(N97="základní",J97,0)</f>
        <v>0</v>
      </c>
      <c r="BF97" s="231">
        <f>IF(N97="snížená",J97,0)</f>
        <v>0</v>
      </c>
      <c r="BG97" s="231">
        <f>IF(N97="zákl. přenesená",J97,0)</f>
        <v>0</v>
      </c>
      <c r="BH97" s="231">
        <f>IF(N97="sníž. přenesená",J97,0)</f>
        <v>0</v>
      </c>
      <c r="BI97" s="231">
        <f>IF(N97="nulová",J97,0)</f>
        <v>0</v>
      </c>
      <c r="BJ97" s="23" t="s">
        <v>78</v>
      </c>
      <c r="BK97" s="231">
        <f>ROUND(I97*H97,2)</f>
        <v>0</v>
      </c>
      <c r="BL97" s="23" t="s">
        <v>151</v>
      </c>
      <c r="BM97" s="23" t="s">
        <v>209</v>
      </c>
    </row>
    <row r="98" s="1" customFormat="1">
      <c r="B98" s="45"/>
      <c r="C98" s="73"/>
      <c r="D98" s="236" t="s">
        <v>153</v>
      </c>
      <c r="E98" s="73"/>
      <c r="F98" s="239" t="s">
        <v>191</v>
      </c>
      <c r="G98" s="73"/>
      <c r="H98" s="73"/>
      <c r="I98" s="190"/>
      <c r="J98" s="73"/>
      <c r="K98" s="73"/>
      <c r="L98" s="71"/>
      <c r="M98" s="238"/>
      <c r="N98" s="46"/>
      <c r="O98" s="46"/>
      <c r="P98" s="46"/>
      <c r="Q98" s="46"/>
      <c r="R98" s="46"/>
      <c r="S98" s="46"/>
      <c r="T98" s="94"/>
      <c r="AT98" s="23" t="s">
        <v>153</v>
      </c>
      <c r="AU98" s="23" t="s">
        <v>80</v>
      </c>
    </row>
    <row r="99" s="10" customFormat="1" ht="29.88" customHeight="1">
      <c r="B99" s="204"/>
      <c r="C99" s="205"/>
      <c r="D99" s="206" t="s">
        <v>69</v>
      </c>
      <c r="E99" s="218" t="s">
        <v>122</v>
      </c>
      <c r="F99" s="218" t="s">
        <v>147</v>
      </c>
      <c r="G99" s="205"/>
      <c r="H99" s="205"/>
      <c r="I99" s="208"/>
      <c r="J99" s="219">
        <f>BK99</f>
        <v>0</v>
      </c>
      <c r="K99" s="205"/>
      <c r="L99" s="210"/>
      <c r="M99" s="211"/>
      <c r="N99" s="212"/>
      <c r="O99" s="212"/>
      <c r="P99" s="213">
        <f>SUM(P100:P102)</f>
        <v>0</v>
      </c>
      <c r="Q99" s="212"/>
      <c r="R99" s="213">
        <f>SUM(R100:R102)</f>
        <v>0</v>
      </c>
      <c r="S99" s="212"/>
      <c r="T99" s="214">
        <f>SUM(T100:T102)</f>
        <v>0</v>
      </c>
      <c r="AR99" s="215" t="s">
        <v>78</v>
      </c>
      <c r="AT99" s="216" t="s">
        <v>69</v>
      </c>
      <c r="AU99" s="216" t="s">
        <v>78</v>
      </c>
      <c r="AY99" s="215" t="s">
        <v>123</v>
      </c>
      <c r="BK99" s="217">
        <f>SUM(BK100:BK102)</f>
        <v>0</v>
      </c>
    </row>
    <row r="100" s="1" customFormat="1" ht="25.5" customHeight="1">
      <c r="B100" s="45"/>
      <c r="C100" s="220" t="s">
        <v>210</v>
      </c>
      <c r="D100" s="220" t="s">
        <v>126</v>
      </c>
      <c r="E100" s="221" t="s">
        <v>211</v>
      </c>
      <c r="F100" s="222" t="s">
        <v>212</v>
      </c>
      <c r="G100" s="223" t="s">
        <v>150</v>
      </c>
      <c r="H100" s="224">
        <v>893</v>
      </c>
      <c r="I100" s="225"/>
      <c r="J100" s="226">
        <f>ROUND(I100*H100,2)</f>
        <v>0</v>
      </c>
      <c r="K100" s="222" t="s">
        <v>130</v>
      </c>
      <c r="L100" s="71"/>
      <c r="M100" s="227" t="s">
        <v>21</v>
      </c>
      <c r="N100" s="228" t="s">
        <v>41</v>
      </c>
      <c r="O100" s="46"/>
      <c r="P100" s="229">
        <f>O100*H100</f>
        <v>0</v>
      </c>
      <c r="Q100" s="229">
        <v>0</v>
      </c>
      <c r="R100" s="229">
        <f>Q100*H100</f>
        <v>0</v>
      </c>
      <c r="S100" s="229">
        <v>0</v>
      </c>
      <c r="T100" s="230">
        <f>S100*H100</f>
        <v>0</v>
      </c>
      <c r="AR100" s="23" t="s">
        <v>151</v>
      </c>
      <c r="AT100" s="23" t="s">
        <v>126</v>
      </c>
      <c r="AU100" s="23" t="s">
        <v>80</v>
      </c>
      <c r="AY100" s="23" t="s">
        <v>123</v>
      </c>
      <c r="BE100" s="231">
        <f>IF(N100="základní",J100,0)</f>
        <v>0</v>
      </c>
      <c r="BF100" s="231">
        <f>IF(N100="snížená",J100,0)</f>
        <v>0</v>
      </c>
      <c r="BG100" s="231">
        <f>IF(N100="zákl. přenesená",J100,0)</f>
        <v>0</v>
      </c>
      <c r="BH100" s="231">
        <f>IF(N100="sníž. přenesená",J100,0)</f>
        <v>0</v>
      </c>
      <c r="BI100" s="231">
        <f>IF(N100="nulová",J100,0)</f>
        <v>0</v>
      </c>
      <c r="BJ100" s="23" t="s">
        <v>78</v>
      </c>
      <c r="BK100" s="231">
        <f>ROUND(I100*H100,2)</f>
        <v>0</v>
      </c>
      <c r="BL100" s="23" t="s">
        <v>151</v>
      </c>
      <c r="BM100" s="23" t="s">
        <v>213</v>
      </c>
    </row>
    <row r="101" s="1" customFormat="1">
      <c r="B101" s="45"/>
      <c r="C101" s="73"/>
      <c r="D101" s="236" t="s">
        <v>153</v>
      </c>
      <c r="E101" s="73"/>
      <c r="F101" s="239" t="s">
        <v>214</v>
      </c>
      <c r="G101" s="73"/>
      <c r="H101" s="73"/>
      <c r="I101" s="190"/>
      <c r="J101" s="73"/>
      <c r="K101" s="73"/>
      <c r="L101" s="71"/>
      <c r="M101" s="238"/>
      <c r="N101" s="46"/>
      <c r="O101" s="46"/>
      <c r="P101" s="46"/>
      <c r="Q101" s="46"/>
      <c r="R101" s="46"/>
      <c r="S101" s="46"/>
      <c r="T101" s="94"/>
      <c r="AT101" s="23" t="s">
        <v>153</v>
      </c>
      <c r="AU101" s="23" t="s">
        <v>80</v>
      </c>
    </row>
    <row r="102" s="11" customFormat="1">
      <c r="B102" s="240"/>
      <c r="C102" s="241"/>
      <c r="D102" s="236" t="s">
        <v>164</v>
      </c>
      <c r="E102" s="242" t="s">
        <v>21</v>
      </c>
      <c r="F102" s="243" t="s">
        <v>215</v>
      </c>
      <c r="G102" s="241"/>
      <c r="H102" s="244">
        <v>893</v>
      </c>
      <c r="I102" s="245"/>
      <c r="J102" s="241"/>
      <c r="K102" s="241"/>
      <c r="L102" s="246"/>
      <c r="M102" s="262"/>
      <c r="N102" s="263"/>
      <c r="O102" s="263"/>
      <c r="P102" s="263"/>
      <c r="Q102" s="263"/>
      <c r="R102" s="263"/>
      <c r="S102" s="263"/>
      <c r="T102" s="264"/>
      <c r="AT102" s="250" t="s">
        <v>164</v>
      </c>
      <c r="AU102" s="250" t="s">
        <v>80</v>
      </c>
      <c r="AV102" s="11" t="s">
        <v>80</v>
      </c>
      <c r="AW102" s="11" t="s">
        <v>33</v>
      </c>
      <c r="AX102" s="11" t="s">
        <v>78</v>
      </c>
      <c r="AY102" s="250" t="s">
        <v>123</v>
      </c>
    </row>
    <row r="103" s="1" customFormat="1" ht="6.96" customHeight="1">
      <c r="B103" s="66"/>
      <c r="C103" s="67"/>
      <c r="D103" s="67"/>
      <c r="E103" s="67"/>
      <c r="F103" s="67"/>
      <c r="G103" s="67"/>
      <c r="H103" s="67"/>
      <c r="I103" s="165"/>
      <c r="J103" s="67"/>
      <c r="K103" s="67"/>
      <c r="L103" s="71"/>
    </row>
  </sheetData>
  <sheetProtection sheet="1" autoFilter="0" formatColumns="0" formatRows="0" objects="1" scenarios="1" spinCount="100000" saltValue="QelnZWc56pDDr2En5t+zrUvD41Z1mj3uXy1jS9QE38DWTzFOfTWbYsGLdpNG70b7lUVIq9kGJ+GOYJeJe2y6Fw==" hashValue="RJ0X6OVrcOp/kmPRI9/jSxwAIYU12wxNd17Qbqi+vIBC/aamPrpRMr+HH9QwpHCbmoe4E1nYSImmagZ8il9I7Q==" algorithmName="SHA-512" password="CC35"/>
  <autoFilter ref="C78:K102"/>
  <mergeCells count="10">
    <mergeCell ref="E7:H7"/>
    <mergeCell ref="E9:H9"/>
    <mergeCell ref="E24:H24"/>
    <mergeCell ref="E45:H45"/>
    <mergeCell ref="E47:H47"/>
    <mergeCell ref="J51:J52"/>
    <mergeCell ref="E69:H69"/>
    <mergeCell ref="E71:H71"/>
    <mergeCell ref="G1:H1"/>
    <mergeCell ref="L2:V2"/>
  </mergeCells>
  <hyperlinks>
    <hyperlink ref="F1:G1" location="C2" display="1) Krycí list soupisu"/>
    <hyperlink ref="G1:H1" location="C54" display="2) Rekapitulace"/>
    <hyperlink ref="J1" location="C78"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90</v>
      </c>
      <c r="G1" s="138" t="s">
        <v>91</v>
      </c>
      <c r="H1" s="138"/>
      <c r="I1" s="139"/>
      <c r="J1" s="138" t="s">
        <v>92</v>
      </c>
      <c r="K1" s="137" t="s">
        <v>93</v>
      </c>
      <c r="L1" s="138" t="s">
        <v>94</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89</v>
      </c>
    </row>
    <row r="3" ht="6.96" customHeight="1">
      <c r="B3" s="24"/>
      <c r="C3" s="25"/>
      <c r="D3" s="25"/>
      <c r="E3" s="25"/>
      <c r="F3" s="25"/>
      <c r="G3" s="25"/>
      <c r="H3" s="25"/>
      <c r="I3" s="140"/>
      <c r="J3" s="25"/>
      <c r="K3" s="26"/>
      <c r="AT3" s="23" t="s">
        <v>80</v>
      </c>
    </row>
    <row r="4" ht="36.96" customHeight="1">
      <c r="B4" s="27"/>
      <c r="C4" s="28"/>
      <c r="D4" s="29" t="s">
        <v>95</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 xml:space="preserve"> Severovýchodní cyklomagistrála - etapa 6.3</v>
      </c>
      <c r="F7" s="39"/>
      <c r="G7" s="39"/>
      <c r="H7" s="39"/>
      <c r="I7" s="141"/>
      <c r="J7" s="28"/>
      <c r="K7" s="30"/>
    </row>
    <row r="8" s="1" customFormat="1">
      <c r="B8" s="45"/>
      <c r="C8" s="46"/>
      <c r="D8" s="39" t="s">
        <v>96</v>
      </c>
      <c r="E8" s="46"/>
      <c r="F8" s="46"/>
      <c r="G8" s="46"/>
      <c r="H8" s="46"/>
      <c r="I8" s="143"/>
      <c r="J8" s="46"/>
      <c r="K8" s="50"/>
    </row>
    <row r="9" s="1" customFormat="1" ht="36.96" customHeight="1">
      <c r="B9" s="45"/>
      <c r="C9" s="46"/>
      <c r="D9" s="46"/>
      <c r="E9" s="144" t="s">
        <v>216</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21</v>
      </c>
      <c r="G11" s="46"/>
      <c r="H11" s="46"/>
      <c r="I11" s="145" t="s">
        <v>22</v>
      </c>
      <c r="J11" s="34" t="s">
        <v>21</v>
      </c>
      <c r="K11" s="50"/>
    </row>
    <row r="12" s="1" customFormat="1" ht="14.4" customHeight="1">
      <c r="B12" s="45"/>
      <c r="C12" s="46"/>
      <c r="D12" s="39" t="s">
        <v>23</v>
      </c>
      <c r="E12" s="46"/>
      <c r="F12" s="34" t="s">
        <v>24</v>
      </c>
      <c r="G12" s="46"/>
      <c r="H12" s="46"/>
      <c r="I12" s="145" t="s">
        <v>25</v>
      </c>
      <c r="J12" s="146" t="str">
        <f>'Rekapitulace stavby'!AN8</f>
        <v>08.08.2018</v>
      </c>
      <c r="K12" s="50"/>
    </row>
    <row r="13" s="1" customFormat="1" ht="10.8" customHeight="1">
      <c r="B13" s="45"/>
      <c r="C13" s="46"/>
      <c r="D13" s="46"/>
      <c r="E13" s="46"/>
      <c r="F13" s="46"/>
      <c r="G13" s="46"/>
      <c r="H13" s="46"/>
      <c r="I13" s="143"/>
      <c r="J13" s="46"/>
      <c r="K13" s="50"/>
    </row>
    <row r="14" s="1" customFormat="1" ht="14.4" customHeight="1">
      <c r="B14" s="45"/>
      <c r="C14" s="46"/>
      <c r="D14" s="39" t="s">
        <v>27</v>
      </c>
      <c r="E14" s="46"/>
      <c r="F14" s="46"/>
      <c r="G14" s="46"/>
      <c r="H14" s="46"/>
      <c r="I14" s="145" t="s">
        <v>28</v>
      </c>
      <c r="J14" s="34" t="str">
        <f>IF('Rekapitulace stavby'!AN10="","",'Rekapitulace stavby'!AN10)</f>
        <v/>
      </c>
      <c r="K14" s="50"/>
    </row>
    <row r="15" s="1" customFormat="1" ht="18" customHeight="1">
      <c r="B15" s="45"/>
      <c r="C15" s="46"/>
      <c r="D15" s="46"/>
      <c r="E15" s="34" t="str">
        <f>IF('Rekapitulace stavby'!E11="","",'Rekapitulace stavby'!E11)</f>
        <v xml:space="preserve"> </v>
      </c>
      <c r="F15" s="46"/>
      <c r="G15" s="46"/>
      <c r="H15" s="46"/>
      <c r="I15" s="145" t="s">
        <v>29</v>
      </c>
      <c r="J15" s="34" t="str">
        <f>IF('Rekapitulace stavby'!AN11="","",'Rekapitulace stavby'!AN11)</f>
        <v/>
      </c>
      <c r="K15" s="50"/>
    </row>
    <row r="16" s="1" customFormat="1" ht="6.96" customHeight="1">
      <c r="B16" s="45"/>
      <c r="C16" s="46"/>
      <c r="D16" s="46"/>
      <c r="E16" s="46"/>
      <c r="F16" s="46"/>
      <c r="G16" s="46"/>
      <c r="H16" s="46"/>
      <c r="I16" s="143"/>
      <c r="J16" s="46"/>
      <c r="K16" s="50"/>
    </row>
    <row r="17" s="1" customFormat="1" ht="14.4" customHeight="1">
      <c r="B17" s="45"/>
      <c r="C17" s="46"/>
      <c r="D17" s="39" t="s">
        <v>30</v>
      </c>
      <c r="E17" s="46"/>
      <c r="F17" s="46"/>
      <c r="G17" s="46"/>
      <c r="H17" s="46"/>
      <c r="I17" s="145" t="s">
        <v>28</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29</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32</v>
      </c>
      <c r="E20" s="46"/>
      <c r="F20" s="46"/>
      <c r="G20" s="46"/>
      <c r="H20" s="46"/>
      <c r="I20" s="145" t="s">
        <v>28</v>
      </c>
      <c r="J20" s="34" t="str">
        <f>IF('Rekapitulace stavby'!AN16="","",'Rekapitulace stavby'!AN16)</f>
        <v/>
      </c>
      <c r="K20" s="50"/>
    </row>
    <row r="21" s="1" customFormat="1" ht="18" customHeight="1">
      <c r="B21" s="45"/>
      <c r="C21" s="46"/>
      <c r="D21" s="46"/>
      <c r="E21" s="34" t="str">
        <f>IF('Rekapitulace stavby'!E17="","",'Rekapitulace stavby'!E17)</f>
        <v xml:space="preserve"> </v>
      </c>
      <c r="F21" s="46"/>
      <c r="G21" s="46"/>
      <c r="H21" s="46"/>
      <c r="I21" s="145" t="s">
        <v>29</v>
      </c>
      <c r="J21" s="34" t="str">
        <f>IF('Rekapitulace stavby'!AN17="","",'Rekapitulace stavby'!AN17)</f>
        <v/>
      </c>
      <c r="K21" s="50"/>
    </row>
    <row r="22" s="1" customFormat="1" ht="6.96" customHeight="1">
      <c r="B22" s="45"/>
      <c r="C22" s="46"/>
      <c r="D22" s="46"/>
      <c r="E22" s="46"/>
      <c r="F22" s="46"/>
      <c r="G22" s="46"/>
      <c r="H22" s="46"/>
      <c r="I22" s="143"/>
      <c r="J22" s="46"/>
      <c r="K22" s="50"/>
    </row>
    <row r="23" s="1" customFormat="1" ht="14.4" customHeight="1">
      <c r="B23" s="45"/>
      <c r="C23" s="46"/>
      <c r="D23" s="39" t="s">
        <v>34</v>
      </c>
      <c r="E23" s="46"/>
      <c r="F23" s="46"/>
      <c r="G23" s="46"/>
      <c r="H23" s="46"/>
      <c r="I23" s="143"/>
      <c r="J23" s="46"/>
      <c r="K23" s="50"/>
    </row>
    <row r="24" s="6" customFormat="1" ht="16.5" customHeight="1">
      <c r="B24" s="147"/>
      <c r="C24" s="148"/>
      <c r="D24" s="148"/>
      <c r="E24" s="43" t="s">
        <v>21</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36</v>
      </c>
      <c r="E27" s="46"/>
      <c r="F27" s="46"/>
      <c r="G27" s="46"/>
      <c r="H27" s="46"/>
      <c r="I27" s="143"/>
      <c r="J27" s="154">
        <f>ROUND(J83,2)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38</v>
      </c>
      <c r="G29" s="46"/>
      <c r="H29" s="46"/>
      <c r="I29" s="155" t="s">
        <v>37</v>
      </c>
      <c r="J29" s="51" t="s">
        <v>39</v>
      </c>
      <c r="K29" s="50"/>
    </row>
    <row r="30" s="1" customFormat="1" ht="14.4" customHeight="1">
      <c r="B30" s="45"/>
      <c r="C30" s="46"/>
      <c r="D30" s="54" t="s">
        <v>40</v>
      </c>
      <c r="E30" s="54" t="s">
        <v>41</v>
      </c>
      <c r="F30" s="156">
        <f>ROUND(SUM(BE83:BE176), 2)</f>
        <v>0</v>
      </c>
      <c r="G30" s="46"/>
      <c r="H30" s="46"/>
      <c r="I30" s="157">
        <v>0.20999999999999999</v>
      </c>
      <c r="J30" s="156">
        <f>ROUND(ROUND((SUM(BE83:BE176)), 2)*I30, 2)</f>
        <v>0</v>
      </c>
      <c r="K30" s="50"/>
    </row>
    <row r="31" s="1" customFormat="1" ht="14.4" customHeight="1">
      <c r="B31" s="45"/>
      <c r="C31" s="46"/>
      <c r="D31" s="46"/>
      <c r="E31" s="54" t="s">
        <v>42</v>
      </c>
      <c r="F31" s="156">
        <f>ROUND(SUM(BF83:BF176), 2)</f>
        <v>0</v>
      </c>
      <c r="G31" s="46"/>
      <c r="H31" s="46"/>
      <c r="I31" s="157">
        <v>0.14999999999999999</v>
      </c>
      <c r="J31" s="156">
        <f>ROUND(ROUND((SUM(BF83:BF176)), 2)*I31, 2)</f>
        <v>0</v>
      </c>
      <c r="K31" s="50"/>
    </row>
    <row r="32" hidden="1" s="1" customFormat="1" ht="14.4" customHeight="1">
      <c r="B32" s="45"/>
      <c r="C32" s="46"/>
      <c r="D32" s="46"/>
      <c r="E32" s="54" t="s">
        <v>43</v>
      </c>
      <c r="F32" s="156">
        <f>ROUND(SUM(BG83:BG176), 2)</f>
        <v>0</v>
      </c>
      <c r="G32" s="46"/>
      <c r="H32" s="46"/>
      <c r="I32" s="157">
        <v>0.20999999999999999</v>
      </c>
      <c r="J32" s="156">
        <v>0</v>
      </c>
      <c r="K32" s="50"/>
    </row>
    <row r="33" hidden="1" s="1" customFormat="1" ht="14.4" customHeight="1">
      <c r="B33" s="45"/>
      <c r="C33" s="46"/>
      <c r="D33" s="46"/>
      <c r="E33" s="54" t="s">
        <v>44</v>
      </c>
      <c r="F33" s="156">
        <f>ROUND(SUM(BH83:BH176), 2)</f>
        <v>0</v>
      </c>
      <c r="G33" s="46"/>
      <c r="H33" s="46"/>
      <c r="I33" s="157">
        <v>0.14999999999999999</v>
      </c>
      <c r="J33" s="156">
        <v>0</v>
      </c>
      <c r="K33" s="50"/>
    </row>
    <row r="34" hidden="1" s="1" customFormat="1" ht="14.4" customHeight="1">
      <c r="B34" s="45"/>
      <c r="C34" s="46"/>
      <c r="D34" s="46"/>
      <c r="E34" s="54" t="s">
        <v>45</v>
      </c>
      <c r="F34" s="156">
        <f>ROUND(SUM(BI83:BI176),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46</v>
      </c>
      <c r="E36" s="97"/>
      <c r="F36" s="97"/>
      <c r="G36" s="160" t="s">
        <v>47</v>
      </c>
      <c r="H36" s="161" t="s">
        <v>48</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98</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 xml:space="preserve"> Severovýchodní cyklomagistrála - etapa 6.3</v>
      </c>
      <c r="F45" s="39"/>
      <c r="G45" s="39"/>
      <c r="H45" s="39"/>
      <c r="I45" s="143"/>
      <c r="J45" s="46"/>
      <c r="K45" s="50"/>
    </row>
    <row r="46" s="1" customFormat="1" ht="14.4" customHeight="1">
      <c r="B46" s="45"/>
      <c r="C46" s="39" t="s">
        <v>96</v>
      </c>
      <c r="D46" s="46"/>
      <c r="E46" s="46"/>
      <c r="F46" s="46"/>
      <c r="G46" s="46"/>
      <c r="H46" s="46"/>
      <c r="I46" s="143"/>
      <c r="J46" s="46"/>
      <c r="K46" s="50"/>
    </row>
    <row r="47" s="1" customFormat="1" ht="17.25" customHeight="1">
      <c r="B47" s="45"/>
      <c r="C47" s="46"/>
      <c r="D47" s="46"/>
      <c r="E47" s="144" t="str">
        <f>E9</f>
        <v>SO 103 - Chodníky v ulici Budovatelská</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23</v>
      </c>
      <c r="D49" s="46"/>
      <c r="E49" s="46"/>
      <c r="F49" s="34" t="str">
        <f>F12</f>
        <v xml:space="preserve"> </v>
      </c>
      <c r="G49" s="46"/>
      <c r="H49" s="46"/>
      <c r="I49" s="145" t="s">
        <v>25</v>
      </c>
      <c r="J49" s="146" t="str">
        <f>IF(J12="","",J12)</f>
        <v>08.08.2018</v>
      </c>
      <c r="K49" s="50"/>
    </row>
    <row r="50" s="1" customFormat="1" ht="6.96" customHeight="1">
      <c r="B50" s="45"/>
      <c r="C50" s="46"/>
      <c r="D50" s="46"/>
      <c r="E50" s="46"/>
      <c r="F50" s="46"/>
      <c r="G50" s="46"/>
      <c r="H50" s="46"/>
      <c r="I50" s="143"/>
      <c r="J50" s="46"/>
      <c r="K50" s="50"/>
    </row>
    <row r="51" s="1" customFormat="1">
      <c r="B51" s="45"/>
      <c r="C51" s="39" t="s">
        <v>27</v>
      </c>
      <c r="D51" s="46"/>
      <c r="E51" s="46"/>
      <c r="F51" s="34" t="str">
        <f>E15</f>
        <v xml:space="preserve"> </v>
      </c>
      <c r="G51" s="46"/>
      <c r="H51" s="46"/>
      <c r="I51" s="145" t="s">
        <v>32</v>
      </c>
      <c r="J51" s="43" t="str">
        <f>E21</f>
        <v xml:space="preserve"> </v>
      </c>
      <c r="K51" s="50"/>
    </row>
    <row r="52" s="1" customFormat="1" ht="14.4" customHeight="1">
      <c r="B52" s="45"/>
      <c r="C52" s="39" t="s">
        <v>30</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99</v>
      </c>
      <c r="D54" s="158"/>
      <c r="E54" s="158"/>
      <c r="F54" s="158"/>
      <c r="G54" s="158"/>
      <c r="H54" s="158"/>
      <c r="I54" s="172"/>
      <c r="J54" s="173" t="s">
        <v>100</v>
      </c>
      <c r="K54" s="174"/>
    </row>
    <row r="55" s="1" customFormat="1" ht="10.32" customHeight="1">
      <c r="B55" s="45"/>
      <c r="C55" s="46"/>
      <c r="D55" s="46"/>
      <c r="E55" s="46"/>
      <c r="F55" s="46"/>
      <c r="G55" s="46"/>
      <c r="H55" s="46"/>
      <c r="I55" s="143"/>
      <c r="J55" s="46"/>
      <c r="K55" s="50"/>
    </row>
    <row r="56" s="1" customFormat="1" ht="29.28" customHeight="1">
      <c r="B56" s="45"/>
      <c r="C56" s="175" t="s">
        <v>101</v>
      </c>
      <c r="D56" s="46"/>
      <c r="E56" s="46"/>
      <c r="F56" s="46"/>
      <c r="G56" s="46"/>
      <c r="H56" s="46"/>
      <c r="I56" s="143"/>
      <c r="J56" s="154">
        <f>J83</f>
        <v>0</v>
      </c>
      <c r="K56" s="50"/>
      <c r="AU56" s="23" t="s">
        <v>102</v>
      </c>
    </row>
    <row r="57" s="7" customFormat="1" ht="24.96" customHeight="1">
      <c r="B57" s="176"/>
      <c r="C57" s="177"/>
      <c r="D57" s="178" t="s">
        <v>143</v>
      </c>
      <c r="E57" s="179"/>
      <c r="F57" s="179"/>
      <c r="G57" s="179"/>
      <c r="H57" s="179"/>
      <c r="I57" s="180"/>
      <c r="J57" s="181">
        <f>J84</f>
        <v>0</v>
      </c>
      <c r="K57" s="182"/>
    </row>
    <row r="58" s="8" customFormat="1" ht="19.92" customHeight="1">
      <c r="B58" s="183"/>
      <c r="C58" s="184"/>
      <c r="D58" s="185" t="s">
        <v>176</v>
      </c>
      <c r="E58" s="186"/>
      <c r="F58" s="186"/>
      <c r="G58" s="186"/>
      <c r="H58" s="186"/>
      <c r="I58" s="187"/>
      <c r="J58" s="188">
        <f>J85</f>
        <v>0</v>
      </c>
      <c r="K58" s="189"/>
    </row>
    <row r="59" s="8" customFormat="1" ht="19.92" customHeight="1">
      <c r="B59" s="183"/>
      <c r="C59" s="184"/>
      <c r="D59" s="185" t="s">
        <v>144</v>
      </c>
      <c r="E59" s="186"/>
      <c r="F59" s="186"/>
      <c r="G59" s="186"/>
      <c r="H59" s="186"/>
      <c r="I59" s="187"/>
      <c r="J59" s="188">
        <f>J97</f>
        <v>0</v>
      </c>
      <c r="K59" s="189"/>
    </row>
    <row r="60" s="8" customFormat="1" ht="19.92" customHeight="1">
      <c r="B60" s="183"/>
      <c r="C60" s="184"/>
      <c r="D60" s="185" t="s">
        <v>217</v>
      </c>
      <c r="E60" s="186"/>
      <c r="F60" s="186"/>
      <c r="G60" s="186"/>
      <c r="H60" s="186"/>
      <c r="I60" s="187"/>
      <c r="J60" s="188">
        <f>J125</f>
        <v>0</v>
      </c>
      <c r="K60" s="189"/>
    </row>
    <row r="61" s="8" customFormat="1" ht="19.92" customHeight="1">
      <c r="B61" s="183"/>
      <c r="C61" s="184"/>
      <c r="D61" s="185" t="s">
        <v>218</v>
      </c>
      <c r="E61" s="186"/>
      <c r="F61" s="186"/>
      <c r="G61" s="186"/>
      <c r="H61" s="186"/>
      <c r="I61" s="187"/>
      <c r="J61" s="188">
        <f>J128</f>
        <v>0</v>
      </c>
      <c r="K61" s="189"/>
    </row>
    <row r="62" s="8" customFormat="1" ht="19.92" customHeight="1">
      <c r="B62" s="183"/>
      <c r="C62" s="184"/>
      <c r="D62" s="185" t="s">
        <v>219</v>
      </c>
      <c r="E62" s="186"/>
      <c r="F62" s="186"/>
      <c r="G62" s="186"/>
      <c r="H62" s="186"/>
      <c r="I62" s="187"/>
      <c r="J62" s="188">
        <f>J161</f>
        <v>0</v>
      </c>
      <c r="K62" s="189"/>
    </row>
    <row r="63" s="8" customFormat="1" ht="19.92" customHeight="1">
      <c r="B63" s="183"/>
      <c r="C63" s="184"/>
      <c r="D63" s="185" t="s">
        <v>220</v>
      </c>
      <c r="E63" s="186"/>
      <c r="F63" s="186"/>
      <c r="G63" s="186"/>
      <c r="H63" s="186"/>
      <c r="I63" s="187"/>
      <c r="J63" s="188">
        <f>J174</f>
        <v>0</v>
      </c>
      <c r="K63" s="189"/>
    </row>
    <row r="64" s="1" customFormat="1" ht="21.84" customHeight="1">
      <c r="B64" s="45"/>
      <c r="C64" s="46"/>
      <c r="D64" s="46"/>
      <c r="E64" s="46"/>
      <c r="F64" s="46"/>
      <c r="G64" s="46"/>
      <c r="H64" s="46"/>
      <c r="I64" s="143"/>
      <c r="J64" s="46"/>
      <c r="K64" s="50"/>
    </row>
    <row r="65" s="1" customFormat="1" ht="6.96" customHeight="1">
      <c r="B65" s="66"/>
      <c r="C65" s="67"/>
      <c r="D65" s="67"/>
      <c r="E65" s="67"/>
      <c r="F65" s="67"/>
      <c r="G65" s="67"/>
      <c r="H65" s="67"/>
      <c r="I65" s="165"/>
      <c r="J65" s="67"/>
      <c r="K65" s="68"/>
    </row>
    <row r="69" s="1" customFormat="1" ht="6.96" customHeight="1">
      <c r="B69" s="69"/>
      <c r="C69" s="70"/>
      <c r="D69" s="70"/>
      <c r="E69" s="70"/>
      <c r="F69" s="70"/>
      <c r="G69" s="70"/>
      <c r="H69" s="70"/>
      <c r="I69" s="168"/>
      <c r="J69" s="70"/>
      <c r="K69" s="70"/>
      <c r="L69" s="71"/>
    </row>
    <row r="70" s="1" customFormat="1" ht="36.96" customHeight="1">
      <c r="B70" s="45"/>
      <c r="C70" s="72" t="s">
        <v>106</v>
      </c>
      <c r="D70" s="73"/>
      <c r="E70" s="73"/>
      <c r="F70" s="73"/>
      <c r="G70" s="73"/>
      <c r="H70" s="73"/>
      <c r="I70" s="190"/>
      <c r="J70" s="73"/>
      <c r="K70" s="73"/>
      <c r="L70" s="71"/>
    </row>
    <row r="71" s="1" customFormat="1" ht="6.96" customHeight="1">
      <c r="B71" s="45"/>
      <c r="C71" s="73"/>
      <c r="D71" s="73"/>
      <c r="E71" s="73"/>
      <c r="F71" s="73"/>
      <c r="G71" s="73"/>
      <c r="H71" s="73"/>
      <c r="I71" s="190"/>
      <c r="J71" s="73"/>
      <c r="K71" s="73"/>
      <c r="L71" s="71"/>
    </row>
    <row r="72" s="1" customFormat="1" ht="14.4" customHeight="1">
      <c r="B72" s="45"/>
      <c r="C72" s="75" t="s">
        <v>18</v>
      </c>
      <c r="D72" s="73"/>
      <c r="E72" s="73"/>
      <c r="F72" s="73"/>
      <c r="G72" s="73"/>
      <c r="H72" s="73"/>
      <c r="I72" s="190"/>
      <c r="J72" s="73"/>
      <c r="K72" s="73"/>
      <c r="L72" s="71"/>
    </row>
    <row r="73" s="1" customFormat="1" ht="16.5" customHeight="1">
      <c r="B73" s="45"/>
      <c r="C73" s="73"/>
      <c r="D73" s="73"/>
      <c r="E73" s="191" t="str">
        <f>E7</f>
        <v xml:space="preserve"> Severovýchodní cyklomagistrála - etapa 6.3</v>
      </c>
      <c r="F73" s="75"/>
      <c r="G73" s="75"/>
      <c r="H73" s="75"/>
      <c r="I73" s="190"/>
      <c r="J73" s="73"/>
      <c r="K73" s="73"/>
      <c r="L73" s="71"/>
    </row>
    <row r="74" s="1" customFormat="1" ht="14.4" customHeight="1">
      <c r="B74" s="45"/>
      <c r="C74" s="75" t="s">
        <v>96</v>
      </c>
      <c r="D74" s="73"/>
      <c r="E74" s="73"/>
      <c r="F74" s="73"/>
      <c r="G74" s="73"/>
      <c r="H74" s="73"/>
      <c r="I74" s="190"/>
      <c r="J74" s="73"/>
      <c r="K74" s="73"/>
      <c r="L74" s="71"/>
    </row>
    <row r="75" s="1" customFormat="1" ht="17.25" customHeight="1">
      <c r="B75" s="45"/>
      <c r="C75" s="73"/>
      <c r="D75" s="73"/>
      <c r="E75" s="81" t="str">
        <f>E9</f>
        <v>SO 103 - Chodníky v ulici Budovatelská</v>
      </c>
      <c r="F75" s="73"/>
      <c r="G75" s="73"/>
      <c r="H75" s="73"/>
      <c r="I75" s="190"/>
      <c r="J75" s="73"/>
      <c r="K75" s="73"/>
      <c r="L75" s="71"/>
    </row>
    <row r="76" s="1" customFormat="1" ht="6.96" customHeight="1">
      <c r="B76" s="45"/>
      <c r="C76" s="73"/>
      <c r="D76" s="73"/>
      <c r="E76" s="73"/>
      <c r="F76" s="73"/>
      <c r="G76" s="73"/>
      <c r="H76" s="73"/>
      <c r="I76" s="190"/>
      <c r="J76" s="73"/>
      <c r="K76" s="73"/>
      <c r="L76" s="71"/>
    </row>
    <row r="77" s="1" customFormat="1" ht="18" customHeight="1">
      <c r="B77" s="45"/>
      <c r="C77" s="75" t="s">
        <v>23</v>
      </c>
      <c r="D77" s="73"/>
      <c r="E77" s="73"/>
      <c r="F77" s="192" t="str">
        <f>F12</f>
        <v xml:space="preserve"> </v>
      </c>
      <c r="G77" s="73"/>
      <c r="H77" s="73"/>
      <c r="I77" s="193" t="s">
        <v>25</v>
      </c>
      <c r="J77" s="84" t="str">
        <f>IF(J12="","",J12)</f>
        <v>08.08.2018</v>
      </c>
      <c r="K77" s="73"/>
      <c r="L77" s="71"/>
    </row>
    <row r="78" s="1" customFormat="1" ht="6.96" customHeight="1">
      <c r="B78" s="45"/>
      <c r="C78" s="73"/>
      <c r="D78" s="73"/>
      <c r="E78" s="73"/>
      <c r="F78" s="73"/>
      <c r="G78" s="73"/>
      <c r="H78" s="73"/>
      <c r="I78" s="190"/>
      <c r="J78" s="73"/>
      <c r="K78" s="73"/>
      <c r="L78" s="71"/>
    </row>
    <row r="79" s="1" customFormat="1">
      <c r="B79" s="45"/>
      <c r="C79" s="75" t="s">
        <v>27</v>
      </c>
      <c r="D79" s="73"/>
      <c r="E79" s="73"/>
      <c r="F79" s="192" t="str">
        <f>E15</f>
        <v xml:space="preserve"> </v>
      </c>
      <c r="G79" s="73"/>
      <c r="H79" s="73"/>
      <c r="I79" s="193" t="s">
        <v>32</v>
      </c>
      <c r="J79" s="192" t="str">
        <f>E21</f>
        <v xml:space="preserve"> </v>
      </c>
      <c r="K79" s="73"/>
      <c r="L79" s="71"/>
    </row>
    <row r="80" s="1" customFormat="1" ht="14.4" customHeight="1">
      <c r="B80" s="45"/>
      <c r="C80" s="75" t="s">
        <v>30</v>
      </c>
      <c r="D80" s="73"/>
      <c r="E80" s="73"/>
      <c r="F80" s="192" t="str">
        <f>IF(E18="","",E18)</f>
        <v/>
      </c>
      <c r="G80" s="73"/>
      <c r="H80" s="73"/>
      <c r="I80" s="190"/>
      <c r="J80" s="73"/>
      <c r="K80" s="73"/>
      <c r="L80" s="71"/>
    </row>
    <row r="81" s="1" customFormat="1" ht="10.32" customHeight="1">
      <c r="B81" s="45"/>
      <c r="C81" s="73"/>
      <c r="D81" s="73"/>
      <c r="E81" s="73"/>
      <c r="F81" s="73"/>
      <c r="G81" s="73"/>
      <c r="H81" s="73"/>
      <c r="I81" s="190"/>
      <c r="J81" s="73"/>
      <c r="K81" s="73"/>
      <c r="L81" s="71"/>
    </row>
    <row r="82" s="9" customFormat="1" ht="29.28" customHeight="1">
      <c r="B82" s="194"/>
      <c r="C82" s="195" t="s">
        <v>107</v>
      </c>
      <c r="D82" s="196" t="s">
        <v>55</v>
      </c>
      <c r="E82" s="196" t="s">
        <v>51</v>
      </c>
      <c r="F82" s="196" t="s">
        <v>108</v>
      </c>
      <c r="G82" s="196" t="s">
        <v>109</v>
      </c>
      <c r="H82" s="196" t="s">
        <v>110</v>
      </c>
      <c r="I82" s="197" t="s">
        <v>111</v>
      </c>
      <c r="J82" s="196" t="s">
        <v>100</v>
      </c>
      <c r="K82" s="198" t="s">
        <v>112</v>
      </c>
      <c r="L82" s="199"/>
      <c r="M82" s="101" t="s">
        <v>113</v>
      </c>
      <c r="N82" s="102" t="s">
        <v>40</v>
      </c>
      <c r="O82" s="102" t="s">
        <v>114</v>
      </c>
      <c r="P82" s="102" t="s">
        <v>115</v>
      </c>
      <c r="Q82" s="102" t="s">
        <v>116</v>
      </c>
      <c r="R82" s="102" t="s">
        <v>117</v>
      </c>
      <c r="S82" s="102" t="s">
        <v>118</v>
      </c>
      <c r="T82" s="103" t="s">
        <v>119</v>
      </c>
    </row>
    <row r="83" s="1" customFormat="1" ht="29.28" customHeight="1">
      <c r="B83" s="45"/>
      <c r="C83" s="107" t="s">
        <v>101</v>
      </c>
      <c r="D83" s="73"/>
      <c r="E83" s="73"/>
      <c r="F83" s="73"/>
      <c r="G83" s="73"/>
      <c r="H83" s="73"/>
      <c r="I83" s="190"/>
      <c r="J83" s="200">
        <f>BK83</f>
        <v>0</v>
      </c>
      <c r="K83" s="73"/>
      <c r="L83" s="71"/>
      <c r="M83" s="104"/>
      <c r="N83" s="105"/>
      <c r="O83" s="105"/>
      <c r="P83" s="201">
        <f>P84</f>
        <v>0</v>
      </c>
      <c r="Q83" s="105"/>
      <c r="R83" s="201">
        <f>R84</f>
        <v>9.3141859999999994</v>
      </c>
      <c r="S83" s="105"/>
      <c r="T83" s="202">
        <f>T84</f>
        <v>42.488</v>
      </c>
      <c r="AT83" s="23" t="s">
        <v>69</v>
      </c>
      <c r="AU83" s="23" t="s">
        <v>102</v>
      </c>
      <c r="BK83" s="203">
        <f>BK84</f>
        <v>0</v>
      </c>
    </row>
    <row r="84" s="10" customFormat="1" ht="37.44001" customHeight="1">
      <c r="B84" s="204"/>
      <c r="C84" s="205"/>
      <c r="D84" s="206" t="s">
        <v>69</v>
      </c>
      <c r="E84" s="207" t="s">
        <v>145</v>
      </c>
      <c r="F84" s="207" t="s">
        <v>146</v>
      </c>
      <c r="G84" s="205"/>
      <c r="H84" s="205"/>
      <c r="I84" s="208"/>
      <c r="J84" s="209">
        <f>BK84</f>
        <v>0</v>
      </c>
      <c r="K84" s="205"/>
      <c r="L84" s="210"/>
      <c r="M84" s="211"/>
      <c r="N84" s="212"/>
      <c r="O84" s="212"/>
      <c r="P84" s="213">
        <f>P85+P97+P125+P128+P161+P174</f>
        <v>0</v>
      </c>
      <c r="Q84" s="212"/>
      <c r="R84" s="213">
        <f>R85+R97+R125+R128+R161+R174</f>
        <v>9.3141859999999994</v>
      </c>
      <c r="S84" s="212"/>
      <c r="T84" s="214">
        <f>T85+T97+T125+T128+T161+T174</f>
        <v>42.488</v>
      </c>
      <c r="AR84" s="215" t="s">
        <v>78</v>
      </c>
      <c r="AT84" s="216" t="s">
        <v>69</v>
      </c>
      <c r="AU84" s="216" t="s">
        <v>70</v>
      </c>
      <c r="AY84" s="215" t="s">
        <v>123</v>
      </c>
      <c r="BK84" s="217">
        <f>BK85+BK97+BK125+BK128+BK161+BK174</f>
        <v>0</v>
      </c>
    </row>
    <row r="85" s="10" customFormat="1" ht="19.92" customHeight="1">
      <c r="B85" s="204"/>
      <c r="C85" s="205"/>
      <c r="D85" s="206" t="s">
        <v>69</v>
      </c>
      <c r="E85" s="218" t="s">
        <v>78</v>
      </c>
      <c r="F85" s="218" t="s">
        <v>177</v>
      </c>
      <c r="G85" s="205"/>
      <c r="H85" s="205"/>
      <c r="I85" s="208"/>
      <c r="J85" s="219">
        <f>BK85</f>
        <v>0</v>
      </c>
      <c r="K85" s="205"/>
      <c r="L85" s="210"/>
      <c r="M85" s="211"/>
      <c r="N85" s="212"/>
      <c r="O85" s="212"/>
      <c r="P85" s="213">
        <f>SUM(P86:P96)</f>
        <v>0</v>
      </c>
      <c r="Q85" s="212"/>
      <c r="R85" s="213">
        <f>SUM(R86:R96)</f>
        <v>0</v>
      </c>
      <c r="S85" s="212"/>
      <c r="T85" s="214">
        <f>SUM(T86:T96)</f>
        <v>42.488</v>
      </c>
      <c r="AR85" s="215" t="s">
        <v>78</v>
      </c>
      <c r="AT85" s="216" t="s">
        <v>69</v>
      </c>
      <c r="AU85" s="216" t="s">
        <v>78</v>
      </c>
      <c r="AY85" s="215" t="s">
        <v>123</v>
      </c>
      <c r="BK85" s="217">
        <f>SUM(BK86:BK96)</f>
        <v>0</v>
      </c>
    </row>
    <row r="86" s="1" customFormat="1" ht="38.25" customHeight="1">
      <c r="B86" s="45"/>
      <c r="C86" s="220" t="s">
        <v>78</v>
      </c>
      <c r="D86" s="220" t="s">
        <v>126</v>
      </c>
      <c r="E86" s="221" t="s">
        <v>221</v>
      </c>
      <c r="F86" s="222" t="s">
        <v>222</v>
      </c>
      <c r="G86" s="223" t="s">
        <v>150</v>
      </c>
      <c r="H86" s="224">
        <v>112</v>
      </c>
      <c r="I86" s="225"/>
      <c r="J86" s="226">
        <f>ROUND(I86*H86,2)</f>
        <v>0</v>
      </c>
      <c r="K86" s="222" t="s">
        <v>130</v>
      </c>
      <c r="L86" s="71"/>
      <c r="M86" s="227" t="s">
        <v>21</v>
      </c>
      <c r="N86" s="228" t="s">
        <v>41</v>
      </c>
      <c r="O86" s="46"/>
      <c r="P86" s="229">
        <f>O86*H86</f>
        <v>0</v>
      </c>
      <c r="Q86" s="229">
        <v>0</v>
      </c>
      <c r="R86" s="229">
        <f>Q86*H86</f>
        <v>0</v>
      </c>
      <c r="S86" s="229">
        <v>0.28999999999999998</v>
      </c>
      <c r="T86" s="230">
        <f>S86*H86</f>
        <v>32.479999999999997</v>
      </c>
      <c r="AR86" s="23" t="s">
        <v>151</v>
      </c>
      <c r="AT86" s="23" t="s">
        <v>126</v>
      </c>
      <c r="AU86" s="23" t="s">
        <v>80</v>
      </c>
      <c r="AY86" s="23" t="s">
        <v>123</v>
      </c>
      <c r="BE86" s="231">
        <f>IF(N86="základní",J86,0)</f>
        <v>0</v>
      </c>
      <c r="BF86" s="231">
        <f>IF(N86="snížená",J86,0)</f>
        <v>0</v>
      </c>
      <c r="BG86" s="231">
        <f>IF(N86="zákl. přenesená",J86,0)</f>
        <v>0</v>
      </c>
      <c r="BH86" s="231">
        <f>IF(N86="sníž. přenesená",J86,0)</f>
        <v>0</v>
      </c>
      <c r="BI86" s="231">
        <f>IF(N86="nulová",J86,0)</f>
        <v>0</v>
      </c>
      <c r="BJ86" s="23" t="s">
        <v>78</v>
      </c>
      <c r="BK86" s="231">
        <f>ROUND(I86*H86,2)</f>
        <v>0</v>
      </c>
      <c r="BL86" s="23" t="s">
        <v>151</v>
      </c>
      <c r="BM86" s="23" t="s">
        <v>223</v>
      </c>
    </row>
    <row r="87" s="1" customFormat="1">
      <c r="B87" s="45"/>
      <c r="C87" s="73"/>
      <c r="D87" s="236" t="s">
        <v>153</v>
      </c>
      <c r="E87" s="73"/>
      <c r="F87" s="239" t="s">
        <v>224</v>
      </c>
      <c r="G87" s="73"/>
      <c r="H87" s="73"/>
      <c r="I87" s="190"/>
      <c r="J87" s="73"/>
      <c r="K87" s="73"/>
      <c r="L87" s="71"/>
      <c r="M87" s="238"/>
      <c r="N87" s="46"/>
      <c r="O87" s="46"/>
      <c r="P87" s="46"/>
      <c r="Q87" s="46"/>
      <c r="R87" s="46"/>
      <c r="S87" s="46"/>
      <c r="T87" s="94"/>
      <c r="AT87" s="23" t="s">
        <v>153</v>
      </c>
      <c r="AU87" s="23" t="s">
        <v>80</v>
      </c>
    </row>
    <row r="88" s="11" customFormat="1">
      <c r="B88" s="240"/>
      <c r="C88" s="241"/>
      <c r="D88" s="236" t="s">
        <v>164</v>
      </c>
      <c r="E88" s="242" t="s">
        <v>21</v>
      </c>
      <c r="F88" s="243" t="s">
        <v>225</v>
      </c>
      <c r="G88" s="241"/>
      <c r="H88" s="244">
        <v>31</v>
      </c>
      <c r="I88" s="245"/>
      <c r="J88" s="241"/>
      <c r="K88" s="241"/>
      <c r="L88" s="246"/>
      <c r="M88" s="247"/>
      <c r="N88" s="248"/>
      <c r="O88" s="248"/>
      <c r="P88" s="248"/>
      <c r="Q88" s="248"/>
      <c r="R88" s="248"/>
      <c r="S88" s="248"/>
      <c r="T88" s="249"/>
      <c r="AT88" s="250" t="s">
        <v>164</v>
      </c>
      <c r="AU88" s="250" t="s">
        <v>80</v>
      </c>
      <c r="AV88" s="11" t="s">
        <v>80</v>
      </c>
      <c r="AW88" s="11" t="s">
        <v>33</v>
      </c>
      <c r="AX88" s="11" t="s">
        <v>70</v>
      </c>
      <c r="AY88" s="250" t="s">
        <v>123</v>
      </c>
    </row>
    <row r="89" s="11" customFormat="1">
      <c r="B89" s="240"/>
      <c r="C89" s="241"/>
      <c r="D89" s="236" t="s">
        <v>164</v>
      </c>
      <c r="E89" s="242" t="s">
        <v>21</v>
      </c>
      <c r="F89" s="243" t="s">
        <v>226</v>
      </c>
      <c r="G89" s="241"/>
      <c r="H89" s="244">
        <v>81</v>
      </c>
      <c r="I89" s="245"/>
      <c r="J89" s="241"/>
      <c r="K89" s="241"/>
      <c r="L89" s="246"/>
      <c r="M89" s="247"/>
      <c r="N89" s="248"/>
      <c r="O89" s="248"/>
      <c r="P89" s="248"/>
      <c r="Q89" s="248"/>
      <c r="R89" s="248"/>
      <c r="S89" s="248"/>
      <c r="T89" s="249"/>
      <c r="AT89" s="250" t="s">
        <v>164</v>
      </c>
      <c r="AU89" s="250" t="s">
        <v>80</v>
      </c>
      <c r="AV89" s="11" t="s">
        <v>80</v>
      </c>
      <c r="AW89" s="11" t="s">
        <v>33</v>
      </c>
      <c r="AX89" s="11" t="s">
        <v>70</v>
      </c>
      <c r="AY89" s="250" t="s">
        <v>123</v>
      </c>
    </row>
    <row r="90" s="12" customFormat="1">
      <c r="B90" s="251"/>
      <c r="C90" s="252"/>
      <c r="D90" s="236" t="s">
        <v>164</v>
      </c>
      <c r="E90" s="253" t="s">
        <v>21</v>
      </c>
      <c r="F90" s="254" t="s">
        <v>174</v>
      </c>
      <c r="G90" s="252"/>
      <c r="H90" s="255">
        <v>112</v>
      </c>
      <c r="I90" s="256"/>
      <c r="J90" s="252"/>
      <c r="K90" s="252"/>
      <c r="L90" s="257"/>
      <c r="M90" s="265"/>
      <c r="N90" s="266"/>
      <c r="O90" s="266"/>
      <c r="P90" s="266"/>
      <c r="Q90" s="266"/>
      <c r="R90" s="266"/>
      <c r="S90" s="266"/>
      <c r="T90" s="267"/>
      <c r="AT90" s="261" t="s">
        <v>164</v>
      </c>
      <c r="AU90" s="261" t="s">
        <v>80</v>
      </c>
      <c r="AV90" s="12" t="s">
        <v>151</v>
      </c>
      <c r="AW90" s="12" t="s">
        <v>33</v>
      </c>
      <c r="AX90" s="12" t="s">
        <v>78</v>
      </c>
      <c r="AY90" s="261" t="s">
        <v>123</v>
      </c>
    </row>
    <row r="91" s="1" customFormat="1" ht="38.25" customHeight="1">
      <c r="B91" s="45"/>
      <c r="C91" s="220" t="s">
        <v>80</v>
      </c>
      <c r="D91" s="220" t="s">
        <v>126</v>
      </c>
      <c r="E91" s="221" t="s">
        <v>227</v>
      </c>
      <c r="F91" s="222" t="s">
        <v>228</v>
      </c>
      <c r="G91" s="223" t="s">
        <v>150</v>
      </c>
      <c r="H91" s="224">
        <v>31</v>
      </c>
      <c r="I91" s="225"/>
      <c r="J91" s="226">
        <f>ROUND(I91*H91,2)</f>
        <v>0</v>
      </c>
      <c r="K91" s="222" t="s">
        <v>130</v>
      </c>
      <c r="L91" s="71"/>
      <c r="M91" s="227" t="s">
        <v>21</v>
      </c>
      <c r="N91" s="228" t="s">
        <v>41</v>
      </c>
      <c r="O91" s="46"/>
      <c r="P91" s="229">
        <f>O91*H91</f>
        <v>0</v>
      </c>
      <c r="Q91" s="229">
        <v>0</v>
      </c>
      <c r="R91" s="229">
        <f>Q91*H91</f>
        <v>0</v>
      </c>
      <c r="S91" s="229">
        <v>0.098000000000000004</v>
      </c>
      <c r="T91" s="230">
        <f>S91*H91</f>
        <v>3.0380000000000003</v>
      </c>
      <c r="AR91" s="23" t="s">
        <v>151</v>
      </c>
      <c r="AT91" s="23" t="s">
        <v>126</v>
      </c>
      <c r="AU91" s="23" t="s">
        <v>80</v>
      </c>
      <c r="AY91" s="23" t="s">
        <v>123</v>
      </c>
      <c r="BE91" s="231">
        <f>IF(N91="základní",J91,0)</f>
        <v>0</v>
      </c>
      <c r="BF91" s="231">
        <f>IF(N91="snížená",J91,0)</f>
        <v>0</v>
      </c>
      <c r="BG91" s="231">
        <f>IF(N91="zákl. přenesená",J91,0)</f>
        <v>0</v>
      </c>
      <c r="BH91" s="231">
        <f>IF(N91="sníž. přenesená",J91,0)</f>
        <v>0</v>
      </c>
      <c r="BI91" s="231">
        <f>IF(N91="nulová",J91,0)</f>
        <v>0</v>
      </c>
      <c r="BJ91" s="23" t="s">
        <v>78</v>
      </c>
      <c r="BK91" s="231">
        <f>ROUND(I91*H91,2)</f>
        <v>0</v>
      </c>
      <c r="BL91" s="23" t="s">
        <v>151</v>
      </c>
      <c r="BM91" s="23" t="s">
        <v>229</v>
      </c>
    </row>
    <row r="92" s="1" customFormat="1">
      <c r="B92" s="45"/>
      <c r="C92" s="73"/>
      <c r="D92" s="236" t="s">
        <v>153</v>
      </c>
      <c r="E92" s="73"/>
      <c r="F92" s="239" t="s">
        <v>224</v>
      </c>
      <c r="G92" s="73"/>
      <c r="H92" s="73"/>
      <c r="I92" s="190"/>
      <c r="J92" s="73"/>
      <c r="K92" s="73"/>
      <c r="L92" s="71"/>
      <c r="M92" s="238"/>
      <c r="N92" s="46"/>
      <c r="O92" s="46"/>
      <c r="P92" s="46"/>
      <c r="Q92" s="46"/>
      <c r="R92" s="46"/>
      <c r="S92" s="46"/>
      <c r="T92" s="94"/>
      <c r="AT92" s="23" t="s">
        <v>153</v>
      </c>
      <c r="AU92" s="23" t="s">
        <v>80</v>
      </c>
    </row>
    <row r="93" s="11" customFormat="1">
      <c r="B93" s="240"/>
      <c r="C93" s="241"/>
      <c r="D93" s="236" t="s">
        <v>164</v>
      </c>
      <c r="E93" s="242" t="s">
        <v>21</v>
      </c>
      <c r="F93" s="243" t="s">
        <v>230</v>
      </c>
      <c r="G93" s="241"/>
      <c r="H93" s="244">
        <v>31</v>
      </c>
      <c r="I93" s="245"/>
      <c r="J93" s="241"/>
      <c r="K93" s="241"/>
      <c r="L93" s="246"/>
      <c r="M93" s="247"/>
      <c r="N93" s="248"/>
      <c r="O93" s="248"/>
      <c r="P93" s="248"/>
      <c r="Q93" s="248"/>
      <c r="R93" s="248"/>
      <c r="S93" s="248"/>
      <c r="T93" s="249"/>
      <c r="AT93" s="250" t="s">
        <v>164</v>
      </c>
      <c r="AU93" s="250" t="s">
        <v>80</v>
      </c>
      <c r="AV93" s="11" t="s">
        <v>80</v>
      </c>
      <c r="AW93" s="11" t="s">
        <v>33</v>
      </c>
      <c r="AX93" s="11" t="s">
        <v>78</v>
      </c>
      <c r="AY93" s="250" t="s">
        <v>123</v>
      </c>
    </row>
    <row r="94" s="1" customFormat="1" ht="38.25" customHeight="1">
      <c r="B94" s="45"/>
      <c r="C94" s="220" t="s">
        <v>138</v>
      </c>
      <c r="D94" s="220" t="s">
        <v>126</v>
      </c>
      <c r="E94" s="221" t="s">
        <v>231</v>
      </c>
      <c r="F94" s="222" t="s">
        <v>232</v>
      </c>
      <c r="G94" s="223" t="s">
        <v>233</v>
      </c>
      <c r="H94" s="224">
        <v>34</v>
      </c>
      <c r="I94" s="225"/>
      <c r="J94" s="226">
        <f>ROUND(I94*H94,2)</f>
        <v>0</v>
      </c>
      <c r="K94" s="222" t="s">
        <v>130</v>
      </c>
      <c r="L94" s="71"/>
      <c r="M94" s="227" t="s">
        <v>21</v>
      </c>
      <c r="N94" s="228" t="s">
        <v>41</v>
      </c>
      <c r="O94" s="46"/>
      <c r="P94" s="229">
        <f>O94*H94</f>
        <v>0</v>
      </c>
      <c r="Q94" s="229">
        <v>0</v>
      </c>
      <c r="R94" s="229">
        <f>Q94*H94</f>
        <v>0</v>
      </c>
      <c r="S94" s="229">
        <v>0.20499999999999999</v>
      </c>
      <c r="T94" s="230">
        <f>S94*H94</f>
        <v>6.9699999999999998</v>
      </c>
      <c r="AR94" s="23" t="s">
        <v>151</v>
      </c>
      <c r="AT94" s="23" t="s">
        <v>126</v>
      </c>
      <c r="AU94" s="23" t="s">
        <v>80</v>
      </c>
      <c r="AY94" s="23" t="s">
        <v>123</v>
      </c>
      <c r="BE94" s="231">
        <f>IF(N94="základní",J94,0)</f>
        <v>0</v>
      </c>
      <c r="BF94" s="231">
        <f>IF(N94="snížená",J94,0)</f>
        <v>0</v>
      </c>
      <c r="BG94" s="231">
        <f>IF(N94="zákl. přenesená",J94,0)</f>
        <v>0</v>
      </c>
      <c r="BH94" s="231">
        <f>IF(N94="sníž. přenesená",J94,0)</f>
        <v>0</v>
      </c>
      <c r="BI94" s="231">
        <f>IF(N94="nulová",J94,0)</f>
        <v>0</v>
      </c>
      <c r="BJ94" s="23" t="s">
        <v>78</v>
      </c>
      <c r="BK94" s="231">
        <f>ROUND(I94*H94,2)</f>
        <v>0</v>
      </c>
      <c r="BL94" s="23" t="s">
        <v>151</v>
      </c>
      <c r="BM94" s="23" t="s">
        <v>234</v>
      </c>
    </row>
    <row r="95" s="1" customFormat="1">
      <c r="B95" s="45"/>
      <c r="C95" s="73"/>
      <c r="D95" s="236" t="s">
        <v>153</v>
      </c>
      <c r="E95" s="73"/>
      <c r="F95" s="239" t="s">
        <v>235</v>
      </c>
      <c r="G95" s="73"/>
      <c r="H95" s="73"/>
      <c r="I95" s="190"/>
      <c r="J95" s="73"/>
      <c r="K95" s="73"/>
      <c r="L95" s="71"/>
      <c r="M95" s="238"/>
      <c r="N95" s="46"/>
      <c r="O95" s="46"/>
      <c r="P95" s="46"/>
      <c r="Q95" s="46"/>
      <c r="R95" s="46"/>
      <c r="S95" s="46"/>
      <c r="T95" s="94"/>
      <c r="AT95" s="23" t="s">
        <v>153</v>
      </c>
      <c r="AU95" s="23" t="s">
        <v>80</v>
      </c>
    </row>
    <row r="96" s="11" customFormat="1">
      <c r="B96" s="240"/>
      <c r="C96" s="241"/>
      <c r="D96" s="236" t="s">
        <v>164</v>
      </c>
      <c r="E96" s="242" t="s">
        <v>21</v>
      </c>
      <c r="F96" s="243" t="s">
        <v>236</v>
      </c>
      <c r="G96" s="241"/>
      <c r="H96" s="244">
        <v>34</v>
      </c>
      <c r="I96" s="245"/>
      <c r="J96" s="241"/>
      <c r="K96" s="241"/>
      <c r="L96" s="246"/>
      <c r="M96" s="247"/>
      <c r="N96" s="248"/>
      <c r="O96" s="248"/>
      <c r="P96" s="248"/>
      <c r="Q96" s="248"/>
      <c r="R96" s="248"/>
      <c r="S96" s="248"/>
      <c r="T96" s="249"/>
      <c r="AT96" s="250" t="s">
        <v>164</v>
      </c>
      <c r="AU96" s="250" t="s">
        <v>80</v>
      </c>
      <c r="AV96" s="11" t="s">
        <v>80</v>
      </c>
      <c r="AW96" s="11" t="s">
        <v>33</v>
      </c>
      <c r="AX96" s="11" t="s">
        <v>78</v>
      </c>
      <c r="AY96" s="250" t="s">
        <v>123</v>
      </c>
    </row>
    <row r="97" s="10" customFormat="1" ht="29.88" customHeight="1">
      <c r="B97" s="204"/>
      <c r="C97" s="205"/>
      <c r="D97" s="206" t="s">
        <v>69</v>
      </c>
      <c r="E97" s="218" t="s">
        <v>122</v>
      </c>
      <c r="F97" s="218" t="s">
        <v>147</v>
      </c>
      <c r="G97" s="205"/>
      <c r="H97" s="205"/>
      <c r="I97" s="208"/>
      <c r="J97" s="219">
        <f>BK97</f>
        <v>0</v>
      </c>
      <c r="K97" s="205"/>
      <c r="L97" s="210"/>
      <c r="M97" s="211"/>
      <c r="N97" s="212"/>
      <c r="O97" s="212"/>
      <c r="P97" s="213">
        <f>SUM(P98:P124)</f>
        <v>0</v>
      </c>
      <c r="Q97" s="212"/>
      <c r="R97" s="213">
        <f>SUM(R98:R124)</f>
        <v>2.564406</v>
      </c>
      <c r="S97" s="212"/>
      <c r="T97" s="214">
        <f>SUM(T98:T124)</f>
        <v>0</v>
      </c>
      <c r="AR97" s="215" t="s">
        <v>78</v>
      </c>
      <c r="AT97" s="216" t="s">
        <v>69</v>
      </c>
      <c r="AU97" s="216" t="s">
        <v>78</v>
      </c>
      <c r="AY97" s="215" t="s">
        <v>123</v>
      </c>
      <c r="BK97" s="217">
        <f>SUM(BK98:BK124)</f>
        <v>0</v>
      </c>
    </row>
    <row r="98" s="1" customFormat="1" ht="25.5" customHeight="1">
      <c r="B98" s="45"/>
      <c r="C98" s="220" t="s">
        <v>151</v>
      </c>
      <c r="D98" s="220" t="s">
        <v>126</v>
      </c>
      <c r="E98" s="221" t="s">
        <v>237</v>
      </c>
      <c r="F98" s="222" t="s">
        <v>238</v>
      </c>
      <c r="G98" s="223" t="s">
        <v>150</v>
      </c>
      <c r="H98" s="224">
        <v>60</v>
      </c>
      <c r="I98" s="225"/>
      <c r="J98" s="226">
        <f>ROUND(I98*H98,2)</f>
        <v>0</v>
      </c>
      <c r="K98" s="222" t="s">
        <v>130</v>
      </c>
      <c r="L98" s="71"/>
      <c r="M98" s="227" t="s">
        <v>21</v>
      </c>
      <c r="N98" s="228" t="s">
        <v>41</v>
      </c>
      <c r="O98" s="46"/>
      <c r="P98" s="229">
        <f>O98*H98</f>
        <v>0</v>
      </c>
      <c r="Q98" s="229">
        <v>0</v>
      </c>
      <c r="R98" s="229">
        <f>Q98*H98</f>
        <v>0</v>
      </c>
      <c r="S98" s="229">
        <v>0</v>
      </c>
      <c r="T98" s="230">
        <f>S98*H98</f>
        <v>0</v>
      </c>
      <c r="AR98" s="23" t="s">
        <v>151</v>
      </c>
      <c r="AT98" s="23" t="s">
        <v>126</v>
      </c>
      <c r="AU98" s="23" t="s">
        <v>80</v>
      </c>
      <c r="AY98" s="23" t="s">
        <v>123</v>
      </c>
      <c r="BE98" s="231">
        <f>IF(N98="základní",J98,0)</f>
        <v>0</v>
      </c>
      <c r="BF98" s="231">
        <f>IF(N98="snížená",J98,0)</f>
        <v>0</v>
      </c>
      <c r="BG98" s="231">
        <f>IF(N98="zákl. přenesená",J98,0)</f>
        <v>0</v>
      </c>
      <c r="BH98" s="231">
        <f>IF(N98="sníž. přenesená",J98,0)</f>
        <v>0</v>
      </c>
      <c r="BI98" s="231">
        <f>IF(N98="nulová",J98,0)</f>
        <v>0</v>
      </c>
      <c r="BJ98" s="23" t="s">
        <v>78</v>
      </c>
      <c r="BK98" s="231">
        <f>ROUND(I98*H98,2)</f>
        <v>0</v>
      </c>
      <c r="BL98" s="23" t="s">
        <v>151</v>
      </c>
      <c r="BM98" s="23" t="s">
        <v>239</v>
      </c>
    </row>
    <row r="99" s="11" customFormat="1">
      <c r="B99" s="240"/>
      <c r="C99" s="241"/>
      <c r="D99" s="236" t="s">
        <v>164</v>
      </c>
      <c r="E99" s="242" t="s">
        <v>21</v>
      </c>
      <c r="F99" s="243" t="s">
        <v>240</v>
      </c>
      <c r="G99" s="241"/>
      <c r="H99" s="244">
        <v>60</v>
      </c>
      <c r="I99" s="245"/>
      <c r="J99" s="241"/>
      <c r="K99" s="241"/>
      <c r="L99" s="246"/>
      <c r="M99" s="247"/>
      <c r="N99" s="248"/>
      <c r="O99" s="248"/>
      <c r="P99" s="248"/>
      <c r="Q99" s="248"/>
      <c r="R99" s="248"/>
      <c r="S99" s="248"/>
      <c r="T99" s="249"/>
      <c r="AT99" s="250" t="s">
        <v>164</v>
      </c>
      <c r="AU99" s="250" t="s">
        <v>80</v>
      </c>
      <c r="AV99" s="11" t="s">
        <v>80</v>
      </c>
      <c r="AW99" s="11" t="s">
        <v>33</v>
      </c>
      <c r="AX99" s="11" t="s">
        <v>78</v>
      </c>
      <c r="AY99" s="250" t="s">
        <v>123</v>
      </c>
    </row>
    <row r="100" s="1" customFormat="1" ht="25.5" customHeight="1">
      <c r="B100" s="45"/>
      <c r="C100" s="220" t="s">
        <v>122</v>
      </c>
      <c r="D100" s="220" t="s">
        <v>126</v>
      </c>
      <c r="E100" s="221" t="s">
        <v>241</v>
      </c>
      <c r="F100" s="222" t="s">
        <v>242</v>
      </c>
      <c r="G100" s="223" t="s">
        <v>150</v>
      </c>
      <c r="H100" s="224">
        <v>40</v>
      </c>
      <c r="I100" s="225"/>
      <c r="J100" s="226">
        <f>ROUND(I100*H100,2)</f>
        <v>0</v>
      </c>
      <c r="K100" s="222" t="s">
        <v>130</v>
      </c>
      <c r="L100" s="71"/>
      <c r="M100" s="227" t="s">
        <v>21</v>
      </c>
      <c r="N100" s="228" t="s">
        <v>41</v>
      </c>
      <c r="O100" s="46"/>
      <c r="P100" s="229">
        <f>O100*H100</f>
        <v>0</v>
      </c>
      <c r="Q100" s="229">
        <v>0</v>
      </c>
      <c r="R100" s="229">
        <f>Q100*H100</f>
        <v>0</v>
      </c>
      <c r="S100" s="229">
        <v>0</v>
      </c>
      <c r="T100" s="230">
        <f>S100*H100</f>
        <v>0</v>
      </c>
      <c r="AR100" s="23" t="s">
        <v>151</v>
      </c>
      <c r="AT100" s="23" t="s">
        <v>126</v>
      </c>
      <c r="AU100" s="23" t="s">
        <v>80</v>
      </c>
      <c r="AY100" s="23" t="s">
        <v>123</v>
      </c>
      <c r="BE100" s="231">
        <f>IF(N100="základní",J100,0)</f>
        <v>0</v>
      </c>
      <c r="BF100" s="231">
        <f>IF(N100="snížená",J100,0)</f>
        <v>0</v>
      </c>
      <c r="BG100" s="231">
        <f>IF(N100="zákl. přenesená",J100,0)</f>
        <v>0</v>
      </c>
      <c r="BH100" s="231">
        <f>IF(N100="sníž. přenesená",J100,0)</f>
        <v>0</v>
      </c>
      <c r="BI100" s="231">
        <f>IF(N100="nulová",J100,0)</f>
        <v>0</v>
      </c>
      <c r="BJ100" s="23" t="s">
        <v>78</v>
      </c>
      <c r="BK100" s="231">
        <f>ROUND(I100*H100,2)</f>
        <v>0</v>
      </c>
      <c r="BL100" s="23" t="s">
        <v>151</v>
      </c>
      <c r="BM100" s="23" t="s">
        <v>243</v>
      </c>
    </row>
    <row r="101" s="11" customFormat="1">
      <c r="B101" s="240"/>
      <c r="C101" s="241"/>
      <c r="D101" s="236" t="s">
        <v>164</v>
      </c>
      <c r="E101" s="242" t="s">
        <v>21</v>
      </c>
      <c r="F101" s="243" t="s">
        <v>244</v>
      </c>
      <c r="G101" s="241"/>
      <c r="H101" s="244">
        <v>40</v>
      </c>
      <c r="I101" s="245"/>
      <c r="J101" s="241"/>
      <c r="K101" s="241"/>
      <c r="L101" s="246"/>
      <c r="M101" s="247"/>
      <c r="N101" s="248"/>
      <c r="O101" s="248"/>
      <c r="P101" s="248"/>
      <c r="Q101" s="248"/>
      <c r="R101" s="248"/>
      <c r="S101" s="248"/>
      <c r="T101" s="249"/>
      <c r="AT101" s="250" t="s">
        <v>164</v>
      </c>
      <c r="AU101" s="250" t="s">
        <v>80</v>
      </c>
      <c r="AV101" s="11" t="s">
        <v>80</v>
      </c>
      <c r="AW101" s="11" t="s">
        <v>33</v>
      </c>
      <c r="AX101" s="11" t="s">
        <v>78</v>
      </c>
      <c r="AY101" s="250" t="s">
        <v>123</v>
      </c>
    </row>
    <row r="102" s="1" customFormat="1" ht="25.5" customHeight="1">
      <c r="B102" s="45"/>
      <c r="C102" s="220" t="s">
        <v>198</v>
      </c>
      <c r="D102" s="220" t="s">
        <v>126</v>
      </c>
      <c r="E102" s="221" t="s">
        <v>245</v>
      </c>
      <c r="F102" s="222" t="s">
        <v>246</v>
      </c>
      <c r="G102" s="223" t="s">
        <v>150</v>
      </c>
      <c r="H102" s="224">
        <v>100</v>
      </c>
      <c r="I102" s="225"/>
      <c r="J102" s="226">
        <f>ROUND(I102*H102,2)</f>
        <v>0</v>
      </c>
      <c r="K102" s="222" t="s">
        <v>130</v>
      </c>
      <c r="L102" s="71"/>
      <c r="M102" s="227" t="s">
        <v>21</v>
      </c>
      <c r="N102" s="228" t="s">
        <v>41</v>
      </c>
      <c r="O102" s="46"/>
      <c r="P102" s="229">
        <f>O102*H102</f>
        <v>0</v>
      </c>
      <c r="Q102" s="229">
        <v>0</v>
      </c>
      <c r="R102" s="229">
        <f>Q102*H102</f>
        <v>0</v>
      </c>
      <c r="S102" s="229">
        <v>0</v>
      </c>
      <c r="T102" s="230">
        <f>S102*H102</f>
        <v>0</v>
      </c>
      <c r="AR102" s="23" t="s">
        <v>151</v>
      </c>
      <c r="AT102" s="23" t="s">
        <v>126</v>
      </c>
      <c r="AU102" s="23" t="s">
        <v>80</v>
      </c>
      <c r="AY102" s="23" t="s">
        <v>123</v>
      </c>
      <c r="BE102" s="231">
        <f>IF(N102="základní",J102,0)</f>
        <v>0</v>
      </c>
      <c r="BF102" s="231">
        <f>IF(N102="snížená",J102,0)</f>
        <v>0</v>
      </c>
      <c r="BG102" s="231">
        <f>IF(N102="zákl. přenesená",J102,0)</f>
        <v>0</v>
      </c>
      <c r="BH102" s="231">
        <f>IF(N102="sníž. přenesená",J102,0)</f>
        <v>0</v>
      </c>
      <c r="BI102" s="231">
        <f>IF(N102="nulová",J102,0)</f>
        <v>0</v>
      </c>
      <c r="BJ102" s="23" t="s">
        <v>78</v>
      </c>
      <c r="BK102" s="231">
        <f>ROUND(I102*H102,2)</f>
        <v>0</v>
      </c>
      <c r="BL102" s="23" t="s">
        <v>151</v>
      </c>
      <c r="BM102" s="23" t="s">
        <v>247</v>
      </c>
    </row>
    <row r="103" s="11" customFormat="1">
      <c r="B103" s="240"/>
      <c r="C103" s="241"/>
      <c r="D103" s="236" t="s">
        <v>164</v>
      </c>
      <c r="E103" s="242" t="s">
        <v>21</v>
      </c>
      <c r="F103" s="243" t="s">
        <v>248</v>
      </c>
      <c r="G103" s="241"/>
      <c r="H103" s="244">
        <v>60</v>
      </c>
      <c r="I103" s="245"/>
      <c r="J103" s="241"/>
      <c r="K103" s="241"/>
      <c r="L103" s="246"/>
      <c r="M103" s="247"/>
      <c r="N103" s="248"/>
      <c r="O103" s="248"/>
      <c r="P103" s="248"/>
      <c r="Q103" s="248"/>
      <c r="R103" s="248"/>
      <c r="S103" s="248"/>
      <c r="T103" s="249"/>
      <c r="AT103" s="250" t="s">
        <v>164</v>
      </c>
      <c r="AU103" s="250" t="s">
        <v>80</v>
      </c>
      <c r="AV103" s="11" t="s">
        <v>80</v>
      </c>
      <c r="AW103" s="11" t="s">
        <v>33</v>
      </c>
      <c r="AX103" s="11" t="s">
        <v>70</v>
      </c>
      <c r="AY103" s="250" t="s">
        <v>123</v>
      </c>
    </row>
    <row r="104" s="11" customFormat="1">
      <c r="B104" s="240"/>
      <c r="C104" s="241"/>
      <c r="D104" s="236" t="s">
        <v>164</v>
      </c>
      <c r="E104" s="242" t="s">
        <v>21</v>
      </c>
      <c r="F104" s="243" t="s">
        <v>249</v>
      </c>
      <c r="G104" s="241"/>
      <c r="H104" s="244">
        <v>40</v>
      </c>
      <c r="I104" s="245"/>
      <c r="J104" s="241"/>
      <c r="K104" s="241"/>
      <c r="L104" s="246"/>
      <c r="M104" s="247"/>
      <c r="N104" s="248"/>
      <c r="O104" s="248"/>
      <c r="P104" s="248"/>
      <c r="Q104" s="248"/>
      <c r="R104" s="248"/>
      <c r="S104" s="248"/>
      <c r="T104" s="249"/>
      <c r="AT104" s="250" t="s">
        <v>164</v>
      </c>
      <c r="AU104" s="250" t="s">
        <v>80</v>
      </c>
      <c r="AV104" s="11" t="s">
        <v>80</v>
      </c>
      <c r="AW104" s="11" t="s">
        <v>33</v>
      </c>
      <c r="AX104" s="11" t="s">
        <v>70</v>
      </c>
      <c r="AY104" s="250" t="s">
        <v>123</v>
      </c>
    </row>
    <row r="105" s="12" customFormat="1">
      <c r="B105" s="251"/>
      <c r="C105" s="252"/>
      <c r="D105" s="236" t="s">
        <v>164</v>
      </c>
      <c r="E105" s="253" t="s">
        <v>21</v>
      </c>
      <c r="F105" s="254" t="s">
        <v>174</v>
      </c>
      <c r="G105" s="252"/>
      <c r="H105" s="255">
        <v>100</v>
      </c>
      <c r="I105" s="256"/>
      <c r="J105" s="252"/>
      <c r="K105" s="252"/>
      <c r="L105" s="257"/>
      <c r="M105" s="265"/>
      <c r="N105" s="266"/>
      <c r="O105" s="266"/>
      <c r="P105" s="266"/>
      <c r="Q105" s="266"/>
      <c r="R105" s="266"/>
      <c r="S105" s="266"/>
      <c r="T105" s="267"/>
      <c r="AT105" s="261" t="s">
        <v>164</v>
      </c>
      <c r="AU105" s="261" t="s">
        <v>80</v>
      </c>
      <c r="AV105" s="12" t="s">
        <v>151</v>
      </c>
      <c r="AW105" s="12" t="s">
        <v>33</v>
      </c>
      <c r="AX105" s="12" t="s">
        <v>78</v>
      </c>
      <c r="AY105" s="261" t="s">
        <v>123</v>
      </c>
    </row>
    <row r="106" s="1" customFormat="1" ht="16.5" customHeight="1">
      <c r="B106" s="45"/>
      <c r="C106" s="220" t="s">
        <v>202</v>
      </c>
      <c r="D106" s="220" t="s">
        <v>126</v>
      </c>
      <c r="E106" s="221" t="s">
        <v>160</v>
      </c>
      <c r="F106" s="222" t="s">
        <v>161</v>
      </c>
      <c r="G106" s="223" t="s">
        <v>150</v>
      </c>
      <c r="H106" s="224">
        <v>100</v>
      </c>
      <c r="I106" s="225"/>
      <c r="J106" s="226">
        <f>ROUND(I106*H106,2)</f>
        <v>0</v>
      </c>
      <c r="K106" s="222" t="s">
        <v>130</v>
      </c>
      <c r="L106" s="71"/>
      <c r="M106" s="227" t="s">
        <v>21</v>
      </c>
      <c r="N106" s="228" t="s">
        <v>41</v>
      </c>
      <c r="O106" s="46"/>
      <c r="P106" s="229">
        <f>O106*H106</f>
        <v>0</v>
      </c>
      <c r="Q106" s="229">
        <v>0</v>
      </c>
      <c r="R106" s="229">
        <f>Q106*H106</f>
        <v>0</v>
      </c>
      <c r="S106" s="229">
        <v>0</v>
      </c>
      <c r="T106" s="230">
        <f>S106*H106</f>
        <v>0</v>
      </c>
      <c r="AR106" s="23" t="s">
        <v>151</v>
      </c>
      <c r="AT106" s="23" t="s">
        <v>126</v>
      </c>
      <c r="AU106" s="23" t="s">
        <v>80</v>
      </c>
      <c r="AY106" s="23" t="s">
        <v>123</v>
      </c>
      <c r="BE106" s="231">
        <f>IF(N106="základní",J106,0)</f>
        <v>0</v>
      </c>
      <c r="BF106" s="231">
        <f>IF(N106="snížená",J106,0)</f>
        <v>0</v>
      </c>
      <c r="BG106" s="231">
        <f>IF(N106="zákl. přenesená",J106,0)</f>
        <v>0</v>
      </c>
      <c r="BH106" s="231">
        <f>IF(N106="sníž. přenesená",J106,0)</f>
        <v>0</v>
      </c>
      <c r="BI106" s="231">
        <f>IF(N106="nulová",J106,0)</f>
        <v>0</v>
      </c>
      <c r="BJ106" s="23" t="s">
        <v>78</v>
      </c>
      <c r="BK106" s="231">
        <f>ROUND(I106*H106,2)</f>
        <v>0</v>
      </c>
      <c r="BL106" s="23" t="s">
        <v>151</v>
      </c>
      <c r="BM106" s="23" t="s">
        <v>250</v>
      </c>
    </row>
    <row r="107" s="1" customFormat="1">
      <c r="B107" s="45"/>
      <c r="C107" s="73"/>
      <c r="D107" s="236" t="s">
        <v>153</v>
      </c>
      <c r="E107" s="73"/>
      <c r="F107" s="239" t="s">
        <v>163</v>
      </c>
      <c r="G107" s="73"/>
      <c r="H107" s="73"/>
      <c r="I107" s="190"/>
      <c r="J107" s="73"/>
      <c r="K107" s="73"/>
      <c r="L107" s="71"/>
      <c r="M107" s="238"/>
      <c r="N107" s="46"/>
      <c r="O107" s="46"/>
      <c r="P107" s="46"/>
      <c r="Q107" s="46"/>
      <c r="R107" s="46"/>
      <c r="S107" s="46"/>
      <c r="T107" s="94"/>
      <c r="AT107" s="23" t="s">
        <v>153</v>
      </c>
      <c r="AU107" s="23" t="s">
        <v>80</v>
      </c>
    </row>
    <row r="108" s="11" customFormat="1">
      <c r="B108" s="240"/>
      <c r="C108" s="241"/>
      <c r="D108" s="236" t="s">
        <v>164</v>
      </c>
      <c r="E108" s="242" t="s">
        <v>21</v>
      </c>
      <c r="F108" s="243" t="s">
        <v>251</v>
      </c>
      <c r="G108" s="241"/>
      <c r="H108" s="244">
        <v>60</v>
      </c>
      <c r="I108" s="245"/>
      <c r="J108" s="241"/>
      <c r="K108" s="241"/>
      <c r="L108" s="246"/>
      <c r="M108" s="247"/>
      <c r="N108" s="248"/>
      <c r="O108" s="248"/>
      <c r="P108" s="248"/>
      <c r="Q108" s="248"/>
      <c r="R108" s="248"/>
      <c r="S108" s="248"/>
      <c r="T108" s="249"/>
      <c r="AT108" s="250" t="s">
        <v>164</v>
      </c>
      <c r="AU108" s="250" t="s">
        <v>80</v>
      </c>
      <c r="AV108" s="11" t="s">
        <v>80</v>
      </c>
      <c r="AW108" s="11" t="s">
        <v>33</v>
      </c>
      <c r="AX108" s="11" t="s">
        <v>70</v>
      </c>
      <c r="AY108" s="250" t="s">
        <v>123</v>
      </c>
    </row>
    <row r="109" s="11" customFormat="1">
      <c r="B109" s="240"/>
      <c r="C109" s="241"/>
      <c r="D109" s="236" t="s">
        <v>164</v>
      </c>
      <c r="E109" s="242" t="s">
        <v>21</v>
      </c>
      <c r="F109" s="243" t="s">
        <v>252</v>
      </c>
      <c r="G109" s="241"/>
      <c r="H109" s="244">
        <v>40</v>
      </c>
      <c r="I109" s="245"/>
      <c r="J109" s="241"/>
      <c r="K109" s="241"/>
      <c r="L109" s="246"/>
      <c r="M109" s="247"/>
      <c r="N109" s="248"/>
      <c r="O109" s="248"/>
      <c r="P109" s="248"/>
      <c r="Q109" s="248"/>
      <c r="R109" s="248"/>
      <c r="S109" s="248"/>
      <c r="T109" s="249"/>
      <c r="AT109" s="250" t="s">
        <v>164</v>
      </c>
      <c r="AU109" s="250" t="s">
        <v>80</v>
      </c>
      <c r="AV109" s="11" t="s">
        <v>80</v>
      </c>
      <c r="AW109" s="11" t="s">
        <v>33</v>
      </c>
      <c r="AX109" s="11" t="s">
        <v>70</v>
      </c>
      <c r="AY109" s="250" t="s">
        <v>123</v>
      </c>
    </row>
    <row r="110" s="12" customFormat="1">
      <c r="B110" s="251"/>
      <c r="C110" s="252"/>
      <c r="D110" s="236" t="s">
        <v>164</v>
      </c>
      <c r="E110" s="253" t="s">
        <v>21</v>
      </c>
      <c r="F110" s="254" t="s">
        <v>174</v>
      </c>
      <c r="G110" s="252"/>
      <c r="H110" s="255">
        <v>100</v>
      </c>
      <c r="I110" s="256"/>
      <c r="J110" s="252"/>
      <c r="K110" s="252"/>
      <c r="L110" s="257"/>
      <c r="M110" s="265"/>
      <c r="N110" s="266"/>
      <c r="O110" s="266"/>
      <c r="P110" s="266"/>
      <c r="Q110" s="266"/>
      <c r="R110" s="266"/>
      <c r="S110" s="266"/>
      <c r="T110" s="267"/>
      <c r="AT110" s="261" t="s">
        <v>164</v>
      </c>
      <c r="AU110" s="261" t="s">
        <v>80</v>
      </c>
      <c r="AV110" s="12" t="s">
        <v>151</v>
      </c>
      <c r="AW110" s="12" t="s">
        <v>33</v>
      </c>
      <c r="AX110" s="12" t="s">
        <v>78</v>
      </c>
      <c r="AY110" s="261" t="s">
        <v>123</v>
      </c>
    </row>
    <row r="111" s="1" customFormat="1" ht="25.5" customHeight="1">
      <c r="B111" s="45"/>
      <c r="C111" s="220" t="s">
        <v>206</v>
      </c>
      <c r="D111" s="220" t="s">
        <v>126</v>
      </c>
      <c r="E111" s="221" t="s">
        <v>166</v>
      </c>
      <c r="F111" s="222" t="s">
        <v>167</v>
      </c>
      <c r="G111" s="223" t="s">
        <v>150</v>
      </c>
      <c r="H111" s="224">
        <v>100</v>
      </c>
      <c r="I111" s="225"/>
      <c r="J111" s="226">
        <f>ROUND(I111*H111,2)</f>
        <v>0</v>
      </c>
      <c r="K111" s="222" t="s">
        <v>130</v>
      </c>
      <c r="L111" s="71"/>
      <c r="M111" s="227" t="s">
        <v>21</v>
      </c>
      <c r="N111" s="228" t="s">
        <v>41</v>
      </c>
      <c r="O111" s="46"/>
      <c r="P111" s="229">
        <f>O111*H111</f>
        <v>0</v>
      </c>
      <c r="Q111" s="229">
        <v>0</v>
      </c>
      <c r="R111" s="229">
        <f>Q111*H111</f>
        <v>0</v>
      </c>
      <c r="S111" s="229">
        <v>0</v>
      </c>
      <c r="T111" s="230">
        <f>S111*H111</f>
        <v>0</v>
      </c>
      <c r="AR111" s="23" t="s">
        <v>151</v>
      </c>
      <c r="AT111" s="23" t="s">
        <v>126</v>
      </c>
      <c r="AU111" s="23" t="s">
        <v>80</v>
      </c>
      <c r="AY111" s="23" t="s">
        <v>123</v>
      </c>
      <c r="BE111" s="231">
        <f>IF(N111="základní",J111,0)</f>
        <v>0</v>
      </c>
      <c r="BF111" s="231">
        <f>IF(N111="snížená",J111,0)</f>
        <v>0</v>
      </c>
      <c r="BG111" s="231">
        <f>IF(N111="zákl. přenesená",J111,0)</f>
        <v>0</v>
      </c>
      <c r="BH111" s="231">
        <f>IF(N111="sníž. přenesená",J111,0)</f>
        <v>0</v>
      </c>
      <c r="BI111" s="231">
        <f>IF(N111="nulová",J111,0)</f>
        <v>0</v>
      </c>
      <c r="BJ111" s="23" t="s">
        <v>78</v>
      </c>
      <c r="BK111" s="231">
        <f>ROUND(I111*H111,2)</f>
        <v>0</v>
      </c>
      <c r="BL111" s="23" t="s">
        <v>151</v>
      </c>
      <c r="BM111" s="23" t="s">
        <v>253</v>
      </c>
    </row>
    <row r="112" s="11" customFormat="1">
      <c r="B112" s="240"/>
      <c r="C112" s="241"/>
      <c r="D112" s="236" t="s">
        <v>164</v>
      </c>
      <c r="E112" s="242" t="s">
        <v>21</v>
      </c>
      <c r="F112" s="243" t="s">
        <v>254</v>
      </c>
      <c r="G112" s="241"/>
      <c r="H112" s="244">
        <v>60</v>
      </c>
      <c r="I112" s="245"/>
      <c r="J112" s="241"/>
      <c r="K112" s="241"/>
      <c r="L112" s="246"/>
      <c r="M112" s="247"/>
      <c r="N112" s="248"/>
      <c r="O112" s="248"/>
      <c r="P112" s="248"/>
      <c r="Q112" s="248"/>
      <c r="R112" s="248"/>
      <c r="S112" s="248"/>
      <c r="T112" s="249"/>
      <c r="AT112" s="250" t="s">
        <v>164</v>
      </c>
      <c r="AU112" s="250" t="s">
        <v>80</v>
      </c>
      <c r="AV112" s="11" t="s">
        <v>80</v>
      </c>
      <c r="AW112" s="11" t="s">
        <v>33</v>
      </c>
      <c r="AX112" s="11" t="s">
        <v>70</v>
      </c>
      <c r="AY112" s="250" t="s">
        <v>123</v>
      </c>
    </row>
    <row r="113" s="11" customFormat="1">
      <c r="B113" s="240"/>
      <c r="C113" s="241"/>
      <c r="D113" s="236" t="s">
        <v>164</v>
      </c>
      <c r="E113" s="242" t="s">
        <v>21</v>
      </c>
      <c r="F113" s="243" t="s">
        <v>255</v>
      </c>
      <c r="G113" s="241"/>
      <c r="H113" s="244">
        <v>40</v>
      </c>
      <c r="I113" s="245"/>
      <c r="J113" s="241"/>
      <c r="K113" s="241"/>
      <c r="L113" s="246"/>
      <c r="M113" s="247"/>
      <c r="N113" s="248"/>
      <c r="O113" s="248"/>
      <c r="P113" s="248"/>
      <c r="Q113" s="248"/>
      <c r="R113" s="248"/>
      <c r="S113" s="248"/>
      <c r="T113" s="249"/>
      <c r="AT113" s="250" t="s">
        <v>164</v>
      </c>
      <c r="AU113" s="250" t="s">
        <v>80</v>
      </c>
      <c r="AV113" s="11" t="s">
        <v>80</v>
      </c>
      <c r="AW113" s="11" t="s">
        <v>33</v>
      </c>
      <c r="AX113" s="11" t="s">
        <v>70</v>
      </c>
      <c r="AY113" s="250" t="s">
        <v>123</v>
      </c>
    </row>
    <row r="114" s="12" customFormat="1">
      <c r="B114" s="251"/>
      <c r="C114" s="252"/>
      <c r="D114" s="236" t="s">
        <v>164</v>
      </c>
      <c r="E114" s="253" t="s">
        <v>21</v>
      </c>
      <c r="F114" s="254" t="s">
        <v>174</v>
      </c>
      <c r="G114" s="252"/>
      <c r="H114" s="255">
        <v>100</v>
      </c>
      <c r="I114" s="256"/>
      <c r="J114" s="252"/>
      <c r="K114" s="252"/>
      <c r="L114" s="257"/>
      <c r="M114" s="265"/>
      <c r="N114" s="266"/>
      <c r="O114" s="266"/>
      <c r="P114" s="266"/>
      <c r="Q114" s="266"/>
      <c r="R114" s="266"/>
      <c r="S114" s="266"/>
      <c r="T114" s="267"/>
      <c r="AT114" s="261" t="s">
        <v>164</v>
      </c>
      <c r="AU114" s="261" t="s">
        <v>80</v>
      </c>
      <c r="AV114" s="12" t="s">
        <v>151</v>
      </c>
      <c r="AW114" s="12" t="s">
        <v>33</v>
      </c>
      <c r="AX114" s="12" t="s">
        <v>78</v>
      </c>
      <c r="AY114" s="261" t="s">
        <v>123</v>
      </c>
    </row>
    <row r="115" s="1" customFormat="1" ht="38.25" customHeight="1">
      <c r="B115" s="45"/>
      <c r="C115" s="220" t="s">
        <v>210</v>
      </c>
      <c r="D115" s="220" t="s">
        <v>126</v>
      </c>
      <c r="E115" s="221" t="s">
        <v>170</v>
      </c>
      <c r="F115" s="222" t="s">
        <v>171</v>
      </c>
      <c r="G115" s="223" t="s">
        <v>150</v>
      </c>
      <c r="H115" s="224">
        <v>100</v>
      </c>
      <c r="I115" s="225"/>
      <c r="J115" s="226">
        <f>ROUND(I115*H115,2)</f>
        <v>0</v>
      </c>
      <c r="K115" s="222" t="s">
        <v>130</v>
      </c>
      <c r="L115" s="71"/>
      <c r="M115" s="227" t="s">
        <v>21</v>
      </c>
      <c r="N115" s="228" t="s">
        <v>41</v>
      </c>
      <c r="O115" s="46"/>
      <c r="P115" s="229">
        <f>O115*H115</f>
        <v>0</v>
      </c>
      <c r="Q115" s="229">
        <v>0</v>
      </c>
      <c r="R115" s="229">
        <f>Q115*H115</f>
        <v>0</v>
      </c>
      <c r="S115" s="229">
        <v>0</v>
      </c>
      <c r="T115" s="230">
        <f>S115*H115</f>
        <v>0</v>
      </c>
      <c r="AR115" s="23" t="s">
        <v>151</v>
      </c>
      <c r="AT115" s="23" t="s">
        <v>126</v>
      </c>
      <c r="AU115" s="23" t="s">
        <v>80</v>
      </c>
      <c r="AY115" s="23" t="s">
        <v>123</v>
      </c>
      <c r="BE115" s="231">
        <f>IF(N115="základní",J115,0)</f>
        <v>0</v>
      </c>
      <c r="BF115" s="231">
        <f>IF(N115="snížená",J115,0)</f>
        <v>0</v>
      </c>
      <c r="BG115" s="231">
        <f>IF(N115="zákl. přenesená",J115,0)</f>
        <v>0</v>
      </c>
      <c r="BH115" s="231">
        <f>IF(N115="sníž. přenesená",J115,0)</f>
        <v>0</v>
      </c>
      <c r="BI115" s="231">
        <f>IF(N115="nulová",J115,0)</f>
        <v>0</v>
      </c>
      <c r="BJ115" s="23" t="s">
        <v>78</v>
      </c>
      <c r="BK115" s="231">
        <f>ROUND(I115*H115,2)</f>
        <v>0</v>
      </c>
      <c r="BL115" s="23" t="s">
        <v>151</v>
      </c>
      <c r="BM115" s="23" t="s">
        <v>256</v>
      </c>
    </row>
    <row r="116" s="1" customFormat="1">
      <c r="B116" s="45"/>
      <c r="C116" s="73"/>
      <c r="D116" s="236" t="s">
        <v>153</v>
      </c>
      <c r="E116" s="73"/>
      <c r="F116" s="239" t="s">
        <v>173</v>
      </c>
      <c r="G116" s="73"/>
      <c r="H116" s="73"/>
      <c r="I116" s="190"/>
      <c r="J116" s="73"/>
      <c r="K116" s="73"/>
      <c r="L116" s="71"/>
      <c r="M116" s="238"/>
      <c r="N116" s="46"/>
      <c r="O116" s="46"/>
      <c r="P116" s="46"/>
      <c r="Q116" s="46"/>
      <c r="R116" s="46"/>
      <c r="S116" s="46"/>
      <c r="T116" s="94"/>
      <c r="AT116" s="23" t="s">
        <v>153</v>
      </c>
      <c r="AU116" s="23" t="s">
        <v>80</v>
      </c>
    </row>
    <row r="117" s="11" customFormat="1">
      <c r="B117" s="240"/>
      <c r="C117" s="241"/>
      <c r="D117" s="236" t="s">
        <v>164</v>
      </c>
      <c r="E117" s="242" t="s">
        <v>21</v>
      </c>
      <c r="F117" s="243" t="s">
        <v>248</v>
      </c>
      <c r="G117" s="241"/>
      <c r="H117" s="244">
        <v>60</v>
      </c>
      <c r="I117" s="245"/>
      <c r="J117" s="241"/>
      <c r="K117" s="241"/>
      <c r="L117" s="246"/>
      <c r="M117" s="247"/>
      <c r="N117" s="248"/>
      <c r="O117" s="248"/>
      <c r="P117" s="248"/>
      <c r="Q117" s="248"/>
      <c r="R117" s="248"/>
      <c r="S117" s="248"/>
      <c r="T117" s="249"/>
      <c r="AT117" s="250" t="s">
        <v>164</v>
      </c>
      <c r="AU117" s="250" t="s">
        <v>80</v>
      </c>
      <c r="AV117" s="11" t="s">
        <v>80</v>
      </c>
      <c r="AW117" s="11" t="s">
        <v>33</v>
      </c>
      <c r="AX117" s="11" t="s">
        <v>70</v>
      </c>
      <c r="AY117" s="250" t="s">
        <v>123</v>
      </c>
    </row>
    <row r="118" s="11" customFormat="1">
      <c r="B118" s="240"/>
      <c r="C118" s="241"/>
      <c r="D118" s="236" t="s">
        <v>164</v>
      </c>
      <c r="E118" s="242" t="s">
        <v>21</v>
      </c>
      <c r="F118" s="243" t="s">
        <v>249</v>
      </c>
      <c r="G118" s="241"/>
      <c r="H118" s="244">
        <v>40</v>
      </c>
      <c r="I118" s="245"/>
      <c r="J118" s="241"/>
      <c r="K118" s="241"/>
      <c r="L118" s="246"/>
      <c r="M118" s="247"/>
      <c r="N118" s="248"/>
      <c r="O118" s="248"/>
      <c r="P118" s="248"/>
      <c r="Q118" s="248"/>
      <c r="R118" s="248"/>
      <c r="S118" s="248"/>
      <c r="T118" s="249"/>
      <c r="AT118" s="250" t="s">
        <v>164</v>
      </c>
      <c r="AU118" s="250" t="s">
        <v>80</v>
      </c>
      <c r="AV118" s="11" t="s">
        <v>80</v>
      </c>
      <c r="AW118" s="11" t="s">
        <v>33</v>
      </c>
      <c r="AX118" s="11" t="s">
        <v>70</v>
      </c>
      <c r="AY118" s="250" t="s">
        <v>123</v>
      </c>
    </row>
    <row r="119" s="12" customFormat="1">
      <c r="B119" s="251"/>
      <c r="C119" s="252"/>
      <c r="D119" s="236" t="s">
        <v>164</v>
      </c>
      <c r="E119" s="253" t="s">
        <v>21</v>
      </c>
      <c r="F119" s="254" t="s">
        <v>174</v>
      </c>
      <c r="G119" s="252"/>
      <c r="H119" s="255">
        <v>100</v>
      </c>
      <c r="I119" s="256"/>
      <c r="J119" s="252"/>
      <c r="K119" s="252"/>
      <c r="L119" s="257"/>
      <c r="M119" s="265"/>
      <c r="N119" s="266"/>
      <c r="O119" s="266"/>
      <c r="P119" s="266"/>
      <c r="Q119" s="266"/>
      <c r="R119" s="266"/>
      <c r="S119" s="266"/>
      <c r="T119" s="267"/>
      <c r="AT119" s="261" t="s">
        <v>164</v>
      </c>
      <c r="AU119" s="261" t="s">
        <v>80</v>
      </c>
      <c r="AV119" s="12" t="s">
        <v>151</v>
      </c>
      <c r="AW119" s="12" t="s">
        <v>33</v>
      </c>
      <c r="AX119" s="12" t="s">
        <v>78</v>
      </c>
      <c r="AY119" s="261" t="s">
        <v>123</v>
      </c>
    </row>
    <row r="120" s="1" customFormat="1" ht="51" customHeight="1">
      <c r="B120" s="45"/>
      <c r="C120" s="220" t="s">
        <v>257</v>
      </c>
      <c r="D120" s="220" t="s">
        <v>126</v>
      </c>
      <c r="E120" s="221" t="s">
        <v>258</v>
      </c>
      <c r="F120" s="222" t="s">
        <v>259</v>
      </c>
      <c r="G120" s="223" t="s">
        <v>150</v>
      </c>
      <c r="H120" s="224">
        <v>11.699999999999999</v>
      </c>
      <c r="I120" s="225"/>
      <c r="J120" s="226">
        <f>ROUND(I120*H120,2)</f>
        <v>0</v>
      </c>
      <c r="K120" s="222" t="s">
        <v>130</v>
      </c>
      <c r="L120" s="71"/>
      <c r="M120" s="227" t="s">
        <v>21</v>
      </c>
      <c r="N120" s="228" t="s">
        <v>41</v>
      </c>
      <c r="O120" s="46"/>
      <c r="P120" s="229">
        <f>O120*H120</f>
        <v>0</v>
      </c>
      <c r="Q120" s="229">
        <v>0.084250000000000005</v>
      </c>
      <c r="R120" s="229">
        <f>Q120*H120</f>
        <v>0.98572499999999996</v>
      </c>
      <c r="S120" s="229">
        <v>0</v>
      </c>
      <c r="T120" s="230">
        <f>S120*H120</f>
        <v>0</v>
      </c>
      <c r="AR120" s="23" t="s">
        <v>151</v>
      </c>
      <c r="AT120" s="23" t="s">
        <v>126</v>
      </c>
      <c r="AU120" s="23" t="s">
        <v>80</v>
      </c>
      <c r="AY120" s="23" t="s">
        <v>123</v>
      </c>
      <c r="BE120" s="231">
        <f>IF(N120="základní",J120,0)</f>
        <v>0</v>
      </c>
      <c r="BF120" s="231">
        <f>IF(N120="snížená",J120,0)</f>
        <v>0</v>
      </c>
      <c r="BG120" s="231">
        <f>IF(N120="zákl. přenesená",J120,0)</f>
        <v>0</v>
      </c>
      <c r="BH120" s="231">
        <f>IF(N120="sníž. přenesená",J120,0)</f>
        <v>0</v>
      </c>
      <c r="BI120" s="231">
        <f>IF(N120="nulová",J120,0)</f>
        <v>0</v>
      </c>
      <c r="BJ120" s="23" t="s">
        <v>78</v>
      </c>
      <c r="BK120" s="231">
        <f>ROUND(I120*H120,2)</f>
        <v>0</v>
      </c>
      <c r="BL120" s="23" t="s">
        <v>151</v>
      </c>
      <c r="BM120" s="23" t="s">
        <v>260</v>
      </c>
    </row>
    <row r="121" s="1" customFormat="1">
      <c r="B121" s="45"/>
      <c r="C121" s="73"/>
      <c r="D121" s="236" t="s">
        <v>153</v>
      </c>
      <c r="E121" s="73"/>
      <c r="F121" s="239" t="s">
        <v>261</v>
      </c>
      <c r="G121" s="73"/>
      <c r="H121" s="73"/>
      <c r="I121" s="190"/>
      <c r="J121" s="73"/>
      <c r="K121" s="73"/>
      <c r="L121" s="71"/>
      <c r="M121" s="238"/>
      <c r="N121" s="46"/>
      <c r="O121" s="46"/>
      <c r="P121" s="46"/>
      <c r="Q121" s="46"/>
      <c r="R121" s="46"/>
      <c r="S121" s="46"/>
      <c r="T121" s="94"/>
      <c r="AT121" s="23" t="s">
        <v>153</v>
      </c>
      <c r="AU121" s="23" t="s">
        <v>80</v>
      </c>
    </row>
    <row r="122" s="11" customFormat="1">
      <c r="B122" s="240"/>
      <c r="C122" s="241"/>
      <c r="D122" s="236" t="s">
        <v>164</v>
      </c>
      <c r="E122" s="242" t="s">
        <v>21</v>
      </c>
      <c r="F122" s="243" t="s">
        <v>262</v>
      </c>
      <c r="G122" s="241"/>
      <c r="H122" s="244">
        <v>11.699999999999999</v>
      </c>
      <c r="I122" s="245"/>
      <c r="J122" s="241"/>
      <c r="K122" s="241"/>
      <c r="L122" s="246"/>
      <c r="M122" s="247"/>
      <c r="N122" s="248"/>
      <c r="O122" s="248"/>
      <c r="P122" s="248"/>
      <c r="Q122" s="248"/>
      <c r="R122" s="248"/>
      <c r="S122" s="248"/>
      <c r="T122" s="249"/>
      <c r="AT122" s="250" t="s">
        <v>164</v>
      </c>
      <c r="AU122" s="250" t="s">
        <v>80</v>
      </c>
      <c r="AV122" s="11" t="s">
        <v>80</v>
      </c>
      <c r="AW122" s="11" t="s">
        <v>33</v>
      </c>
      <c r="AX122" s="11" t="s">
        <v>78</v>
      </c>
      <c r="AY122" s="250" t="s">
        <v>123</v>
      </c>
    </row>
    <row r="123" s="1" customFormat="1" ht="16.5" customHeight="1">
      <c r="B123" s="45"/>
      <c r="C123" s="268" t="s">
        <v>263</v>
      </c>
      <c r="D123" s="268" t="s">
        <v>264</v>
      </c>
      <c r="E123" s="269" t="s">
        <v>265</v>
      </c>
      <c r="F123" s="270" t="s">
        <v>266</v>
      </c>
      <c r="G123" s="271" t="s">
        <v>150</v>
      </c>
      <c r="H123" s="272">
        <v>12.051</v>
      </c>
      <c r="I123" s="273"/>
      <c r="J123" s="274">
        <f>ROUND(I123*H123,2)</f>
        <v>0</v>
      </c>
      <c r="K123" s="270" t="s">
        <v>130</v>
      </c>
      <c r="L123" s="275"/>
      <c r="M123" s="276" t="s">
        <v>21</v>
      </c>
      <c r="N123" s="277" t="s">
        <v>41</v>
      </c>
      <c r="O123" s="46"/>
      <c r="P123" s="229">
        <f>O123*H123</f>
        <v>0</v>
      </c>
      <c r="Q123" s="229">
        <v>0.13100000000000001</v>
      </c>
      <c r="R123" s="229">
        <f>Q123*H123</f>
        <v>1.578681</v>
      </c>
      <c r="S123" s="229">
        <v>0</v>
      </c>
      <c r="T123" s="230">
        <f>S123*H123</f>
        <v>0</v>
      </c>
      <c r="AR123" s="23" t="s">
        <v>206</v>
      </c>
      <c r="AT123" s="23" t="s">
        <v>264</v>
      </c>
      <c r="AU123" s="23" t="s">
        <v>80</v>
      </c>
      <c r="AY123" s="23" t="s">
        <v>123</v>
      </c>
      <c r="BE123" s="231">
        <f>IF(N123="základní",J123,0)</f>
        <v>0</v>
      </c>
      <c r="BF123" s="231">
        <f>IF(N123="snížená",J123,0)</f>
        <v>0</v>
      </c>
      <c r="BG123" s="231">
        <f>IF(N123="zákl. přenesená",J123,0)</f>
        <v>0</v>
      </c>
      <c r="BH123" s="231">
        <f>IF(N123="sníž. přenesená",J123,0)</f>
        <v>0</v>
      </c>
      <c r="BI123" s="231">
        <f>IF(N123="nulová",J123,0)</f>
        <v>0</v>
      </c>
      <c r="BJ123" s="23" t="s">
        <v>78</v>
      </c>
      <c r="BK123" s="231">
        <f>ROUND(I123*H123,2)</f>
        <v>0</v>
      </c>
      <c r="BL123" s="23" t="s">
        <v>151</v>
      </c>
      <c r="BM123" s="23" t="s">
        <v>267</v>
      </c>
    </row>
    <row r="124" s="11" customFormat="1">
      <c r="B124" s="240"/>
      <c r="C124" s="241"/>
      <c r="D124" s="236" t="s">
        <v>164</v>
      </c>
      <c r="E124" s="241"/>
      <c r="F124" s="243" t="s">
        <v>268</v>
      </c>
      <c r="G124" s="241"/>
      <c r="H124" s="244">
        <v>12.051</v>
      </c>
      <c r="I124" s="245"/>
      <c r="J124" s="241"/>
      <c r="K124" s="241"/>
      <c r="L124" s="246"/>
      <c r="M124" s="247"/>
      <c r="N124" s="248"/>
      <c r="O124" s="248"/>
      <c r="P124" s="248"/>
      <c r="Q124" s="248"/>
      <c r="R124" s="248"/>
      <c r="S124" s="248"/>
      <c r="T124" s="249"/>
      <c r="AT124" s="250" t="s">
        <v>164</v>
      </c>
      <c r="AU124" s="250" t="s">
        <v>80</v>
      </c>
      <c r="AV124" s="11" t="s">
        <v>80</v>
      </c>
      <c r="AW124" s="11" t="s">
        <v>6</v>
      </c>
      <c r="AX124" s="11" t="s">
        <v>78</v>
      </c>
      <c r="AY124" s="250" t="s">
        <v>123</v>
      </c>
    </row>
    <row r="125" s="10" customFormat="1" ht="29.88" customHeight="1">
      <c r="B125" s="204"/>
      <c r="C125" s="205"/>
      <c r="D125" s="206" t="s">
        <v>69</v>
      </c>
      <c r="E125" s="218" t="s">
        <v>206</v>
      </c>
      <c r="F125" s="218" t="s">
        <v>269</v>
      </c>
      <c r="G125" s="205"/>
      <c r="H125" s="205"/>
      <c r="I125" s="208"/>
      <c r="J125" s="219">
        <f>BK125</f>
        <v>0</v>
      </c>
      <c r="K125" s="205"/>
      <c r="L125" s="210"/>
      <c r="M125" s="211"/>
      <c r="N125" s="212"/>
      <c r="O125" s="212"/>
      <c r="P125" s="213">
        <f>SUM(P126:P127)</f>
        <v>0</v>
      </c>
      <c r="Q125" s="212"/>
      <c r="R125" s="213">
        <f>SUM(R126:R127)</f>
        <v>0.84160000000000001</v>
      </c>
      <c r="S125" s="212"/>
      <c r="T125" s="214">
        <f>SUM(T126:T127)</f>
        <v>0</v>
      </c>
      <c r="AR125" s="215" t="s">
        <v>78</v>
      </c>
      <c r="AT125" s="216" t="s">
        <v>69</v>
      </c>
      <c r="AU125" s="216" t="s">
        <v>78</v>
      </c>
      <c r="AY125" s="215" t="s">
        <v>123</v>
      </c>
      <c r="BK125" s="217">
        <f>SUM(BK126:BK127)</f>
        <v>0</v>
      </c>
    </row>
    <row r="126" s="1" customFormat="1" ht="16.5" customHeight="1">
      <c r="B126" s="45"/>
      <c r="C126" s="220" t="s">
        <v>270</v>
      </c>
      <c r="D126" s="220" t="s">
        <v>126</v>
      </c>
      <c r="E126" s="221" t="s">
        <v>271</v>
      </c>
      <c r="F126" s="222" t="s">
        <v>272</v>
      </c>
      <c r="G126" s="223" t="s">
        <v>180</v>
      </c>
      <c r="H126" s="224">
        <v>2</v>
      </c>
      <c r="I126" s="225"/>
      <c r="J126" s="226">
        <f>ROUND(I126*H126,2)</f>
        <v>0</v>
      </c>
      <c r="K126" s="222" t="s">
        <v>130</v>
      </c>
      <c r="L126" s="71"/>
      <c r="M126" s="227" t="s">
        <v>21</v>
      </c>
      <c r="N126" s="228" t="s">
        <v>41</v>
      </c>
      <c r="O126" s="46"/>
      <c r="P126" s="229">
        <f>O126*H126</f>
        <v>0</v>
      </c>
      <c r="Q126" s="229">
        <v>0.42080000000000001</v>
      </c>
      <c r="R126" s="229">
        <f>Q126*H126</f>
        <v>0.84160000000000001</v>
      </c>
      <c r="S126" s="229">
        <v>0</v>
      </c>
      <c r="T126" s="230">
        <f>S126*H126</f>
        <v>0</v>
      </c>
      <c r="AR126" s="23" t="s">
        <v>151</v>
      </c>
      <c r="AT126" s="23" t="s">
        <v>126</v>
      </c>
      <c r="AU126" s="23" t="s">
        <v>80</v>
      </c>
      <c r="AY126" s="23" t="s">
        <v>123</v>
      </c>
      <c r="BE126" s="231">
        <f>IF(N126="základní",J126,0)</f>
        <v>0</v>
      </c>
      <c r="BF126" s="231">
        <f>IF(N126="snížená",J126,0)</f>
        <v>0</v>
      </c>
      <c r="BG126" s="231">
        <f>IF(N126="zákl. přenesená",J126,0)</f>
        <v>0</v>
      </c>
      <c r="BH126" s="231">
        <f>IF(N126="sníž. přenesená",J126,0)</f>
        <v>0</v>
      </c>
      <c r="BI126" s="231">
        <f>IF(N126="nulová",J126,0)</f>
        <v>0</v>
      </c>
      <c r="BJ126" s="23" t="s">
        <v>78</v>
      </c>
      <c r="BK126" s="231">
        <f>ROUND(I126*H126,2)</f>
        <v>0</v>
      </c>
      <c r="BL126" s="23" t="s">
        <v>151</v>
      </c>
      <c r="BM126" s="23" t="s">
        <v>273</v>
      </c>
    </row>
    <row r="127" s="1" customFormat="1">
      <c r="B127" s="45"/>
      <c r="C127" s="73"/>
      <c r="D127" s="236" t="s">
        <v>153</v>
      </c>
      <c r="E127" s="73"/>
      <c r="F127" s="239" t="s">
        <v>274</v>
      </c>
      <c r="G127" s="73"/>
      <c r="H127" s="73"/>
      <c r="I127" s="190"/>
      <c r="J127" s="73"/>
      <c r="K127" s="73"/>
      <c r="L127" s="71"/>
      <c r="M127" s="238"/>
      <c r="N127" s="46"/>
      <c r="O127" s="46"/>
      <c r="P127" s="46"/>
      <c r="Q127" s="46"/>
      <c r="R127" s="46"/>
      <c r="S127" s="46"/>
      <c r="T127" s="94"/>
      <c r="AT127" s="23" t="s">
        <v>153</v>
      </c>
      <c r="AU127" s="23" t="s">
        <v>80</v>
      </c>
    </row>
    <row r="128" s="10" customFormat="1" ht="29.88" customHeight="1">
      <c r="B128" s="204"/>
      <c r="C128" s="205"/>
      <c r="D128" s="206" t="s">
        <v>69</v>
      </c>
      <c r="E128" s="218" t="s">
        <v>210</v>
      </c>
      <c r="F128" s="218" t="s">
        <v>275</v>
      </c>
      <c r="G128" s="205"/>
      <c r="H128" s="205"/>
      <c r="I128" s="208"/>
      <c r="J128" s="219">
        <f>BK128</f>
        <v>0</v>
      </c>
      <c r="K128" s="205"/>
      <c r="L128" s="210"/>
      <c r="M128" s="211"/>
      <c r="N128" s="212"/>
      <c r="O128" s="212"/>
      <c r="P128" s="213">
        <f>SUM(P129:P160)</f>
        <v>0</v>
      </c>
      <c r="Q128" s="212"/>
      <c r="R128" s="213">
        <f>SUM(R129:R160)</f>
        <v>5.9081799999999998</v>
      </c>
      <c r="S128" s="212"/>
      <c r="T128" s="214">
        <f>SUM(T129:T160)</f>
        <v>0</v>
      </c>
      <c r="AR128" s="215" t="s">
        <v>78</v>
      </c>
      <c r="AT128" s="216" t="s">
        <v>69</v>
      </c>
      <c r="AU128" s="216" t="s">
        <v>78</v>
      </c>
      <c r="AY128" s="215" t="s">
        <v>123</v>
      </c>
      <c r="BK128" s="217">
        <f>SUM(BK129:BK160)</f>
        <v>0</v>
      </c>
    </row>
    <row r="129" s="1" customFormat="1" ht="25.5" customHeight="1">
      <c r="B129" s="45"/>
      <c r="C129" s="220" t="s">
        <v>276</v>
      </c>
      <c r="D129" s="220" t="s">
        <v>126</v>
      </c>
      <c r="E129" s="221" t="s">
        <v>277</v>
      </c>
      <c r="F129" s="222" t="s">
        <v>278</v>
      </c>
      <c r="G129" s="223" t="s">
        <v>180</v>
      </c>
      <c r="H129" s="224">
        <v>4</v>
      </c>
      <c r="I129" s="225"/>
      <c r="J129" s="226">
        <f>ROUND(I129*H129,2)</f>
        <v>0</v>
      </c>
      <c r="K129" s="222" t="s">
        <v>130</v>
      </c>
      <c r="L129" s="71"/>
      <c r="M129" s="227" t="s">
        <v>21</v>
      </c>
      <c r="N129" s="228" t="s">
        <v>41</v>
      </c>
      <c r="O129" s="46"/>
      <c r="P129" s="229">
        <f>O129*H129</f>
        <v>0</v>
      </c>
      <c r="Q129" s="229">
        <v>0</v>
      </c>
      <c r="R129" s="229">
        <f>Q129*H129</f>
        <v>0</v>
      </c>
      <c r="S129" s="229">
        <v>0</v>
      </c>
      <c r="T129" s="230">
        <f>S129*H129</f>
        <v>0</v>
      </c>
      <c r="AR129" s="23" t="s">
        <v>151</v>
      </c>
      <c r="AT129" s="23" t="s">
        <v>126</v>
      </c>
      <c r="AU129" s="23" t="s">
        <v>80</v>
      </c>
      <c r="AY129" s="23" t="s">
        <v>123</v>
      </c>
      <c r="BE129" s="231">
        <f>IF(N129="základní",J129,0)</f>
        <v>0</v>
      </c>
      <c r="BF129" s="231">
        <f>IF(N129="snížená",J129,0)</f>
        <v>0</v>
      </c>
      <c r="BG129" s="231">
        <f>IF(N129="zákl. přenesená",J129,0)</f>
        <v>0</v>
      </c>
      <c r="BH129" s="231">
        <f>IF(N129="sníž. přenesená",J129,0)</f>
        <v>0</v>
      </c>
      <c r="BI129" s="231">
        <f>IF(N129="nulová",J129,0)</f>
        <v>0</v>
      </c>
      <c r="BJ129" s="23" t="s">
        <v>78</v>
      </c>
      <c r="BK129" s="231">
        <f>ROUND(I129*H129,2)</f>
        <v>0</v>
      </c>
      <c r="BL129" s="23" t="s">
        <v>151</v>
      </c>
      <c r="BM129" s="23" t="s">
        <v>279</v>
      </c>
    </row>
    <row r="130" s="1" customFormat="1">
      <c r="B130" s="45"/>
      <c r="C130" s="73"/>
      <c r="D130" s="236" t="s">
        <v>153</v>
      </c>
      <c r="E130" s="73"/>
      <c r="F130" s="239" t="s">
        <v>280</v>
      </c>
      <c r="G130" s="73"/>
      <c r="H130" s="73"/>
      <c r="I130" s="190"/>
      <c r="J130" s="73"/>
      <c r="K130" s="73"/>
      <c r="L130" s="71"/>
      <c r="M130" s="238"/>
      <c r="N130" s="46"/>
      <c r="O130" s="46"/>
      <c r="P130" s="46"/>
      <c r="Q130" s="46"/>
      <c r="R130" s="46"/>
      <c r="S130" s="46"/>
      <c r="T130" s="94"/>
      <c r="AT130" s="23" t="s">
        <v>153</v>
      </c>
      <c r="AU130" s="23" t="s">
        <v>80</v>
      </c>
    </row>
    <row r="131" s="11" customFormat="1">
      <c r="B131" s="240"/>
      <c r="C131" s="241"/>
      <c r="D131" s="236" t="s">
        <v>164</v>
      </c>
      <c r="E131" s="242" t="s">
        <v>21</v>
      </c>
      <c r="F131" s="243" t="s">
        <v>281</v>
      </c>
      <c r="G131" s="241"/>
      <c r="H131" s="244">
        <v>4</v>
      </c>
      <c r="I131" s="245"/>
      <c r="J131" s="241"/>
      <c r="K131" s="241"/>
      <c r="L131" s="246"/>
      <c r="M131" s="247"/>
      <c r="N131" s="248"/>
      <c r="O131" s="248"/>
      <c r="P131" s="248"/>
      <c r="Q131" s="248"/>
      <c r="R131" s="248"/>
      <c r="S131" s="248"/>
      <c r="T131" s="249"/>
      <c r="AT131" s="250" t="s">
        <v>164</v>
      </c>
      <c r="AU131" s="250" t="s">
        <v>80</v>
      </c>
      <c r="AV131" s="11" t="s">
        <v>80</v>
      </c>
      <c r="AW131" s="11" t="s">
        <v>33</v>
      </c>
      <c r="AX131" s="11" t="s">
        <v>78</v>
      </c>
      <c r="AY131" s="250" t="s">
        <v>123</v>
      </c>
    </row>
    <row r="132" s="1" customFormat="1" ht="25.5" customHeight="1">
      <c r="B132" s="45"/>
      <c r="C132" s="220" t="s">
        <v>282</v>
      </c>
      <c r="D132" s="220" t="s">
        <v>126</v>
      </c>
      <c r="E132" s="221" t="s">
        <v>283</v>
      </c>
      <c r="F132" s="222" t="s">
        <v>284</v>
      </c>
      <c r="G132" s="223" t="s">
        <v>180</v>
      </c>
      <c r="H132" s="224">
        <v>40</v>
      </c>
      <c r="I132" s="225"/>
      <c r="J132" s="226">
        <f>ROUND(I132*H132,2)</f>
        <v>0</v>
      </c>
      <c r="K132" s="222" t="s">
        <v>130</v>
      </c>
      <c r="L132" s="71"/>
      <c r="M132" s="227" t="s">
        <v>21</v>
      </c>
      <c r="N132" s="228" t="s">
        <v>41</v>
      </c>
      <c r="O132" s="46"/>
      <c r="P132" s="229">
        <f>O132*H132</f>
        <v>0</v>
      </c>
      <c r="Q132" s="229">
        <v>0</v>
      </c>
      <c r="R132" s="229">
        <f>Q132*H132</f>
        <v>0</v>
      </c>
      <c r="S132" s="229">
        <v>0</v>
      </c>
      <c r="T132" s="230">
        <f>S132*H132</f>
        <v>0</v>
      </c>
      <c r="AR132" s="23" t="s">
        <v>151</v>
      </c>
      <c r="AT132" s="23" t="s">
        <v>126</v>
      </c>
      <c r="AU132" s="23" t="s">
        <v>80</v>
      </c>
      <c r="AY132" s="23" t="s">
        <v>123</v>
      </c>
      <c r="BE132" s="231">
        <f>IF(N132="základní",J132,0)</f>
        <v>0</v>
      </c>
      <c r="BF132" s="231">
        <f>IF(N132="snížená",J132,0)</f>
        <v>0</v>
      </c>
      <c r="BG132" s="231">
        <f>IF(N132="zákl. přenesená",J132,0)</f>
        <v>0</v>
      </c>
      <c r="BH132" s="231">
        <f>IF(N132="sníž. přenesená",J132,0)</f>
        <v>0</v>
      </c>
      <c r="BI132" s="231">
        <f>IF(N132="nulová",J132,0)</f>
        <v>0</v>
      </c>
      <c r="BJ132" s="23" t="s">
        <v>78</v>
      </c>
      <c r="BK132" s="231">
        <f>ROUND(I132*H132,2)</f>
        <v>0</v>
      </c>
      <c r="BL132" s="23" t="s">
        <v>151</v>
      </c>
      <c r="BM132" s="23" t="s">
        <v>285</v>
      </c>
    </row>
    <row r="133" s="1" customFormat="1">
      <c r="B133" s="45"/>
      <c r="C133" s="73"/>
      <c r="D133" s="236" t="s">
        <v>153</v>
      </c>
      <c r="E133" s="73"/>
      <c r="F133" s="239" t="s">
        <v>280</v>
      </c>
      <c r="G133" s="73"/>
      <c r="H133" s="73"/>
      <c r="I133" s="190"/>
      <c r="J133" s="73"/>
      <c r="K133" s="73"/>
      <c r="L133" s="71"/>
      <c r="M133" s="238"/>
      <c r="N133" s="46"/>
      <c r="O133" s="46"/>
      <c r="P133" s="46"/>
      <c r="Q133" s="46"/>
      <c r="R133" s="46"/>
      <c r="S133" s="46"/>
      <c r="T133" s="94"/>
      <c r="AT133" s="23" t="s">
        <v>153</v>
      </c>
      <c r="AU133" s="23" t="s">
        <v>80</v>
      </c>
    </row>
    <row r="134" s="11" customFormat="1">
      <c r="B134" s="240"/>
      <c r="C134" s="241"/>
      <c r="D134" s="236" t="s">
        <v>164</v>
      </c>
      <c r="E134" s="242" t="s">
        <v>21</v>
      </c>
      <c r="F134" s="243" t="s">
        <v>286</v>
      </c>
      <c r="G134" s="241"/>
      <c r="H134" s="244">
        <v>40</v>
      </c>
      <c r="I134" s="245"/>
      <c r="J134" s="241"/>
      <c r="K134" s="241"/>
      <c r="L134" s="246"/>
      <c r="M134" s="247"/>
      <c r="N134" s="248"/>
      <c r="O134" s="248"/>
      <c r="P134" s="248"/>
      <c r="Q134" s="248"/>
      <c r="R134" s="248"/>
      <c r="S134" s="248"/>
      <c r="T134" s="249"/>
      <c r="AT134" s="250" t="s">
        <v>164</v>
      </c>
      <c r="AU134" s="250" t="s">
        <v>80</v>
      </c>
      <c r="AV134" s="11" t="s">
        <v>80</v>
      </c>
      <c r="AW134" s="11" t="s">
        <v>33</v>
      </c>
      <c r="AX134" s="11" t="s">
        <v>78</v>
      </c>
      <c r="AY134" s="250" t="s">
        <v>123</v>
      </c>
    </row>
    <row r="135" s="1" customFormat="1" ht="25.5" customHeight="1">
      <c r="B135" s="45"/>
      <c r="C135" s="220" t="s">
        <v>10</v>
      </c>
      <c r="D135" s="220" t="s">
        <v>126</v>
      </c>
      <c r="E135" s="221" t="s">
        <v>287</v>
      </c>
      <c r="F135" s="222" t="s">
        <v>288</v>
      </c>
      <c r="G135" s="223" t="s">
        <v>180</v>
      </c>
      <c r="H135" s="224">
        <v>8</v>
      </c>
      <c r="I135" s="225"/>
      <c r="J135" s="226">
        <f>ROUND(I135*H135,2)</f>
        <v>0</v>
      </c>
      <c r="K135" s="222" t="s">
        <v>130</v>
      </c>
      <c r="L135" s="71"/>
      <c r="M135" s="227" t="s">
        <v>21</v>
      </c>
      <c r="N135" s="228" t="s">
        <v>41</v>
      </c>
      <c r="O135" s="46"/>
      <c r="P135" s="229">
        <f>O135*H135</f>
        <v>0</v>
      </c>
      <c r="Q135" s="229">
        <v>0</v>
      </c>
      <c r="R135" s="229">
        <f>Q135*H135</f>
        <v>0</v>
      </c>
      <c r="S135" s="229">
        <v>0</v>
      </c>
      <c r="T135" s="230">
        <f>S135*H135</f>
        <v>0</v>
      </c>
      <c r="AR135" s="23" t="s">
        <v>151</v>
      </c>
      <c r="AT135" s="23" t="s">
        <v>126</v>
      </c>
      <c r="AU135" s="23" t="s">
        <v>80</v>
      </c>
      <c r="AY135" s="23" t="s">
        <v>123</v>
      </c>
      <c r="BE135" s="231">
        <f>IF(N135="základní",J135,0)</f>
        <v>0</v>
      </c>
      <c r="BF135" s="231">
        <f>IF(N135="snížená",J135,0)</f>
        <v>0</v>
      </c>
      <c r="BG135" s="231">
        <f>IF(N135="zákl. přenesená",J135,0)</f>
        <v>0</v>
      </c>
      <c r="BH135" s="231">
        <f>IF(N135="sníž. přenesená",J135,0)</f>
        <v>0</v>
      </c>
      <c r="BI135" s="231">
        <f>IF(N135="nulová",J135,0)</f>
        <v>0</v>
      </c>
      <c r="BJ135" s="23" t="s">
        <v>78</v>
      </c>
      <c r="BK135" s="231">
        <f>ROUND(I135*H135,2)</f>
        <v>0</v>
      </c>
      <c r="BL135" s="23" t="s">
        <v>151</v>
      </c>
      <c r="BM135" s="23" t="s">
        <v>289</v>
      </c>
    </row>
    <row r="136" s="1" customFormat="1">
      <c r="B136" s="45"/>
      <c r="C136" s="73"/>
      <c r="D136" s="236" t="s">
        <v>153</v>
      </c>
      <c r="E136" s="73"/>
      <c r="F136" s="239" t="s">
        <v>290</v>
      </c>
      <c r="G136" s="73"/>
      <c r="H136" s="73"/>
      <c r="I136" s="190"/>
      <c r="J136" s="73"/>
      <c r="K136" s="73"/>
      <c r="L136" s="71"/>
      <c r="M136" s="238"/>
      <c r="N136" s="46"/>
      <c r="O136" s="46"/>
      <c r="P136" s="46"/>
      <c r="Q136" s="46"/>
      <c r="R136" s="46"/>
      <c r="S136" s="46"/>
      <c r="T136" s="94"/>
      <c r="AT136" s="23" t="s">
        <v>153</v>
      </c>
      <c r="AU136" s="23" t="s">
        <v>80</v>
      </c>
    </row>
    <row r="137" s="11" customFormat="1">
      <c r="B137" s="240"/>
      <c r="C137" s="241"/>
      <c r="D137" s="236" t="s">
        <v>164</v>
      </c>
      <c r="E137" s="242" t="s">
        <v>21</v>
      </c>
      <c r="F137" s="243" t="s">
        <v>291</v>
      </c>
      <c r="G137" s="241"/>
      <c r="H137" s="244">
        <v>8</v>
      </c>
      <c r="I137" s="245"/>
      <c r="J137" s="241"/>
      <c r="K137" s="241"/>
      <c r="L137" s="246"/>
      <c r="M137" s="247"/>
      <c r="N137" s="248"/>
      <c r="O137" s="248"/>
      <c r="P137" s="248"/>
      <c r="Q137" s="248"/>
      <c r="R137" s="248"/>
      <c r="S137" s="248"/>
      <c r="T137" s="249"/>
      <c r="AT137" s="250" t="s">
        <v>164</v>
      </c>
      <c r="AU137" s="250" t="s">
        <v>80</v>
      </c>
      <c r="AV137" s="11" t="s">
        <v>80</v>
      </c>
      <c r="AW137" s="11" t="s">
        <v>33</v>
      </c>
      <c r="AX137" s="11" t="s">
        <v>78</v>
      </c>
      <c r="AY137" s="250" t="s">
        <v>123</v>
      </c>
    </row>
    <row r="138" s="1" customFormat="1" ht="25.5" customHeight="1">
      <c r="B138" s="45"/>
      <c r="C138" s="220" t="s">
        <v>292</v>
      </c>
      <c r="D138" s="220" t="s">
        <v>126</v>
      </c>
      <c r="E138" s="221" t="s">
        <v>293</v>
      </c>
      <c r="F138" s="222" t="s">
        <v>294</v>
      </c>
      <c r="G138" s="223" t="s">
        <v>180</v>
      </c>
      <c r="H138" s="224">
        <v>2</v>
      </c>
      <c r="I138" s="225"/>
      <c r="J138" s="226">
        <f>ROUND(I138*H138,2)</f>
        <v>0</v>
      </c>
      <c r="K138" s="222" t="s">
        <v>130</v>
      </c>
      <c r="L138" s="71"/>
      <c r="M138" s="227" t="s">
        <v>21</v>
      </c>
      <c r="N138" s="228" t="s">
        <v>41</v>
      </c>
      <c r="O138" s="46"/>
      <c r="P138" s="229">
        <f>O138*H138</f>
        <v>0</v>
      </c>
      <c r="Q138" s="229">
        <v>0</v>
      </c>
      <c r="R138" s="229">
        <f>Q138*H138</f>
        <v>0</v>
      </c>
      <c r="S138" s="229">
        <v>0</v>
      </c>
      <c r="T138" s="230">
        <f>S138*H138</f>
        <v>0</v>
      </c>
      <c r="AR138" s="23" t="s">
        <v>151</v>
      </c>
      <c r="AT138" s="23" t="s">
        <v>126</v>
      </c>
      <c r="AU138" s="23" t="s">
        <v>80</v>
      </c>
      <c r="AY138" s="23" t="s">
        <v>123</v>
      </c>
      <c r="BE138" s="231">
        <f>IF(N138="základní",J138,0)</f>
        <v>0</v>
      </c>
      <c r="BF138" s="231">
        <f>IF(N138="snížená",J138,0)</f>
        <v>0</v>
      </c>
      <c r="BG138" s="231">
        <f>IF(N138="zákl. přenesená",J138,0)</f>
        <v>0</v>
      </c>
      <c r="BH138" s="231">
        <f>IF(N138="sníž. přenesená",J138,0)</f>
        <v>0</v>
      </c>
      <c r="BI138" s="231">
        <f>IF(N138="nulová",J138,0)</f>
        <v>0</v>
      </c>
      <c r="BJ138" s="23" t="s">
        <v>78</v>
      </c>
      <c r="BK138" s="231">
        <f>ROUND(I138*H138,2)</f>
        <v>0</v>
      </c>
      <c r="BL138" s="23" t="s">
        <v>151</v>
      </c>
      <c r="BM138" s="23" t="s">
        <v>295</v>
      </c>
    </row>
    <row r="139" s="1" customFormat="1">
      <c r="B139" s="45"/>
      <c r="C139" s="73"/>
      <c r="D139" s="236" t="s">
        <v>153</v>
      </c>
      <c r="E139" s="73"/>
      <c r="F139" s="239" t="s">
        <v>290</v>
      </c>
      <c r="G139" s="73"/>
      <c r="H139" s="73"/>
      <c r="I139" s="190"/>
      <c r="J139" s="73"/>
      <c r="K139" s="73"/>
      <c r="L139" s="71"/>
      <c r="M139" s="238"/>
      <c r="N139" s="46"/>
      <c r="O139" s="46"/>
      <c r="P139" s="46"/>
      <c r="Q139" s="46"/>
      <c r="R139" s="46"/>
      <c r="S139" s="46"/>
      <c r="T139" s="94"/>
      <c r="AT139" s="23" t="s">
        <v>153</v>
      </c>
      <c r="AU139" s="23" t="s">
        <v>80</v>
      </c>
    </row>
    <row r="140" s="11" customFormat="1">
      <c r="B140" s="240"/>
      <c r="C140" s="241"/>
      <c r="D140" s="236" t="s">
        <v>164</v>
      </c>
      <c r="E140" s="242" t="s">
        <v>21</v>
      </c>
      <c r="F140" s="243" t="s">
        <v>296</v>
      </c>
      <c r="G140" s="241"/>
      <c r="H140" s="244">
        <v>2</v>
      </c>
      <c r="I140" s="245"/>
      <c r="J140" s="241"/>
      <c r="K140" s="241"/>
      <c r="L140" s="246"/>
      <c r="M140" s="247"/>
      <c r="N140" s="248"/>
      <c r="O140" s="248"/>
      <c r="P140" s="248"/>
      <c r="Q140" s="248"/>
      <c r="R140" s="248"/>
      <c r="S140" s="248"/>
      <c r="T140" s="249"/>
      <c r="AT140" s="250" t="s">
        <v>164</v>
      </c>
      <c r="AU140" s="250" t="s">
        <v>80</v>
      </c>
      <c r="AV140" s="11" t="s">
        <v>80</v>
      </c>
      <c r="AW140" s="11" t="s">
        <v>33</v>
      </c>
      <c r="AX140" s="11" t="s">
        <v>78</v>
      </c>
      <c r="AY140" s="250" t="s">
        <v>123</v>
      </c>
    </row>
    <row r="141" s="1" customFormat="1" ht="38.25" customHeight="1">
      <c r="B141" s="45"/>
      <c r="C141" s="220" t="s">
        <v>297</v>
      </c>
      <c r="D141" s="220" t="s">
        <v>126</v>
      </c>
      <c r="E141" s="221" t="s">
        <v>298</v>
      </c>
      <c r="F141" s="222" t="s">
        <v>299</v>
      </c>
      <c r="G141" s="223" t="s">
        <v>180</v>
      </c>
      <c r="H141" s="224">
        <v>80</v>
      </c>
      <c r="I141" s="225"/>
      <c r="J141" s="226">
        <f>ROUND(I141*H141,2)</f>
        <v>0</v>
      </c>
      <c r="K141" s="222" t="s">
        <v>130</v>
      </c>
      <c r="L141" s="71"/>
      <c r="M141" s="227" t="s">
        <v>21</v>
      </c>
      <c r="N141" s="228" t="s">
        <v>41</v>
      </c>
      <c r="O141" s="46"/>
      <c r="P141" s="229">
        <f>O141*H141</f>
        <v>0</v>
      </c>
      <c r="Q141" s="229">
        <v>0</v>
      </c>
      <c r="R141" s="229">
        <f>Q141*H141</f>
        <v>0</v>
      </c>
      <c r="S141" s="229">
        <v>0</v>
      </c>
      <c r="T141" s="230">
        <f>S141*H141</f>
        <v>0</v>
      </c>
      <c r="AR141" s="23" t="s">
        <v>151</v>
      </c>
      <c r="AT141" s="23" t="s">
        <v>126</v>
      </c>
      <c r="AU141" s="23" t="s">
        <v>80</v>
      </c>
      <c r="AY141" s="23" t="s">
        <v>123</v>
      </c>
      <c r="BE141" s="231">
        <f>IF(N141="základní",J141,0)</f>
        <v>0</v>
      </c>
      <c r="BF141" s="231">
        <f>IF(N141="snížená",J141,0)</f>
        <v>0</v>
      </c>
      <c r="BG141" s="231">
        <f>IF(N141="zákl. přenesená",J141,0)</f>
        <v>0</v>
      </c>
      <c r="BH141" s="231">
        <f>IF(N141="sníž. přenesená",J141,0)</f>
        <v>0</v>
      </c>
      <c r="BI141" s="231">
        <f>IF(N141="nulová",J141,0)</f>
        <v>0</v>
      </c>
      <c r="BJ141" s="23" t="s">
        <v>78</v>
      </c>
      <c r="BK141" s="231">
        <f>ROUND(I141*H141,2)</f>
        <v>0</v>
      </c>
      <c r="BL141" s="23" t="s">
        <v>151</v>
      </c>
      <c r="BM141" s="23" t="s">
        <v>300</v>
      </c>
    </row>
    <row r="142" s="1" customFormat="1">
      <c r="B142" s="45"/>
      <c r="C142" s="73"/>
      <c r="D142" s="236" t="s">
        <v>153</v>
      </c>
      <c r="E142" s="73"/>
      <c r="F142" s="239" t="s">
        <v>290</v>
      </c>
      <c r="G142" s="73"/>
      <c r="H142" s="73"/>
      <c r="I142" s="190"/>
      <c r="J142" s="73"/>
      <c r="K142" s="73"/>
      <c r="L142" s="71"/>
      <c r="M142" s="238"/>
      <c r="N142" s="46"/>
      <c r="O142" s="46"/>
      <c r="P142" s="46"/>
      <c r="Q142" s="46"/>
      <c r="R142" s="46"/>
      <c r="S142" s="46"/>
      <c r="T142" s="94"/>
      <c r="AT142" s="23" t="s">
        <v>153</v>
      </c>
      <c r="AU142" s="23" t="s">
        <v>80</v>
      </c>
    </row>
    <row r="143" s="11" customFormat="1">
      <c r="B143" s="240"/>
      <c r="C143" s="241"/>
      <c r="D143" s="236" t="s">
        <v>164</v>
      </c>
      <c r="E143" s="242" t="s">
        <v>21</v>
      </c>
      <c r="F143" s="243" t="s">
        <v>301</v>
      </c>
      <c r="G143" s="241"/>
      <c r="H143" s="244">
        <v>80</v>
      </c>
      <c r="I143" s="245"/>
      <c r="J143" s="241"/>
      <c r="K143" s="241"/>
      <c r="L143" s="246"/>
      <c r="M143" s="247"/>
      <c r="N143" s="248"/>
      <c r="O143" s="248"/>
      <c r="P143" s="248"/>
      <c r="Q143" s="248"/>
      <c r="R143" s="248"/>
      <c r="S143" s="248"/>
      <c r="T143" s="249"/>
      <c r="AT143" s="250" t="s">
        <v>164</v>
      </c>
      <c r="AU143" s="250" t="s">
        <v>80</v>
      </c>
      <c r="AV143" s="11" t="s">
        <v>80</v>
      </c>
      <c r="AW143" s="11" t="s">
        <v>33</v>
      </c>
      <c r="AX143" s="11" t="s">
        <v>78</v>
      </c>
      <c r="AY143" s="250" t="s">
        <v>123</v>
      </c>
    </row>
    <row r="144" s="1" customFormat="1" ht="38.25" customHeight="1">
      <c r="B144" s="45"/>
      <c r="C144" s="220" t="s">
        <v>302</v>
      </c>
      <c r="D144" s="220" t="s">
        <v>126</v>
      </c>
      <c r="E144" s="221" t="s">
        <v>303</v>
      </c>
      <c r="F144" s="222" t="s">
        <v>304</v>
      </c>
      <c r="G144" s="223" t="s">
        <v>180</v>
      </c>
      <c r="H144" s="224">
        <v>20</v>
      </c>
      <c r="I144" s="225"/>
      <c r="J144" s="226">
        <f>ROUND(I144*H144,2)</f>
        <v>0</v>
      </c>
      <c r="K144" s="222" t="s">
        <v>130</v>
      </c>
      <c r="L144" s="71"/>
      <c r="M144" s="227" t="s">
        <v>21</v>
      </c>
      <c r="N144" s="228" t="s">
        <v>41</v>
      </c>
      <c r="O144" s="46"/>
      <c r="P144" s="229">
        <f>O144*H144</f>
        <v>0</v>
      </c>
      <c r="Q144" s="229">
        <v>0</v>
      </c>
      <c r="R144" s="229">
        <f>Q144*H144</f>
        <v>0</v>
      </c>
      <c r="S144" s="229">
        <v>0</v>
      </c>
      <c r="T144" s="230">
        <f>S144*H144</f>
        <v>0</v>
      </c>
      <c r="AR144" s="23" t="s">
        <v>151</v>
      </c>
      <c r="AT144" s="23" t="s">
        <v>126</v>
      </c>
      <c r="AU144" s="23" t="s">
        <v>80</v>
      </c>
      <c r="AY144" s="23" t="s">
        <v>123</v>
      </c>
      <c r="BE144" s="231">
        <f>IF(N144="základní",J144,0)</f>
        <v>0</v>
      </c>
      <c r="BF144" s="231">
        <f>IF(N144="snížená",J144,0)</f>
        <v>0</v>
      </c>
      <c r="BG144" s="231">
        <f>IF(N144="zákl. přenesená",J144,0)</f>
        <v>0</v>
      </c>
      <c r="BH144" s="231">
        <f>IF(N144="sníž. přenesená",J144,0)</f>
        <v>0</v>
      </c>
      <c r="BI144" s="231">
        <f>IF(N144="nulová",J144,0)</f>
        <v>0</v>
      </c>
      <c r="BJ144" s="23" t="s">
        <v>78</v>
      </c>
      <c r="BK144" s="231">
        <f>ROUND(I144*H144,2)</f>
        <v>0</v>
      </c>
      <c r="BL144" s="23" t="s">
        <v>151</v>
      </c>
      <c r="BM144" s="23" t="s">
        <v>305</v>
      </c>
    </row>
    <row r="145" s="1" customFormat="1">
      <c r="B145" s="45"/>
      <c r="C145" s="73"/>
      <c r="D145" s="236" t="s">
        <v>153</v>
      </c>
      <c r="E145" s="73"/>
      <c r="F145" s="239" t="s">
        <v>290</v>
      </c>
      <c r="G145" s="73"/>
      <c r="H145" s="73"/>
      <c r="I145" s="190"/>
      <c r="J145" s="73"/>
      <c r="K145" s="73"/>
      <c r="L145" s="71"/>
      <c r="M145" s="238"/>
      <c r="N145" s="46"/>
      <c r="O145" s="46"/>
      <c r="P145" s="46"/>
      <c r="Q145" s="46"/>
      <c r="R145" s="46"/>
      <c r="S145" s="46"/>
      <c r="T145" s="94"/>
      <c r="AT145" s="23" t="s">
        <v>153</v>
      </c>
      <c r="AU145" s="23" t="s">
        <v>80</v>
      </c>
    </row>
    <row r="146" s="11" customFormat="1">
      <c r="B146" s="240"/>
      <c r="C146" s="241"/>
      <c r="D146" s="236" t="s">
        <v>164</v>
      </c>
      <c r="E146" s="242" t="s">
        <v>21</v>
      </c>
      <c r="F146" s="243" t="s">
        <v>306</v>
      </c>
      <c r="G146" s="241"/>
      <c r="H146" s="244">
        <v>20</v>
      </c>
      <c r="I146" s="245"/>
      <c r="J146" s="241"/>
      <c r="K146" s="241"/>
      <c r="L146" s="246"/>
      <c r="M146" s="247"/>
      <c r="N146" s="248"/>
      <c r="O146" s="248"/>
      <c r="P146" s="248"/>
      <c r="Q146" s="248"/>
      <c r="R146" s="248"/>
      <c r="S146" s="248"/>
      <c r="T146" s="249"/>
      <c r="AT146" s="250" t="s">
        <v>164</v>
      </c>
      <c r="AU146" s="250" t="s">
        <v>80</v>
      </c>
      <c r="AV146" s="11" t="s">
        <v>80</v>
      </c>
      <c r="AW146" s="11" t="s">
        <v>33</v>
      </c>
      <c r="AX146" s="11" t="s">
        <v>78</v>
      </c>
      <c r="AY146" s="250" t="s">
        <v>123</v>
      </c>
    </row>
    <row r="147" s="1" customFormat="1" ht="25.5" customHeight="1">
      <c r="B147" s="45"/>
      <c r="C147" s="220" t="s">
        <v>307</v>
      </c>
      <c r="D147" s="220" t="s">
        <v>126</v>
      </c>
      <c r="E147" s="221" t="s">
        <v>308</v>
      </c>
      <c r="F147" s="222" t="s">
        <v>309</v>
      </c>
      <c r="G147" s="223" t="s">
        <v>180</v>
      </c>
      <c r="H147" s="224">
        <v>4</v>
      </c>
      <c r="I147" s="225"/>
      <c r="J147" s="226">
        <f>ROUND(I147*H147,2)</f>
        <v>0</v>
      </c>
      <c r="K147" s="222" t="s">
        <v>130</v>
      </c>
      <c r="L147" s="71"/>
      <c r="M147" s="227" t="s">
        <v>21</v>
      </c>
      <c r="N147" s="228" t="s">
        <v>41</v>
      </c>
      <c r="O147" s="46"/>
      <c r="P147" s="229">
        <f>O147*H147</f>
        <v>0</v>
      </c>
      <c r="Q147" s="229">
        <v>0</v>
      </c>
      <c r="R147" s="229">
        <f>Q147*H147</f>
        <v>0</v>
      </c>
      <c r="S147" s="229">
        <v>0</v>
      </c>
      <c r="T147" s="230">
        <f>S147*H147</f>
        <v>0</v>
      </c>
      <c r="AR147" s="23" t="s">
        <v>151</v>
      </c>
      <c r="AT147" s="23" t="s">
        <v>126</v>
      </c>
      <c r="AU147" s="23" t="s">
        <v>80</v>
      </c>
      <c r="AY147" s="23" t="s">
        <v>123</v>
      </c>
      <c r="BE147" s="231">
        <f>IF(N147="základní",J147,0)</f>
        <v>0</v>
      </c>
      <c r="BF147" s="231">
        <f>IF(N147="snížená",J147,0)</f>
        <v>0</v>
      </c>
      <c r="BG147" s="231">
        <f>IF(N147="zákl. přenesená",J147,0)</f>
        <v>0</v>
      </c>
      <c r="BH147" s="231">
        <f>IF(N147="sníž. přenesená",J147,0)</f>
        <v>0</v>
      </c>
      <c r="BI147" s="231">
        <f>IF(N147="nulová",J147,0)</f>
        <v>0</v>
      </c>
      <c r="BJ147" s="23" t="s">
        <v>78</v>
      </c>
      <c r="BK147" s="231">
        <f>ROUND(I147*H147,2)</f>
        <v>0</v>
      </c>
      <c r="BL147" s="23" t="s">
        <v>151</v>
      </c>
      <c r="BM147" s="23" t="s">
        <v>310</v>
      </c>
    </row>
    <row r="148" s="1" customFormat="1">
      <c r="B148" s="45"/>
      <c r="C148" s="73"/>
      <c r="D148" s="236" t="s">
        <v>153</v>
      </c>
      <c r="E148" s="73"/>
      <c r="F148" s="239" t="s">
        <v>290</v>
      </c>
      <c r="G148" s="73"/>
      <c r="H148" s="73"/>
      <c r="I148" s="190"/>
      <c r="J148" s="73"/>
      <c r="K148" s="73"/>
      <c r="L148" s="71"/>
      <c r="M148" s="238"/>
      <c r="N148" s="46"/>
      <c r="O148" s="46"/>
      <c r="P148" s="46"/>
      <c r="Q148" s="46"/>
      <c r="R148" s="46"/>
      <c r="S148" s="46"/>
      <c r="T148" s="94"/>
      <c r="AT148" s="23" t="s">
        <v>153</v>
      </c>
      <c r="AU148" s="23" t="s">
        <v>80</v>
      </c>
    </row>
    <row r="149" s="11" customFormat="1">
      <c r="B149" s="240"/>
      <c r="C149" s="241"/>
      <c r="D149" s="236" t="s">
        <v>164</v>
      </c>
      <c r="E149" s="242" t="s">
        <v>21</v>
      </c>
      <c r="F149" s="243" t="s">
        <v>281</v>
      </c>
      <c r="G149" s="241"/>
      <c r="H149" s="244">
        <v>4</v>
      </c>
      <c r="I149" s="245"/>
      <c r="J149" s="241"/>
      <c r="K149" s="241"/>
      <c r="L149" s="246"/>
      <c r="M149" s="247"/>
      <c r="N149" s="248"/>
      <c r="O149" s="248"/>
      <c r="P149" s="248"/>
      <c r="Q149" s="248"/>
      <c r="R149" s="248"/>
      <c r="S149" s="248"/>
      <c r="T149" s="249"/>
      <c r="AT149" s="250" t="s">
        <v>164</v>
      </c>
      <c r="AU149" s="250" t="s">
        <v>80</v>
      </c>
      <c r="AV149" s="11" t="s">
        <v>80</v>
      </c>
      <c r="AW149" s="11" t="s">
        <v>33</v>
      </c>
      <c r="AX149" s="11" t="s">
        <v>78</v>
      </c>
      <c r="AY149" s="250" t="s">
        <v>123</v>
      </c>
    </row>
    <row r="150" s="1" customFormat="1" ht="38.25" customHeight="1">
      <c r="B150" s="45"/>
      <c r="C150" s="220" t="s">
        <v>311</v>
      </c>
      <c r="D150" s="220" t="s">
        <v>126</v>
      </c>
      <c r="E150" s="221" t="s">
        <v>312</v>
      </c>
      <c r="F150" s="222" t="s">
        <v>313</v>
      </c>
      <c r="G150" s="223" t="s">
        <v>180</v>
      </c>
      <c r="H150" s="224">
        <v>40</v>
      </c>
      <c r="I150" s="225"/>
      <c r="J150" s="226">
        <f>ROUND(I150*H150,2)</f>
        <v>0</v>
      </c>
      <c r="K150" s="222" t="s">
        <v>130</v>
      </c>
      <c r="L150" s="71"/>
      <c r="M150" s="227" t="s">
        <v>21</v>
      </c>
      <c r="N150" s="228" t="s">
        <v>41</v>
      </c>
      <c r="O150" s="46"/>
      <c r="P150" s="229">
        <f>O150*H150</f>
        <v>0</v>
      </c>
      <c r="Q150" s="229">
        <v>0</v>
      </c>
      <c r="R150" s="229">
        <f>Q150*H150</f>
        <v>0</v>
      </c>
      <c r="S150" s="229">
        <v>0</v>
      </c>
      <c r="T150" s="230">
        <f>S150*H150</f>
        <v>0</v>
      </c>
      <c r="AR150" s="23" t="s">
        <v>151</v>
      </c>
      <c r="AT150" s="23" t="s">
        <v>126</v>
      </c>
      <c r="AU150" s="23" t="s">
        <v>80</v>
      </c>
      <c r="AY150" s="23" t="s">
        <v>123</v>
      </c>
      <c r="BE150" s="231">
        <f>IF(N150="základní",J150,0)</f>
        <v>0</v>
      </c>
      <c r="BF150" s="231">
        <f>IF(N150="snížená",J150,0)</f>
        <v>0</v>
      </c>
      <c r="BG150" s="231">
        <f>IF(N150="zákl. přenesená",J150,0)</f>
        <v>0</v>
      </c>
      <c r="BH150" s="231">
        <f>IF(N150="sníž. přenesená",J150,0)</f>
        <v>0</v>
      </c>
      <c r="BI150" s="231">
        <f>IF(N150="nulová",J150,0)</f>
        <v>0</v>
      </c>
      <c r="BJ150" s="23" t="s">
        <v>78</v>
      </c>
      <c r="BK150" s="231">
        <f>ROUND(I150*H150,2)</f>
        <v>0</v>
      </c>
      <c r="BL150" s="23" t="s">
        <v>151</v>
      </c>
      <c r="BM150" s="23" t="s">
        <v>314</v>
      </c>
    </row>
    <row r="151" s="1" customFormat="1">
      <c r="B151" s="45"/>
      <c r="C151" s="73"/>
      <c r="D151" s="236" t="s">
        <v>153</v>
      </c>
      <c r="E151" s="73"/>
      <c r="F151" s="239" t="s">
        <v>290</v>
      </c>
      <c r="G151" s="73"/>
      <c r="H151" s="73"/>
      <c r="I151" s="190"/>
      <c r="J151" s="73"/>
      <c r="K151" s="73"/>
      <c r="L151" s="71"/>
      <c r="M151" s="238"/>
      <c r="N151" s="46"/>
      <c r="O151" s="46"/>
      <c r="P151" s="46"/>
      <c r="Q151" s="46"/>
      <c r="R151" s="46"/>
      <c r="S151" s="46"/>
      <c r="T151" s="94"/>
      <c r="AT151" s="23" t="s">
        <v>153</v>
      </c>
      <c r="AU151" s="23" t="s">
        <v>80</v>
      </c>
    </row>
    <row r="152" s="11" customFormat="1">
      <c r="B152" s="240"/>
      <c r="C152" s="241"/>
      <c r="D152" s="236" t="s">
        <v>164</v>
      </c>
      <c r="E152" s="242" t="s">
        <v>21</v>
      </c>
      <c r="F152" s="243" t="s">
        <v>315</v>
      </c>
      <c r="G152" s="241"/>
      <c r="H152" s="244">
        <v>40</v>
      </c>
      <c r="I152" s="245"/>
      <c r="J152" s="241"/>
      <c r="K152" s="241"/>
      <c r="L152" s="246"/>
      <c r="M152" s="247"/>
      <c r="N152" s="248"/>
      <c r="O152" s="248"/>
      <c r="P152" s="248"/>
      <c r="Q152" s="248"/>
      <c r="R152" s="248"/>
      <c r="S152" s="248"/>
      <c r="T152" s="249"/>
      <c r="AT152" s="250" t="s">
        <v>164</v>
      </c>
      <c r="AU152" s="250" t="s">
        <v>80</v>
      </c>
      <c r="AV152" s="11" t="s">
        <v>80</v>
      </c>
      <c r="AW152" s="11" t="s">
        <v>33</v>
      </c>
      <c r="AX152" s="11" t="s">
        <v>78</v>
      </c>
      <c r="AY152" s="250" t="s">
        <v>123</v>
      </c>
    </row>
    <row r="153" s="1" customFormat="1" ht="38.25" customHeight="1">
      <c r="B153" s="45"/>
      <c r="C153" s="220" t="s">
        <v>9</v>
      </c>
      <c r="D153" s="220" t="s">
        <v>126</v>
      </c>
      <c r="E153" s="221" t="s">
        <v>316</v>
      </c>
      <c r="F153" s="222" t="s">
        <v>317</v>
      </c>
      <c r="G153" s="223" t="s">
        <v>233</v>
      </c>
      <c r="H153" s="224">
        <v>34</v>
      </c>
      <c r="I153" s="225"/>
      <c r="J153" s="226">
        <f>ROUND(I153*H153,2)</f>
        <v>0</v>
      </c>
      <c r="K153" s="222" t="s">
        <v>130</v>
      </c>
      <c r="L153" s="71"/>
      <c r="M153" s="227" t="s">
        <v>21</v>
      </c>
      <c r="N153" s="228" t="s">
        <v>41</v>
      </c>
      <c r="O153" s="46"/>
      <c r="P153" s="229">
        <f>O153*H153</f>
        <v>0</v>
      </c>
      <c r="Q153" s="229">
        <v>0.11519</v>
      </c>
      <c r="R153" s="229">
        <f>Q153*H153</f>
        <v>3.9164599999999998</v>
      </c>
      <c r="S153" s="229">
        <v>0</v>
      </c>
      <c r="T153" s="230">
        <f>S153*H153</f>
        <v>0</v>
      </c>
      <c r="AR153" s="23" t="s">
        <v>151</v>
      </c>
      <c r="AT153" s="23" t="s">
        <v>126</v>
      </c>
      <c r="AU153" s="23" t="s">
        <v>80</v>
      </c>
      <c r="AY153" s="23" t="s">
        <v>123</v>
      </c>
      <c r="BE153" s="231">
        <f>IF(N153="základní",J153,0)</f>
        <v>0</v>
      </c>
      <c r="BF153" s="231">
        <f>IF(N153="snížená",J153,0)</f>
        <v>0</v>
      </c>
      <c r="BG153" s="231">
        <f>IF(N153="zákl. přenesená",J153,0)</f>
        <v>0</v>
      </c>
      <c r="BH153" s="231">
        <f>IF(N153="sníž. přenesená",J153,0)</f>
        <v>0</v>
      </c>
      <c r="BI153" s="231">
        <f>IF(N153="nulová",J153,0)</f>
        <v>0</v>
      </c>
      <c r="BJ153" s="23" t="s">
        <v>78</v>
      </c>
      <c r="BK153" s="231">
        <f>ROUND(I153*H153,2)</f>
        <v>0</v>
      </c>
      <c r="BL153" s="23" t="s">
        <v>151</v>
      </c>
      <c r="BM153" s="23" t="s">
        <v>318</v>
      </c>
    </row>
    <row r="154" s="1" customFormat="1">
      <c r="B154" s="45"/>
      <c r="C154" s="73"/>
      <c r="D154" s="236" t="s">
        <v>153</v>
      </c>
      <c r="E154" s="73"/>
      <c r="F154" s="239" t="s">
        <v>319</v>
      </c>
      <c r="G154" s="73"/>
      <c r="H154" s="73"/>
      <c r="I154" s="190"/>
      <c r="J154" s="73"/>
      <c r="K154" s="73"/>
      <c r="L154" s="71"/>
      <c r="M154" s="238"/>
      <c r="N154" s="46"/>
      <c r="O154" s="46"/>
      <c r="P154" s="46"/>
      <c r="Q154" s="46"/>
      <c r="R154" s="46"/>
      <c r="S154" s="46"/>
      <c r="T154" s="94"/>
      <c r="AT154" s="23" t="s">
        <v>153</v>
      </c>
      <c r="AU154" s="23" t="s">
        <v>80</v>
      </c>
    </row>
    <row r="155" s="13" customFormat="1">
      <c r="B155" s="278"/>
      <c r="C155" s="279"/>
      <c r="D155" s="236" t="s">
        <v>164</v>
      </c>
      <c r="E155" s="280" t="s">
        <v>21</v>
      </c>
      <c r="F155" s="281" t="s">
        <v>320</v>
      </c>
      <c r="G155" s="279"/>
      <c r="H155" s="280" t="s">
        <v>21</v>
      </c>
      <c r="I155" s="282"/>
      <c r="J155" s="279"/>
      <c r="K155" s="279"/>
      <c r="L155" s="283"/>
      <c r="M155" s="284"/>
      <c r="N155" s="285"/>
      <c r="O155" s="285"/>
      <c r="P155" s="285"/>
      <c r="Q155" s="285"/>
      <c r="R155" s="285"/>
      <c r="S155" s="285"/>
      <c r="T155" s="286"/>
      <c r="AT155" s="287" t="s">
        <v>164</v>
      </c>
      <c r="AU155" s="287" t="s">
        <v>80</v>
      </c>
      <c r="AV155" s="13" t="s">
        <v>78</v>
      </c>
      <c r="AW155" s="13" t="s">
        <v>33</v>
      </c>
      <c r="AX155" s="13" t="s">
        <v>70</v>
      </c>
      <c r="AY155" s="287" t="s">
        <v>123</v>
      </c>
    </row>
    <row r="156" s="11" customFormat="1">
      <c r="B156" s="240"/>
      <c r="C156" s="241"/>
      <c r="D156" s="236" t="s">
        <v>164</v>
      </c>
      <c r="E156" s="242" t="s">
        <v>21</v>
      </c>
      <c r="F156" s="243" t="s">
        <v>321</v>
      </c>
      <c r="G156" s="241"/>
      <c r="H156" s="244">
        <v>18</v>
      </c>
      <c r="I156" s="245"/>
      <c r="J156" s="241"/>
      <c r="K156" s="241"/>
      <c r="L156" s="246"/>
      <c r="M156" s="247"/>
      <c r="N156" s="248"/>
      <c r="O156" s="248"/>
      <c r="P156" s="248"/>
      <c r="Q156" s="248"/>
      <c r="R156" s="248"/>
      <c r="S156" s="248"/>
      <c r="T156" s="249"/>
      <c r="AT156" s="250" t="s">
        <v>164</v>
      </c>
      <c r="AU156" s="250" t="s">
        <v>80</v>
      </c>
      <c r="AV156" s="11" t="s">
        <v>80</v>
      </c>
      <c r="AW156" s="11" t="s">
        <v>33</v>
      </c>
      <c r="AX156" s="11" t="s">
        <v>70</v>
      </c>
      <c r="AY156" s="250" t="s">
        <v>123</v>
      </c>
    </row>
    <row r="157" s="11" customFormat="1">
      <c r="B157" s="240"/>
      <c r="C157" s="241"/>
      <c r="D157" s="236" t="s">
        <v>164</v>
      </c>
      <c r="E157" s="242" t="s">
        <v>21</v>
      </c>
      <c r="F157" s="243" t="s">
        <v>322</v>
      </c>
      <c r="G157" s="241"/>
      <c r="H157" s="244">
        <v>16</v>
      </c>
      <c r="I157" s="245"/>
      <c r="J157" s="241"/>
      <c r="K157" s="241"/>
      <c r="L157" s="246"/>
      <c r="M157" s="247"/>
      <c r="N157" s="248"/>
      <c r="O157" s="248"/>
      <c r="P157" s="248"/>
      <c r="Q157" s="248"/>
      <c r="R157" s="248"/>
      <c r="S157" s="248"/>
      <c r="T157" s="249"/>
      <c r="AT157" s="250" t="s">
        <v>164</v>
      </c>
      <c r="AU157" s="250" t="s">
        <v>80</v>
      </c>
      <c r="AV157" s="11" t="s">
        <v>80</v>
      </c>
      <c r="AW157" s="11" t="s">
        <v>33</v>
      </c>
      <c r="AX157" s="11" t="s">
        <v>70</v>
      </c>
      <c r="AY157" s="250" t="s">
        <v>123</v>
      </c>
    </row>
    <row r="158" s="12" customFormat="1">
      <c r="B158" s="251"/>
      <c r="C158" s="252"/>
      <c r="D158" s="236" t="s">
        <v>164</v>
      </c>
      <c r="E158" s="253" t="s">
        <v>21</v>
      </c>
      <c r="F158" s="254" t="s">
        <v>174</v>
      </c>
      <c r="G158" s="252"/>
      <c r="H158" s="255">
        <v>34</v>
      </c>
      <c r="I158" s="256"/>
      <c r="J158" s="252"/>
      <c r="K158" s="252"/>
      <c r="L158" s="257"/>
      <c r="M158" s="265"/>
      <c r="N158" s="266"/>
      <c r="O158" s="266"/>
      <c r="P158" s="266"/>
      <c r="Q158" s="266"/>
      <c r="R158" s="266"/>
      <c r="S158" s="266"/>
      <c r="T158" s="267"/>
      <c r="AT158" s="261" t="s">
        <v>164</v>
      </c>
      <c r="AU158" s="261" t="s">
        <v>80</v>
      </c>
      <c r="AV158" s="12" t="s">
        <v>151</v>
      </c>
      <c r="AW158" s="12" t="s">
        <v>33</v>
      </c>
      <c r="AX158" s="12" t="s">
        <v>78</v>
      </c>
      <c r="AY158" s="261" t="s">
        <v>123</v>
      </c>
    </row>
    <row r="159" s="1" customFormat="1" ht="16.5" customHeight="1">
      <c r="B159" s="45"/>
      <c r="C159" s="268" t="s">
        <v>323</v>
      </c>
      <c r="D159" s="268" t="s">
        <v>264</v>
      </c>
      <c r="E159" s="269" t="s">
        <v>324</v>
      </c>
      <c r="F159" s="270" t="s">
        <v>325</v>
      </c>
      <c r="G159" s="271" t="s">
        <v>233</v>
      </c>
      <c r="H159" s="272">
        <v>34.340000000000003</v>
      </c>
      <c r="I159" s="273"/>
      <c r="J159" s="274">
        <f>ROUND(I159*H159,2)</f>
        <v>0</v>
      </c>
      <c r="K159" s="270" t="s">
        <v>130</v>
      </c>
      <c r="L159" s="275"/>
      <c r="M159" s="276" t="s">
        <v>21</v>
      </c>
      <c r="N159" s="277" t="s">
        <v>41</v>
      </c>
      <c r="O159" s="46"/>
      <c r="P159" s="229">
        <f>O159*H159</f>
        <v>0</v>
      </c>
      <c r="Q159" s="229">
        <v>0.058000000000000003</v>
      </c>
      <c r="R159" s="229">
        <f>Q159*H159</f>
        <v>1.9917200000000004</v>
      </c>
      <c r="S159" s="229">
        <v>0</v>
      </c>
      <c r="T159" s="230">
        <f>S159*H159</f>
        <v>0</v>
      </c>
      <c r="AR159" s="23" t="s">
        <v>206</v>
      </c>
      <c r="AT159" s="23" t="s">
        <v>264</v>
      </c>
      <c r="AU159" s="23" t="s">
        <v>80</v>
      </c>
      <c r="AY159" s="23" t="s">
        <v>123</v>
      </c>
      <c r="BE159" s="231">
        <f>IF(N159="základní",J159,0)</f>
        <v>0</v>
      </c>
      <c r="BF159" s="231">
        <f>IF(N159="snížená",J159,0)</f>
        <v>0</v>
      </c>
      <c r="BG159" s="231">
        <f>IF(N159="zákl. přenesená",J159,0)</f>
        <v>0</v>
      </c>
      <c r="BH159" s="231">
        <f>IF(N159="sníž. přenesená",J159,0)</f>
        <v>0</v>
      </c>
      <c r="BI159" s="231">
        <f>IF(N159="nulová",J159,0)</f>
        <v>0</v>
      </c>
      <c r="BJ159" s="23" t="s">
        <v>78</v>
      </c>
      <c r="BK159" s="231">
        <f>ROUND(I159*H159,2)</f>
        <v>0</v>
      </c>
      <c r="BL159" s="23" t="s">
        <v>151</v>
      </c>
      <c r="BM159" s="23" t="s">
        <v>326</v>
      </c>
    </row>
    <row r="160" s="11" customFormat="1">
      <c r="B160" s="240"/>
      <c r="C160" s="241"/>
      <c r="D160" s="236" t="s">
        <v>164</v>
      </c>
      <c r="E160" s="241"/>
      <c r="F160" s="243" t="s">
        <v>327</v>
      </c>
      <c r="G160" s="241"/>
      <c r="H160" s="244">
        <v>34.340000000000003</v>
      </c>
      <c r="I160" s="245"/>
      <c r="J160" s="241"/>
      <c r="K160" s="241"/>
      <c r="L160" s="246"/>
      <c r="M160" s="247"/>
      <c r="N160" s="248"/>
      <c r="O160" s="248"/>
      <c r="P160" s="248"/>
      <c r="Q160" s="248"/>
      <c r="R160" s="248"/>
      <c r="S160" s="248"/>
      <c r="T160" s="249"/>
      <c r="AT160" s="250" t="s">
        <v>164</v>
      </c>
      <c r="AU160" s="250" t="s">
        <v>80</v>
      </c>
      <c r="AV160" s="11" t="s">
        <v>80</v>
      </c>
      <c r="AW160" s="11" t="s">
        <v>6</v>
      </c>
      <c r="AX160" s="11" t="s">
        <v>78</v>
      </c>
      <c r="AY160" s="250" t="s">
        <v>123</v>
      </c>
    </row>
    <row r="161" s="10" customFormat="1" ht="29.88" customHeight="1">
      <c r="B161" s="204"/>
      <c r="C161" s="205"/>
      <c r="D161" s="206" t="s">
        <v>69</v>
      </c>
      <c r="E161" s="218" t="s">
        <v>328</v>
      </c>
      <c r="F161" s="218" t="s">
        <v>329</v>
      </c>
      <c r="G161" s="205"/>
      <c r="H161" s="205"/>
      <c r="I161" s="208"/>
      <c r="J161" s="219">
        <f>BK161</f>
        <v>0</v>
      </c>
      <c r="K161" s="205"/>
      <c r="L161" s="210"/>
      <c r="M161" s="211"/>
      <c r="N161" s="212"/>
      <c r="O161" s="212"/>
      <c r="P161" s="213">
        <f>SUM(P162:P173)</f>
        <v>0</v>
      </c>
      <c r="Q161" s="212"/>
      <c r="R161" s="213">
        <f>SUM(R162:R173)</f>
        <v>0</v>
      </c>
      <c r="S161" s="212"/>
      <c r="T161" s="214">
        <f>SUM(T162:T173)</f>
        <v>0</v>
      </c>
      <c r="AR161" s="215" t="s">
        <v>78</v>
      </c>
      <c r="AT161" s="216" t="s">
        <v>69</v>
      </c>
      <c r="AU161" s="216" t="s">
        <v>78</v>
      </c>
      <c r="AY161" s="215" t="s">
        <v>123</v>
      </c>
      <c r="BK161" s="217">
        <f>SUM(BK162:BK173)</f>
        <v>0</v>
      </c>
    </row>
    <row r="162" s="1" customFormat="1" ht="25.5" customHeight="1">
      <c r="B162" s="45"/>
      <c r="C162" s="220" t="s">
        <v>330</v>
      </c>
      <c r="D162" s="220" t="s">
        <v>126</v>
      </c>
      <c r="E162" s="221" t="s">
        <v>331</v>
      </c>
      <c r="F162" s="222" t="s">
        <v>332</v>
      </c>
      <c r="G162" s="223" t="s">
        <v>333</v>
      </c>
      <c r="H162" s="224">
        <v>42.488</v>
      </c>
      <c r="I162" s="225"/>
      <c r="J162" s="226">
        <f>ROUND(I162*H162,2)</f>
        <v>0</v>
      </c>
      <c r="K162" s="222" t="s">
        <v>130</v>
      </c>
      <c r="L162" s="71"/>
      <c r="M162" s="227" t="s">
        <v>21</v>
      </c>
      <c r="N162" s="228" t="s">
        <v>41</v>
      </c>
      <c r="O162" s="46"/>
      <c r="P162" s="229">
        <f>O162*H162</f>
        <v>0</v>
      </c>
      <c r="Q162" s="229">
        <v>0</v>
      </c>
      <c r="R162" s="229">
        <f>Q162*H162</f>
        <v>0</v>
      </c>
      <c r="S162" s="229">
        <v>0</v>
      </c>
      <c r="T162" s="230">
        <f>S162*H162</f>
        <v>0</v>
      </c>
      <c r="AR162" s="23" t="s">
        <v>151</v>
      </c>
      <c r="AT162" s="23" t="s">
        <v>126</v>
      </c>
      <c r="AU162" s="23" t="s">
        <v>80</v>
      </c>
      <c r="AY162" s="23" t="s">
        <v>123</v>
      </c>
      <c r="BE162" s="231">
        <f>IF(N162="základní",J162,0)</f>
        <v>0</v>
      </c>
      <c r="BF162" s="231">
        <f>IF(N162="snížená",J162,0)</f>
        <v>0</v>
      </c>
      <c r="BG162" s="231">
        <f>IF(N162="zákl. přenesená",J162,0)</f>
        <v>0</v>
      </c>
      <c r="BH162" s="231">
        <f>IF(N162="sníž. přenesená",J162,0)</f>
        <v>0</v>
      </c>
      <c r="BI162" s="231">
        <f>IF(N162="nulová",J162,0)</f>
        <v>0</v>
      </c>
      <c r="BJ162" s="23" t="s">
        <v>78</v>
      </c>
      <c r="BK162" s="231">
        <f>ROUND(I162*H162,2)</f>
        <v>0</v>
      </c>
      <c r="BL162" s="23" t="s">
        <v>151</v>
      </c>
      <c r="BM162" s="23" t="s">
        <v>334</v>
      </c>
    </row>
    <row r="163" s="1" customFormat="1">
      <c r="B163" s="45"/>
      <c r="C163" s="73"/>
      <c r="D163" s="236" t="s">
        <v>153</v>
      </c>
      <c r="E163" s="73"/>
      <c r="F163" s="239" t="s">
        <v>335</v>
      </c>
      <c r="G163" s="73"/>
      <c r="H163" s="73"/>
      <c r="I163" s="190"/>
      <c r="J163" s="73"/>
      <c r="K163" s="73"/>
      <c r="L163" s="71"/>
      <c r="M163" s="238"/>
      <c r="N163" s="46"/>
      <c r="O163" s="46"/>
      <c r="P163" s="46"/>
      <c r="Q163" s="46"/>
      <c r="R163" s="46"/>
      <c r="S163" s="46"/>
      <c r="T163" s="94"/>
      <c r="AT163" s="23" t="s">
        <v>153</v>
      </c>
      <c r="AU163" s="23" t="s">
        <v>80</v>
      </c>
    </row>
    <row r="164" s="1" customFormat="1" ht="25.5" customHeight="1">
      <c r="B164" s="45"/>
      <c r="C164" s="220" t="s">
        <v>336</v>
      </c>
      <c r="D164" s="220" t="s">
        <v>126</v>
      </c>
      <c r="E164" s="221" t="s">
        <v>337</v>
      </c>
      <c r="F164" s="222" t="s">
        <v>338</v>
      </c>
      <c r="G164" s="223" t="s">
        <v>333</v>
      </c>
      <c r="H164" s="224">
        <v>382.392</v>
      </c>
      <c r="I164" s="225"/>
      <c r="J164" s="226">
        <f>ROUND(I164*H164,2)</f>
        <v>0</v>
      </c>
      <c r="K164" s="222" t="s">
        <v>130</v>
      </c>
      <c r="L164" s="71"/>
      <c r="M164" s="227" t="s">
        <v>21</v>
      </c>
      <c r="N164" s="228" t="s">
        <v>41</v>
      </c>
      <c r="O164" s="46"/>
      <c r="P164" s="229">
        <f>O164*H164</f>
        <v>0</v>
      </c>
      <c r="Q164" s="229">
        <v>0</v>
      </c>
      <c r="R164" s="229">
        <f>Q164*H164</f>
        <v>0</v>
      </c>
      <c r="S164" s="229">
        <v>0</v>
      </c>
      <c r="T164" s="230">
        <f>S164*H164</f>
        <v>0</v>
      </c>
      <c r="AR164" s="23" t="s">
        <v>151</v>
      </c>
      <c r="AT164" s="23" t="s">
        <v>126</v>
      </c>
      <c r="AU164" s="23" t="s">
        <v>80</v>
      </c>
      <c r="AY164" s="23" t="s">
        <v>123</v>
      </c>
      <c r="BE164" s="231">
        <f>IF(N164="základní",J164,0)</f>
        <v>0</v>
      </c>
      <c r="BF164" s="231">
        <f>IF(N164="snížená",J164,0)</f>
        <v>0</v>
      </c>
      <c r="BG164" s="231">
        <f>IF(N164="zákl. přenesená",J164,0)</f>
        <v>0</v>
      </c>
      <c r="BH164" s="231">
        <f>IF(N164="sníž. přenesená",J164,0)</f>
        <v>0</v>
      </c>
      <c r="BI164" s="231">
        <f>IF(N164="nulová",J164,0)</f>
        <v>0</v>
      </c>
      <c r="BJ164" s="23" t="s">
        <v>78</v>
      </c>
      <c r="BK164" s="231">
        <f>ROUND(I164*H164,2)</f>
        <v>0</v>
      </c>
      <c r="BL164" s="23" t="s">
        <v>151</v>
      </c>
      <c r="BM164" s="23" t="s">
        <v>339</v>
      </c>
    </row>
    <row r="165" s="1" customFormat="1">
      <c r="B165" s="45"/>
      <c r="C165" s="73"/>
      <c r="D165" s="236" t="s">
        <v>153</v>
      </c>
      <c r="E165" s="73"/>
      <c r="F165" s="239" t="s">
        <v>335</v>
      </c>
      <c r="G165" s="73"/>
      <c r="H165" s="73"/>
      <c r="I165" s="190"/>
      <c r="J165" s="73"/>
      <c r="K165" s="73"/>
      <c r="L165" s="71"/>
      <c r="M165" s="238"/>
      <c r="N165" s="46"/>
      <c r="O165" s="46"/>
      <c r="P165" s="46"/>
      <c r="Q165" s="46"/>
      <c r="R165" s="46"/>
      <c r="S165" s="46"/>
      <c r="T165" s="94"/>
      <c r="AT165" s="23" t="s">
        <v>153</v>
      </c>
      <c r="AU165" s="23" t="s">
        <v>80</v>
      </c>
    </row>
    <row r="166" s="11" customFormat="1">
      <c r="B166" s="240"/>
      <c r="C166" s="241"/>
      <c r="D166" s="236" t="s">
        <v>164</v>
      </c>
      <c r="E166" s="241"/>
      <c r="F166" s="243" t="s">
        <v>340</v>
      </c>
      <c r="G166" s="241"/>
      <c r="H166" s="244">
        <v>382.392</v>
      </c>
      <c r="I166" s="245"/>
      <c r="J166" s="241"/>
      <c r="K166" s="241"/>
      <c r="L166" s="246"/>
      <c r="M166" s="247"/>
      <c r="N166" s="248"/>
      <c r="O166" s="248"/>
      <c r="P166" s="248"/>
      <c r="Q166" s="248"/>
      <c r="R166" s="248"/>
      <c r="S166" s="248"/>
      <c r="T166" s="249"/>
      <c r="AT166" s="250" t="s">
        <v>164</v>
      </c>
      <c r="AU166" s="250" t="s">
        <v>80</v>
      </c>
      <c r="AV166" s="11" t="s">
        <v>80</v>
      </c>
      <c r="AW166" s="11" t="s">
        <v>6</v>
      </c>
      <c r="AX166" s="11" t="s">
        <v>78</v>
      </c>
      <c r="AY166" s="250" t="s">
        <v>123</v>
      </c>
    </row>
    <row r="167" s="1" customFormat="1" ht="25.5" customHeight="1">
      <c r="B167" s="45"/>
      <c r="C167" s="220" t="s">
        <v>341</v>
      </c>
      <c r="D167" s="220" t="s">
        <v>126</v>
      </c>
      <c r="E167" s="221" t="s">
        <v>342</v>
      </c>
      <c r="F167" s="222" t="s">
        <v>343</v>
      </c>
      <c r="G167" s="223" t="s">
        <v>333</v>
      </c>
      <c r="H167" s="224">
        <v>6.9699999999999998</v>
      </c>
      <c r="I167" s="225"/>
      <c r="J167" s="226">
        <f>ROUND(I167*H167,2)</f>
        <v>0</v>
      </c>
      <c r="K167" s="222" t="s">
        <v>130</v>
      </c>
      <c r="L167" s="71"/>
      <c r="M167" s="227" t="s">
        <v>21</v>
      </c>
      <c r="N167" s="228" t="s">
        <v>41</v>
      </c>
      <c r="O167" s="46"/>
      <c r="P167" s="229">
        <f>O167*H167</f>
        <v>0</v>
      </c>
      <c r="Q167" s="229">
        <v>0</v>
      </c>
      <c r="R167" s="229">
        <f>Q167*H167</f>
        <v>0</v>
      </c>
      <c r="S167" s="229">
        <v>0</v>
      </c>
      <c r="T167" s="230">
        <f>S167*H167</f>
        <v>0</v>
      </c>
      <c r="AR167" s="23" t="s">
        <v>151</v>
      </c>
      <c r="AT167" s="23" t="s">
        <v>126</v>
      </c>
      <c r="AU167" s="23" t="s">
        <v>80</v>
      </c>
      <c r="AY167" s="23" t="s">
        <v>123</v>
      </c>
      <c r="BE167" s="231">
        <f>IF(N167="základní",J167,0)</f>
        <v>0</v>
      </c>
      <c r="BF167" s="231">
        <f>IF(N167="snížená",J167,0)</f>
        <v>0</v>
      </c>
      <c r="BG167" s="231">
        <f>IF(N167="zákl. přenesená",J167,0)</f>
        <v>0</v>
      </c>
      <c r="BH167" s="231">
        <f>IF(N167="sníž. přenesená",J167,0)</f>
        <v>0</v>
      </c>
      <c r="BI167" s="231">
        <f>IF(N167="nulová",J167,0)</f>
        <v>0</v>
      </c>
      <c r="BJ167" s="23" t="s">
        <v>78</v>
      </c>
      <c r="BK167" s="231">
        <f>ROUND(I167*H167,2)</f>
        <v>0</v>
      </c>
      <c r="BL167" s="23" t="s">
        <v>151</v>
      </c>
      <c r="BM167" s="23" t="s">
        <v>344</v>
      </c>
    </row>
    <row r="168" s="1" customFormat="1">
      <c r="B168" s="45"/>
      <c r="C168" s="73"/>
      <c r="D168" s="236" t="s">
        <v>153</v>
      </c>
      <c r="E168" s="73"/>
      <c r="F168" s="239" t="s">
        <v>345</v>
      </c>
      <c r="G168" s="73"/>
      <c r="H168" s="73"/>
      <c r="I168" s="190"/>
      <c r="J168" s="73"/>
      <c r="K168" s="73"/>
      <c r="L168" s="71"/>
      <c r="M168" s="238"/>
      <c r="N168" s="46"/>
      <c r="O168" s="46"/>
      <c r="P168" s="46"/>
      <c r="Q168" s="46"/>
      <c r="R168" s="46"/>
      <c r="S168" s="46"/>
      <c r="T168" s="94"/>
      <c r="AT168" s="23" t="s">
        <v>153</v>
      </c>
      <c r="AU168" s="23" t="s">
        <v>80</v>
      </c>
    </row>
    <row r="169" s="1" customFormat="1" ht="25.5" customHeight="1">
      <c r="B169" s="45"/>
      <c r="C169" s="220" t="s">
        <v>346</v>
      </c>
      <c r="D169" s="220" t="s">
        <v>126</v>
      </c>
      <c r="E169" s="221" t="s">
        <v>347</v>
      </c>
      <c r="F169" s="222" t="s">
        <v>348</v>
      </c>
      <c r="G169" s="223" t="s">
        <v>333</v>
      </c>
      <c r="H169" s="224">
        <v>3.0379999999999998</v>
      </c>
      <c r="I169" s="225"/>
      <c r="J169" s="226">
        <f>ROUND(I169*H169,2)</f>
        <v>0</v>
      </c>
      <c r="K169" s="222" t="s">
        <v>130</v>
      </c>
      <c r="L169" s="71"/>
      <c r="M169" s="227" t="s">
        <v>21</v>
      </c>
      <c r="N169" s="228" t="s">
        <v>41</v>
      </c>
      <c r="O169" s="46"/>
      <c r="P169" s="229">
        <f>O169*H169</f>
        <v>0</v>
      </c>
      <c r="Q169" s="229">
        <v>0</v>
      </c>
      <c r="R169" s="229">
        <f>Q169*H169</f>
        <v>0</v>
      </c>
      <c r="S169" s="229">
        <v>0</v>
      </c>
      <c r="T169" s="230">
        <f>S169*H169</f>
        <v>0</v>
      </c>
      <c r="AR169" s="23" t="s">
        <v>151</v>
      </c>
      <c r="AT169" s="23" t="s">
        <v>126</v>
      </c>
      <c r="AU169" s="23" t="s">
        <v>80</v>
      </c>
      <c r="AY169" s="23" t="s">
        <v>123</v>
      </c>
      <c r="BE169" s="231">
        <f>IF(N169="základní",J169,0)</f>
        <v>0</v>
      </c>
      <c r="BF169" s="231">
        <f>IF(N169="snížená",J169,0)</f>
        <v>0</v>
      </c>
      <c r="BG169" s="231">
        <f>IF(N169="zákl. přenesená",J169,0)</f>
        <v>0</v>
      </c>
      <c r="BH169" s="231">
        <f>IF(N169="sníž. přenesená",J169,0)</f>
        <v>0</v>
      </c>
      <c r="BI169" s="231">
        <f>IF(N169="nulová",J169,0)</f>
        <v>0</v>
      </c>
      <c r="BJ169" s="23" t="s">
        <v>78</v>
      </c>
      <c r="BK169" s="231">
        <f>ROUND(I169*H169,2)</f>
        <v>0</v>
      </c>
      <c r="BL169" s="23" t="s">
        <v>151</v>
      </c>
      <c r="BM169" s="23" t="s">
        <v>349</v>
      </c>
    </row>
    <row r="170" s="1" customFormat="1">
      <c r="B170" s="45"/>
      <c r="C170" s="73"/>
      <c r="D170" s="236" t="s">
        <v>153</v>
      </c>
      <c r="E170" s="73"/>
      <c r="F170" s="239" t="s">
        <v>345</v>
      </c>
      <c r="G170" s="73"/>
      <c r="H170" s="73"/>
      <c r="I170" s="190"/>
      <c r="J170" s="73"/>
      <c r="K170" s="73"/>
      <c r="L170" s="71"/>
      <c r="M170" s="238"/>
      <c r="N170" s="46"/>
      <c r="O170" s="46"/>
      <c r="P170" s="46"/>
      <c r="Q170" s="46"/>
      <c r="R170" s="46"/>
      <c r="S170" s="46"/>
      <c r="T170" s="94"/>
      <c r="AT170" s="23" t="s">
        <v>153</v>
      </c>
      <c r="AU170" s="23" t="s">
        <v>80</v>
      </c>
    </row>
    <row r="171" s="1" customFormat="1" ht="25.5" customHeight="1">
      <c r="B171" s="45"/>
      <c r="C171" s="220" t="s">
        <v>350</v>
      </c>
      <c r="D171" s="220" t="s">
        <v>126</v>
      </c>
      <c r="E171" s="221" t="s">
        <v>351</v>
      </c>
      <c r="F171" s="222" t="s">
        <v>352</v>
      </c>
      <c r="G171" s="223" t="s">
        <v>333</v>
      </c>
      <c r="H171" s="224">
        <v>32.479999999999997</v>
      </c>
      <c r="I171" s="225"/>
      <c r="J171" s="226">
        <f>ROUND(I171*H171,2)</f>
        <v>0</v>
      </c>
      <c r="K171" s="222" t="s">
        <v>130</v>
      </c>
      <c r="L171" s="71"/>
      <c r="M171" s="227" t="s">
        <v>21</v>
      </c>
      <c r="N171" s="228" t="s">
        <v>41</v>
      </c>
      <c r="O171" s="46"/>
      <c r="P171" s="229">
        <f>O171*H171</f>
        <v>0</v>
      </c>
      <c r="Q171" s="229">
        <v>0</v>
      </c>
      <c r="R171" s="229">
        <f>Q171*H171</f>
        <v>0</v>
      </c>
      <c r="S171" s="229">
        <v>0</v>
      </c>
      <c r="T171" s="230">
        <f>S171*H171</f>
        <v>0</v>
      </c>
      <c r="AR171" s="23" t="s">
        <v>151</v>
      </c>
      <c r="AT171" s="23" t="s">
        <v>126</v>
      </c>
      <c r="AU171" s="23" t="s">
        <v>80</v>
      </c>
      <c r="AY171" s="23" t="s">
        <v>123</v>
      </c>
      <c r="BE171" s="231">
        <f>IF(N171="základní",J171,0)</f>
        <v>0</v>
      </c>
      <c r="BF171" s="231">
        <f>IF(N171="snížená",J171,0)</f>
        <v>0</v>
      </c>
      <c r="BG171" s="231">
        <f>IF(N171="zákl. přenesená",J171,0)</f>
        <v>0</v>
      </c>
      <c r="BH171" s="231">
        <f>IF(N171="sníž. přenesená",J171,0)</f>
        <v>0</v>
      </c>
      <c r="BI171" s="231">
        <f>IF(N171="nulová",J171,0)</f>
        <v>0</v>
      </c>
      <c r="BJ171" s="23" t="s">
        <v>78</v>
      </c>
      <c r="BK171" s="231">
        <f>ROUND(I171*H171,2)</f>
        <v>0</v>
      </c>
      <c r="BL171" s="23" t="s">
        <v>151</v>
      </c>
      <c r="BM171" s="23" t="s">
        <v>353</v>
      </c>
    </row>
    <row r="172" s="1" customFormat="1">
      <c r="B172" s="45"/>
      <c r="C172" s="73"/>
      <c r="D172" s="236" t="s">
        <v>153</v>
      </c>
      <c r="E172" s="73"/>
      <c r="F172" s="239" t="s">
        <v>345</v>
      </c>
      <c r="G172" s="73"/>
      <c r="H172" s="73"/>
      <c r="I172" s="190"/>
      <c r="J172" s="73"/>
      <c r="K172" s="73"/>
      <c r="L172" s="71"/>
      <c r="M172" s="238"/>
      <c r="N172" s="46"/>
      <c r="O172" s="46"/>
      <c r="P172" s="46"/>
      <c r="Q172" s="46"/>
      <c r="R172" s="46"/>
      <c r="S172" s="46"/>
      <c r="T172" s="94"/>
      <c r="AT172" s="23" t="s">
        <v>153</v>
      </c>
      <c r="AU172" s="23" t="s">
        <v>80</v>
      </c>
    </row>
    <row r="173" s="11" customFormat="1">
      <c r="B173" s="240"/>
      <c r="C173" s="241"/>
      <c r="D173" s="236" t="s">
        <v>164</v>
      </c>
      <c r="E173" s="242" t="s">
        <v>21</v>
      </c>
      <c r="F173" s="243" t="s">
        <v>354</v>
      </c>
      <c r="G173" s="241"/>
      <c r="H173" s="244">
        <v>32.479999999999997</v>
      </c>
      <c r="I173" s="245"/>
      <c r="J173" s="241"/>
      <c r="K173" s="241"/>
      <c r="L173" s="246"/>
      <c r="M173" s="247"/>
      <c r="N173" s="248"/>
      <c r="O173" s="248"/>
      <c r="P173" s="248"/>
      <c r="Q173" s="248"/>
      <c r="R173" s="248"/>
      <c r="S173" s="248"/>
      <c r="T173" s="249"/>
      <c r="AT173" s="250" t="s">
        <v>164</v>
      </c>
      <c r="AU173" s="250" t="s">
        <v>80</v>
      </c>
      <c r="AV173" s="11" t="s">
        <v>80</v>
      </c>
      <c r="AW173" s="11" t="s">
        <v>33</v>
      </c>
      <c r="AX173" s="11" t="s">
        <v>78</v>
      </c>
      <c r="AY173" s="250" t="s">
        <v>123</v>
      </c>
    </row>
    <row r="174" s="10" customFormat="1" ht="29.88" customHeight="1">
      <c r="B174" s="204"/>
      <c r="C174" s="205"/>
      <c r="D174" s="206" t="s">
        <v>69</v>
      </c>
      <c r="E174" s="218" t="s">
        <v>355</v>
      </c>
      <c r="F174" s="218" t="s">
        <v>356</v>
      </c>
      <c r="G174" s="205"/>
      <c r="H174" s="205"/>
      <c r="I174" s="208"/>
      <c r="J174" s="219">
        <f>BK174</f>
        <v>0</v>
      </c>
      <c r="K174" s="205"/>
      <c r="L174" s="210"/>
      <c r="M174" s="211"/>
      <c r="N174" s="212"/>
      <c r="O174" s="212"/>
      <c r="P174" s="213">
        <f>SUM(P175:P176)</f>
        <v>0</v>
      </c>
      <c r="Q174" s="212"/>
      <c r="R174" s="213">
        <f>SUM(R175:R176)</f>
        <v>0</v>
      </c>
      <c r="S174" s="212"/>
      <c r="T174" s="214">
        <f>SUM(T175:T176)</f>
        <v>0</v>
      </c>
      <c r="AR174" s="215" t="s">
        <v>78</v>
      </c>
      <c r="AT174" s="216" t="s">
        <v>69</v>
      </c>
      <c r="AU174" s="216" t="s">
        <v>78</v>
      </c>
      <c r="AY174" s="215" t="s">
        <v>123</v>
      </c>
      <c r="BK174" s="217">
        <f>SUM(BK175:BK176)</f>
        <v>0</v>
      </c>
    </row>
    <row r="175" s="1" customFormat="1" ht="25.5" customHeight="1">
      <c r="B175" s="45"/>
      <c r="C175" s="220" t="s">
        <v>357</v>
      </c>
      <c r="D175" s="220" t="s">
        <v>126</v>
      </c>
      <c r="E175" s="221" t="s">
        <v>358</v>
      </c>
      <c r="F175" s="222" t="s">
        <v>359</v>
      </c>
      <c r="G175" s="223" t="s">
        <v>333</v>
      </c>
      <c r="H175" s="224">
        <v>9.3140000000000001</v>
      </c>
      <c r="I175" s="225"/>
      <c r="J175" s="226">
        <f>ROUND(I175*H175,2)</f>
        <v>0</v>
      </c>
      <c r="K175" s="222" t="s">
        <v>130</v>
      </c>
      <c r="L175" s="71"/>
      <c r="M175" s="227" t="s">
        <v>21</v>
      </c>
      <c r="N175" s="228" t="s">
        <v>41</v>
      </c>
      <c r="O175" s="46"/>
      <c r="P175" s="229">
        <f>O175*H175</f>
        <v>0</v>
      </c>
      <c r="Q175" s="229">
        <v>0</v>
      </c>
      <c r="R175" s="229">
        <f>Q175*H175</f>
        <v>0</v>
      </c>
      <c r="S175" s="229">
        <v>0</v>
      </c>
      <c r="T175" s="230">
        <f>S175*H175</f>
        <v>0</v>
      </c>
      <c r="AR175" s="23" t="s">
        <v>151</v>
      </c>
      <c r="AT175" s="23" t="s">
        <v>126</v>
      </c>
      <c r="AU175" s="23" t="s">
        <v>80</v>
      </c>
      <c r="AY175" s="23" t="s">
        <v>123</v>
      </c>
      <c r="BE175" s="231">
        <f>IF(N175="základní",J175,0)</f>
        <v>0</v>
      </c>
      <c r="BF175" s="231">
        <f>IF(N175="snížená",J175,0)</f>
        <v>0</v>
      </c>
      <c r="BG175" s="231">
        <f>IF(N175="zákl. přenesená",J175,0)</f>
        <v>0</v>
      </c>
      <c r="BH175" s="231">
        <f>IF(N175="sníž. přenesená",J175,0)</f>
        <v>0</v>
      </c>
      <c r="BI175" s="231">
        <f>IF(N175="nulová",J175,0)</f>
        <v>0</v>
      </c>
      <c r="BJ175" s="23" t="s">
        <v>78</v>
      </c>
      <c r="BK175" s="231">
        <f>ROUND(I175*H175,2)</f>
        <v>0</v>
      </c>
      <c r="BL175" s="23" t="s">
        <v>151</v>
      </c>
      <c r="BM175" s="23" t="s">
        <v>360</v>
      </c>
    </row>
    <row r="176" s="1" customFormat="1">
      <c r="B176" s="45"/>
      <c r="C176" s="73"/>
      <c r="D176" s="236" t="s">
        <v>153</v>
      </c>
      <c r="E176" s="73"/>
      <c r="F176" s="239" t="s">
        <v>361</v>
      </c>
      <c r="G176" s="73"/>
      <c r="H176" s="73"/>
      <c r="I176" s="190"/>
      <c r="J176" s="73"/>
      <c r="K176" s="73"/>
      <c r="L176" s="71"/>
      <c r="M176" s="288"/>
      <c r="N176" s="233"/>
      <c r="O176" s="233"/>
      <c r="P176" s="233"/>
      <c r="Q176" s="233"/>
      <c r="R176" s="233"/>
      <c r="S176" s="233"/>
      <c r="T176" s="289"/>
      <c r="AT176" s="23" t="s">
        <v>153</v>
      </c>
      <c r="AU176" s="23" t="s">
        <v>80</v>
      </c>
    </row>
    <row r="177" s="1" customFormat="1" ht="6.96" customHeight="1">
      <c r="B177" s="66"/>
      <c r="C177" s="67"/>
      <c r="D177" s="67"/>
      <c r="E177" s="67"/>
      <c r="F177" s="67"/>
      <c r="G177" s="67"/>
      <c r="H177" s="67"/>
      <c r="I177" s="165"/>
      <c r="J177" s="67"/>
      <c r="K177" s="67"/>
      <c r="L177" s="71"/>
    </row>
  </sheetData>
  <sheetProtection sheet="1" autoFilter="0" formatColumns="0" formatRows="0" objects="1" scenarios="1" spinCount="100000" saltValue="peav9BqpB6Ho5UJUvB9+HY2xB6m4EHAqWFVXbROj5w0Y+M9TQoQYsVMLbPN7454/L6C1SFqvuaEmTkCNfFJxxA==" hashValue="ZkDLsJeguxsCFRfgdu3l3KtwpZcI9TYDERqEJ65vzbtuBSB2n0b86USicT09JpBcsbN4fWjI4JlRdDFHujTWjg==" algorithmName="SHA-512" password="CC35"/>
  <autoFilter ref="C82:K176"/>
  <mergeCells count="10">
    <mergeCell ref="E7:H7"/>
    <mergeCell ref="E9:H9"/>
    <mergeCell ref="E24:H24"/>
    <mergeCell ref="E45:H45"/>
    <mergeCell ref="E47:H47"/>
    <mergeCell ref="J51:J52"/>
    <mergeCell ref="E73:H73"/>
    <mergeCell ref="E75:H75"/>
    <mergeCell ref="G1:H1"/>
    <mergeCell ref="L2:V2"/>
  </mergeCells>
  <hyperlinks>
    <hyperlink ref="F1:G1" location="C2" display="1) Krycí list soupisu"/>
    <hyperlink ref="G1:H1" location="C54" display="2) Rekapitulace"/>
    <hyperlink ref="J1" location="C82"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90" customWidth="1"/>
    <col min="2" max="2" width="1.664063" style="290" customWidth="1"/>
    <col min="3" max="4" width="5" style="290" customWidth="1"/>
    <col min="5" max="5" width="11.67" style="290" customWidth="1"/>
    <col min="6" max="6" width="9.17" style="290" customWidth="1"/>
    <col min="7" max="7" width="5" style="290" customWidth="1"/>
    <col min="8" max="8" width="77.83" style="290" customWidth="1"/>
    <col min="9" max="10" width="20" style="290" customWidth="1"/>
    <col min="11" max="11" width="1.664063" style="290" customWidth="1"/>
  </cols>
  <sheetData>
    <row r="1" ht="37.5" customHeight="1"/>
    <row r="2" ht="7.5" customHeight="1">
      <c r="B2" s="291"/>
      <c r="C2" s="292"/>
      <c r="D2" s="292"/>
      <c r="E2" s="292"/>
      <c r="F2" s="292"/>
      <c r="G2" s="292"/>
      <c r="H2" s="292"/>
      <c r="I2" s="292"/>
      <c r="J2" s="292"/>
      <c r="K2" s="293"/>
    </row>
    <row r="3" s="14" customFormat="1" ht="45" customHeight="1">
      <c r="B3" s="294"/>
      <c r="C3" s="295" t="s">
        <v>362</v>
      </c>
      <c r="D3" s="295"/>
      <c r="E3" s="295"/>
      <c r="F3" s="295"/>
      <c r="G3" s="295"/>
      <c r="H3" s="295"/>
      <c r="I3" s="295"/>
      <c r="J3" s="295"/>
      <c r="K3" s="296"/>
    </row>
    <row r="4" ht="25.5" customHeight="1">
      <c r="B4" s="297"/>
      <c r="C4" s="298" t="s">
        <v>363</v>
      </c>
      <c r="D4" s="298"/>
      <c r="E4" s="298"/>
      <c r="F4" s="298"/>
      <c r="G4" s="298"/>
      <c r="H4" s="298"/>
      <c r="I4" s="298"/>
      <c r="J4" s="298"/>
      <c r="K4" s="299"/>
    </row>
    <row r="5" ht="5.25" customHeight="1">
      <c r="B5" s="297"/>
      <c r="C5" s="300"/>
      <c r="D5" s="300"/>
      <c r="E5" s="300"/>
      <c r="F5" s="300"/>
      <c r="G5" s="300"/>
      <c r="H5" s="300"/>
      <c r="I5" s="300"/>
      <c r="J5" s="300"/>
      <c r="K5" s="299"/>
    </row>
    <row r="6" ht="15" customHeight="1">
      <c r="B6" s="297"/>
      <c r="C6" s="301" t="s">
        <v>364</v>
      </c>
      <c r="D6" s="301"/>
      <c r="E6" s="301"/>
      <c r="F6" s="301"/>
      <c r="G6" s="301"/>
      <c r="H6" s="301"/>
      <c r="I6" s="301"/>
      <c r="J6" s="301"/>
      <c r="K6" s="299"/>
    </row>
    <row r="7" ht="15" customHeight="1">
      <c r="B7" s="302"/>
      <c r="C7" s="301" t="s">
        <v>365</v>
      </c>
      <c r="D7" s="301"/>
      <c r="E7" s="301"/>
      <c r="F7" s="301"/>
      <c r="G7" s="301"/>
      <c r="H7" s="301"/>
      <c r="I7" s="301"/>
      <c r="J7" s="301"/>
      <c r="K7" s="299"/>
    </row>
    <row r="8" ht="12.75" customHeight="1">
      <c r="B8" s="302"/>
      <c r="C8" s="301"/>
      <c r="D8" s="301"/>
      <c r="E8" s="301"/>
      <c r="F8" s="301"/>
      <c r="G8" s="301"/>
      <c r="H8" s="301"/>
      <c r="I8" s="301"/>
      <c r="J8" s="301"/>
      <c r="K8" s="299"/>
    </row>
    <row r="9" ht="15" customHeight="1">
      <c r="B9" s="302"/>
      <c r="C9" s="301" t="s">
        <v>366</v>
      </c>
      <c r="D9" s="301"/>
      <c r="E9" s="301"/>
      <c r="F9" s="301"/>
      <c r="G9" s="301"/>
      <c r="H9" s="301"/>
      <c r="I9" s="301"/>
      <c r="J9" s="301"/>
      <c r="K9" s="299"/>
    </row>
    <row r="10" ht="15" customHeight="1">
      <c r="B10" s="302"/>
      <c r="C10" s="301"/>
      <c r="D10" s="301" t="s">
        <v>367</v>
      </c>
      <c r="E10" s="301"/>
      <c r="F10" s="301"/>
      <c r="G10" s="301"/>
      <c r="H10" s="301"/>
      <c r="I10" s="301"/>
      <c r="J10" s="301"/>
      <c r="K10" s="299"/>
    </row>
    <row r="11" ht="15" customHeight="1">
      <c r="B11" s="302"/>
      <c r="C11" s="303"/>
      <c r="D11" s="301" t="s">
        <v>368</v>
      </c>
      <c r="E11" s="301"/>
      <c r="F11" s="301"/>
      <c r="G11" s="301"/>
      <c r="H11" s="301"/>
      <c r="I11" s="301"/>
      <c r="J11" s="301"/>
      <c r="K11" s="299"/>
    </row>
    <row r="12" ht="12.75" customHeight="1">
      <c r="B12" s="302"/>
      <c r="C12" s="303"/>
      <c r="D12" s="303"/>
      <c r="E12" s="303"/>
      <c r="F12" s="303"/>
      <c r="G12" s="303"/>
      <c r="H12" s="303"/>
      <c r="I12" s="303"/>
      <c r="J12" s="303"/>
      <c r="K12" s="299"/>
    </row>
    <row r="13" ht="15" customHeight="1">
      <c r="B13" s="302"/>
      <c r="C13" s="303"/>
      <c r="D13" s="301" t="s">
        <v>369</v>
      </c>
      <c r="E13" s="301"/>
      <c r="F13" s="301"/>
      <c r="G13" s="301"/>
      <c r="H13" s="301"/>
      <c r="I13" s="301"/>
      <c r="J13" s="301"/>
      <c r="K13" s="299"/>
    </row>
    <row r="14" ht="15" customHeight="1">
      <c r="B14" s="302"/>
      <c r="C14" s="303"/>
      <c r="D14" s="301" t="s">
        <v>370</v>
      </c>
      <c r="E14" s="301"/>
      <c r="F14" s="301"/>
      <c r="G14" s="301"/>
      <c r="H14" s="301"/>
      <c r="I14" s="301"/>
      <c r="J14" s="301"/>
      <c r="K14" s="299"/>
    </row>
    <row r="15" ht="15" customHeight="1">
      <c r="B15" s="302"/>
      <c r="C15" s="303"/>
      <c r="D15" s="301" t="s">
        <v>371</v>
      </c>
      <c r="E15" s="301"/>
      <c r="F15" s="301"/>
      <c r="G15" s="301"/>
      <c r="H15" s="301"/>
      <c r="I15" s="301"/>
      <c r="J15" s="301"/>
      <c r="K15" s="299"/>
    </row>
    <row r="16" ht="15" customHeight="1">
      <c r="B16" s="302"/>
      <c r="C16" s="303"/>
      <c r="D16" s="303"/>
      <c r="E16" s="304" t="s">
        <v>77</v>
      </c>
      <c r="F16" s="301" t="s">
        <v>372</v>
      </c>
      <c r="G16" s="301"/>
      <c r="H16" s="301"/>
      <c r="I16" s="301"/>
      <c r="J16" s="301"/>
      <c r="K16" s="299"/>
    </row>
    <row r="17" ht="15" customHeight="1">
      <c r="B17" s="302"/>
      <c r="C17" s="303"/>
      <c r="D17" s="303"/>
      <c r="E17" s="304" t="s">
        <v>373</v>
      </c>
      <c r="F17" s="301" t="s">
        <v>374</v>
      </c>
      <c r="G17" s="301"/>
      <c r="H17" s="301"/>
      <c r="I17" s="301"/>
      <c r="J17" s="301"/>
      <c r="K17" s="299"/>
    </row>
    <row r="18" ht="15" customHeight="1">
      <c r="B18" s="302"/>
      <c r="C18" s="303"/>
      <c r="D18" s="303"/>
      <c r="E18" s="304" t="s">
        <v>375</v>
      </c>
      <c r="F18" s="301" t="s">
        <v>376</v>
      </c>
      <c r="G18" s="301"/>
      <c r="H18" s="301"/>
      <c r="I18" s="301"/>
      <c r="J18" s="301"/>
      <c r="K18" s="299"/>
    </row>
    <row r="19" ht="15" customHeight="1">
      <c r="B19" s="302"/>
      <c r="C19" s="303"/>
      <c r="D19" s="303"/>
      <c r="E19" s="304" t="s">
        <v>377</v>
      </c>
      <c r="F19" s="301" t="s">
        <v>378</v>
      </c>
      <c r="G19" s="301"/>
      <c r="H19" s="301"/>
      <c r="I19" s="301"/>
      <c r="J19" s="301"/>
      <c r="K19" s="299"/>
    </row>
    <row r="20" ht="15" customHeight="1">
      <c r="B20" s="302"/>
      <c r="C20" s="303"/>
      <c r="D20" s="303"/>
      <c r="E20" s="304" t="s">
        <v>379</v>
      </c>
      <c r="F20" s="301" t="s">
        <v>380</v>
      </c>
      <c r="G20" s="301"/>
      <c r="H20" s="301"/>
      <c r="I20" s="301"/>
      <c r="J20" s="301"/>
      <c r="K20" s="299"/>
    </row>
    <row r="21" ht="15" customHeight="1">
      <c r="B21" s="302"/>
      <c r="C21" s="303"/>
      <c r="D21" s="303"/>
      <c r="E21" s="304" t="s">
        <v>381</v>
      </c>
      <c r="F21" s="301" t="s">
        <v>382</v>
      </c>
      <c r="G21" s="301"/>
      <c r="H21" s="301"/>
      <c r="I21" s="301"/>
      <c r="J21" s="301"/>
      <c r="K21" s="299"/>
    </row>
    <row r="22" ht="12.75" customHeight="1">
      <c r="B22" s="302"/>
      <c r="C22" s="303"/>
      <c r="D22" s="303"/>
      <c r="E22" s="303"/>
      <c r="F22" s="303"/>
      <c r="G22" s="303"/>
      <c r="H22" s="303"/>
      <c r="I22" s="303"/>
      <c r="J22" s="303"/>
      <c r="K22" s="299"/>
    </row>
    <row r="23" ht="15" customHeight="1">
      <c r="B23" s="302"/>
      <c r="C23" s="301" t="s">
        <v>383</v>
      </c>
      <c r="D23" s="301"/>
      <c r="E23" s="301"/>
      <c r="F23" s="301"/>
      <c r="G23" s="301"/>
      <c r="H23" s="301"/>
      <c r="I23" s="301"/>
      <c r="J23" s="301"/>
      <c r="K23" s="299"/>
    </row>
    <row r="24" ht="15" customHeight="1">
      <c r="B24" s="302"/>
      <c r="C24" s="301" t="s">
        <v>384</v>
      </c>
      <c r="D24" s="301"/>
      <c r="E24" s="301"/>
      <c r="F24" s="301"/>
      <c r="G24" s="301"/>
      <c r="H24" s="301"/>
      <c r="I24" s="301"/>
      <c r="J24" s="301"/>
      <c r="K24" s="299"/>
    </row>
    <row r="25" ht="15" customHeight="1">
      <c r="B25" s="302"/>
      <c r="C25" s="301"/>
      <c r="D25" s="301" t="s">
        <v>385</v>
      </c>
      <c r="E25" s="301"/>
      <c r="F25" s="301"/>
      <c r="G25" s="301"/>
      <c r="H25" s="301"/>
      <c r="I25" s="301"/>
      <c r="J25" s="301"/>
      <c r="K25" s="299"/>
    </row>
    <row r="26" ht="15" customHeight="1">
      <c r="B26" s="302"/>
      <c r="C26" s="303"/>
      <c r="D26" s="301" t="s">
        <v>386</v>
      </c>
      <c r="E26" s="301"/>
      <c r="F26" s="301"/>
      <c r="G26" s="301"/>
      <c r="H26" s="301"/>
      <c r="I26" s="301"/>
      <c r="J26" s="301"/>
      <c r="K26" s="299"/>
    </row>
    <row r="27" ht="12.75" customHeight="1">
      <c r="B27" s="302"/>
      <c r="C27" s="303"/>
      <c r="D27" s="303"/>
      <c r="E27" s="303"/>
      <c r="F27" s="303"/>
      <c r="G27" s="303"/>
      <c r="H27" s="303"/>
      <c r="I27" s="303"/>
      <c r="J27" s="303"/>
      <c r="K27" s="299"/>
    </row>
    <row r="28" ht="15" customHeight="1">
      <c r="B28" s="302"/>
      <c r="C28" s="303"/>
      <c r="D28" s="301" t="s">
        <v>387</v>
      </c>
      <c r="E28" s="301"/>
      <c r="F28" s="301"/>
      <c r="G28" s="301"/>
      <c r="H28" s="301"/>
      <c r="I28" s="301"/>
      <c r="J28" s="301"/>
      <c r="K28" s="299"/>
    </row>
    <row r="29" ht="15" customHeight="1">
      <c r="B29" s="302"/>
      <c r="C29" s="303"/>
      <c r="D29" s="301" t="s">
        <v>388</v>
      </c>
      <c r="E29" s="301"/>
      <c r="F29" s="301"/>
      <c r="G29" s="301"/>
      <c r="H29" s="301"/>
      <c r="I29" s="301"/>
      <c r="J29" s="301"/>
      <c r="K29" s="299"/>
    </row>
    <row r="30" ht="12.75" customHeight="1">
      <c r="B30" s="302"/>
      <c r="C30" s="303"/>
      <c r="D30" s="303"/>
      <c r="E30" s="303"/>
      <c r="F30" s="303"/>
      <c r="G30" s="303"/>
      <c r="H30" s="303"/>
      <c r="I30" s="303"/>
      <c r="J30" s="303"/>
      <c r="K30" s="299"/>
    </row>
    <row r="31" ht="15" customHeight="1">
      <c r="B31" s="302"/>
      <c r="C31" s="303"/>
      <c r="D31" s="301" t="s">
        <v>389</v>
      </c>
      <c r="E31" s="301"/>
      <c r="F31" s="301"/>
      <c r="G31" s="301"/>
      <c r="H31" s="301"/>
      <c r="I31" s="301"/>
      <c r="J31" s="301"/>
      <c r="K31" s="299"/>
    </row>
    <row r="32" ht="15" customHeight="1">
      <c r="B32" s="302"/>
      <c r="C32" s="303"/>
      <c r="D32" s="301" t="s">
        <v>390</v>
      </c>
      <c r="E32" s="301"/>
      <c r="F32" s="301"/>
      <c r="G32" s="301"/>
      <c r="H32" s="301"/>
      <c r="I32" s="301"/>
      <c r="J32" s="301"/>
      <c r="K32" s="299"/>
    </row>
    <row r="33" ht="15" customHeight="1">
      <c r="B33" s="302"/>
      <c r="C33" s="303"/>
      <c r="D33" s="301" t="s">
        <v>391</v>
      </c>
      <c r="E33" s="301"/>
      <c r="F33" s="301"/>
      <c r="G33" s="301"/>
      <c r="H33" s="301"/>
      <c r="I33" s="301"/>
      <c r="J33" s="301"/>
      <c r="K33" s="299"/>
    </row>
    <row r="34" ht="15" customHeight="1">
      <c r="B34" s="302"/>
      <c r="C34" s="303"/>
      <c r="D34" s="301"/>
      <c r="E34" s="305" t="s">
        <v>107</v>
      </c>
      <c r="F34" s="301"/>
      <c r="G34" s="301" t="s">
        <v>392</v>
      </c>
      <c r="H34" s="301"/>
      <c r="I34" s="301"/>
      <c r="J34" s="301"/>
      <c r="K34" s="299"/>
    </row>
    <row r="35" ht="30.75" customHeight="1">
      <c r="B35" s="302"/>
      <c r="C35" s="303"/>
      <c r="D35" s="301"/>
      <c r="E35" s="305" t="s">
        <v>393</v>
      </c>
      <c r="F35" s="301"/>
      <c r="G35" s="301" t="s">
        <v>394</v>
      </c>
      <c r="H35" s="301"/>
      <c r="I35" s="301"/>
      <c r="J35" s="301"/>
      <c r="K35" s="299"/>
    </row>
    <row r="36" ht="15" customHeight="1">
      <c r="B36" s="302"/>
      <c r="C36" s="303"/>
      <c r="D36" s="301"/>
      <c r="E36" s="305" t="s">
        <v>51</v>
      </c>
      <c r="F36" s="301"/>
      <c r="G36" s="301" t="s">
        <v>395</v>
      </c>
      <c r="H36" s="301"/>
      <c r="I36" s="301"/>
      <c r="J36" s="301"/>
      <c r="K36" s="299"/>
    </row>
    <row r="37" ht="15" customHeight="1">
      <c r="B37" s="302"/>
      <c r="C37" s="303"/>
      <c r="D37" s="301"/>
      <c r="E37" s="305" t="s">
        <v>108</v>
      </c>
      <c r="F37" s="301"/>
      <c r="G37" s="301" t="s">
        <v>396</v>
      </c>
      <c r="H37" s="301"/>
      <c r="I37" s="301"/>
      <c r="J37" s="301"/>
      <c r="K37" s="299"/>
    </row>
    <row r="38" ht="15" customHeight="1">
      <c r="B38" s="302"/>
      <c r="C38" s="303"/>
      <c r="D38" s="301"/>
      <c r="E38" s="305" t="s">
        <v>109</v>
      </c>
      <c r="F38" s="301"/>
      <c r="G38" s="301" t="s">
        <v>397</v>
      </c>
      <c r="H38" s="301"/>
      <c r="I38" s="301"/>
      <c r="J38" s="301"/>
      <c r="K38" s="299"/>
    </row>
    <row r="39" ht="15" customHeight="1">
      <c r="B39" s="302"/>
      <c r="C39" s="303"/>
      <c r="D39" s="301"/>
      <c r="E39" s="305" t="s">
        <v>110</v>
      </c>
      <c r="F39" s="301"/>
      <c r="G39" s="301" t="s">
        <v>398</v>
      </c>
      <c r="H39" s="301"/>
      <c r="I39" s="301"/>
      <c r="J39" s="301"/>
      <c r="K39" s="299"/>
    </row>
    <row r="40" ht="15" customHeight="1">
      <c r="B40" s="302"/>
      <c r="C40" s="303"/>
      <c r="D40" s="301"/>
      <c r="E40" s="305" t="s">
        <v>399</v>
      </c>
      <c r="F40" s="301"/>
      <c r="G40" s="301" t="s">
        <v>400</v>
      </c>
      <c r="H40" s="301"/>
      <c r="I40" s="301"/>
      <c r="J40" s="301"/>
      <c r="K40" s="299"/>
    </row>
    <row r="41" ht="15" customHeight="1">
      <c r="B41" s="302"/>
      <c r="C41" s="303"/>
      <c r="D41" s="301"/>
      <c r="E41" s="305"/>
      <c r="F41" s="301"/>
      <c r="G41" s="301" t="s">
        <v>401</v>
      </c>
      <c r="H41" s="301"/>
      <c r="I41" s="301"/>
      <c r="J41" s="301"/>
      <c r="K41" s="299"/>
    </row>
    <row r="42" ht="15" customHeight="1">
      <c r="B42" s="302"/>
      <c r="C42" s="303"/>
      <c r="D42" s="301"/>
      <c r="E42" s="305" t="s">
        <v>402</v>
      </c>
      <c r="F42" s="301"/>
      <c r="G42" s="301" t="s">
        <v>403</v>
      </c>
      <c r="H42" s="301"/>
      <c r="I42" s="301"/>
      <c r="J42" s="301"/>
      <c r="K42" s="299"/>
    </row>
    <row r="43" ht="15" customHeight="1">
      <c r="B43" s="302"/>
      <c r="C43" s="303"/>
      <c r="D43" s="301"/>
      <c r="E43" s="305" t="s">
        <v>112</v>
      </c>
      <c r="F43" s="301"/>
      <c r="G43" s="301" t="s">
        <v>404</v>
      </c>
      <c r="H43" s="301"/>
      <c r="I43" s="301"/>
      <c r="J43" s="301"/>
      <c r="K43" s="299"/>
    </row>
    <row r="44" ht="12.75" customHeight="1">
      <c r="B44" s="302"/>
      <c r="C44" s="303"/>
      <c r="D44" s="301"/>
      <c r="E44" s="301"/>
      <c r="F44" s="301"/>
      <c r="G44" s="301"/>
      <c r="H44" s="301"/>
      <c r="I44" s="301"/>
      <c r="J44" s="301"/>
      <c r="K44" s="299"/>
    </row>
    <row r="45" ht="15" customHeight="1">
      <c r="B45" s="302"/>
      <c r="C45" s="303"/>
      <c r="D45" s="301" t="s">
        <v>405</v>
      </c>
      <c r="E45" s="301"/>
      <c r="F45" s="301"/>
      <c r="G45" s="301"/>
      <c r="H45" s="301"/>
      <c r="I45" s="301"/>
      <c r="J45" s="301"/>
      <c r="K45" s="299"/>
    </row>
    <row r="46" ht="15" customHeight="1">
      <c r="B46" s="302"/>
      <c r="C46" s="303"/>
      <c r="D46" s="303"/>
      <c r="E46" s="301" t="s">
        <v>406</v>
      </c>
      <c r="F46" s="301"/>
      <c r="G46" s="301"/>
      <c r="H46" s="301"/>
      <c r="I46" s="301"/>
      <c r="J46" s="301"/>
      <c r="K46" s="299"/>
    </row>
    <row r="47" ht="15" customHeight="1">
      <c r="B47" s="302"/>
      <c r="C47" s="303"/>
      <c r="D47" s="303"/>
      <c r="E47" s="301" t="s">
        <v>407</v>
      </c>
      <c r="F47" s="301"/>
      <c r="G47" s="301"/>
      <c r="H47" s="301"/>
      <c r="I47" s="301"/>
      <c r="J47" s="301"/>
      <c r="K47" s="299"/>
    </row>
    <row r="48" ht="15" customHeight="1">
      <c r="B48" s="302"/>
      <c r="C48" s="303"/>
      <c r="D48" s="303"/>
      <c r="E48" s="301" t="s">
        <v>408</v>
      </c>
      <c r="F48" s="301"/>
      <c r="G48" s="301"/>
      <c r="H48" s="301"/>
      <c r="I48" s="301"/>
      <c r="J48" s="301"/>
      <c r="K48" s="299"/>
    </row>
    <row r="49" ht="15" customHeight="1">
      <c r="B49" s="302"/>
      <c r="C49" s="303"/>
      <c r="D49" s="301" t="s">
        <v>409</v>
      </c>
      <c r="E49" s="301"/>
      <c r="F49" s="301"/>
      <c r="G49" s="301"/>
      <c r="H49" s="301"/>
      <c r="I49" s="301"/>
      <c r="J49" s="301"/>
      <c r="K49" s="299"/>
    </row>
    <row r="50" ht="25.5" customHeight="1">
      <c r="B50" s="297"/>
      <c r="C50" s="298" t="s">
        <v>410</v>
      </c>
      <c r="D50" s="298"/>
      <c r="E50" s="298"/>
      <c r="F50" s="298"/>
      <c r="G50" s="298"/>
      <c r="H50" s="298"/>
      <c r="I50" s="298"/>
      <c r="J50" s="298"/>
      <c r="K50" s="299"/>
    </row>
    <row r="51" ht="5.25" customHeight="1">
      <c r="B51" s="297"/>
      <c r="C51" s="300"/>
      <c r="D51" s="300"/>
      <c r="E51" s="300"/>
      <c r="F51" s="300"/>
      <c r="G51" s="300"/>
      <c r="H51" s="300"/>
      <c r="I51" s="300"/>
      <c r="J51" s="300"/>
      <c r="K51" s="299"/>
    </row>
    <row r="52" ht="15" customHeight="1">
      <c r="B52" s="297"/>
      <c r="C52" s="301" t="s">
        <v>411</v>
      </c>
      <c r="D52" s="301"/>
      <c r="E52" s="301"/>
      <c r="F52" s="301"/>
      <c r="G52" s="301"/>
      <c r="H52" s="301"/>
      <c r="I52" s="301"/>
      <c r="J52" s="301"/>
      <c r="K52" s="299"/>
    </row>
    <row r="53" ht="15" customHeight="1">
      <c r="B53" s="297"/>
      <c r="C53" s="301" t="s">
        <v>412</v>
      </c>
      <c r="D53" s="301"/>
      <c r="E53" s="301"/>
      <c r="F53" s="301"/>
      <c r="G53" s="301"/>
      <c r="H53" s="301"/>
      <c r="I53" s="301"/>
      <c r="J53" s="301"/>
      <c r="K53" s="299"/>
    </row>
    <row r="54" ht="12.75" customHeight="1">
      <c r="B54" s="297"/>
      <c r="C54" s="301"/>
      <c r="D54" s="301"/>
      <c r="E54" s="301"/>
      <c r="F54" s="301"/>
      <c r="G54" s="301"/>
      <c r="H54" s="301"/>
      <c r="I54" s="301"/>
      <c r="J54" s="301"/>
      <c r="K54" s="299"/>
    </row>
    <row r="55" ht="15" customHeight="1">
      <c r="B55" s="297"/>
      <c r="C55" s="301" t="s">
        <v>413</v>
      </c>
      <c r="D55" s="301"/>
      <c r="E55" s="301"/>
      <c r="F55" s="301"/>
      <c r="G55" s="301"/>
      <c r="H55" s="301"/>
      <c r="I55" s="301"/>
      <c r="J55" s="301"/>
      <c r="K55" s="299"/>
    </row>
    <row r="56" ht="15" customHeight="1">
      <c r="B56" s="297"/>
      <c r="C56" s="303"/>
      <c r="D56" s="301" t="s">
        <v>414</v>
      </c>
      <c r="E56" s="301"/>
      <c r="F56" s="301"/>
      <c r="G56" s="301"/>
      <c r="H56" s="301"/>
      <c r="I56" s="301"/>
      <c r="J56" s="301"/>
      <c r="K56" s="299"/>
    </row>
    <row r="57" ht="15" customHeight="1">
      <c r="B57" s="297"/>
      <c r="C57" s="303"/>
      <c r="D57" s="301" t="s">
        <v>415</v>
      </c>
      <c r="E57" s="301"/>
      <c r="F57" s="301"/>
      <c r="G57" s="301"/>
      <c r="H57" s="301"/>
      <c r="I57" s="301"/>
      <c r="J57" s="301"/>
      <c r="K57" s="299"/>
    </row>
    <row r="58" ht="15" customHeight="1">
      <c r="B58" s="297"/>
      <c r="C58" s="303"/>
      <c r="D58" s="301" t="s">
        <v>416</v>
      </c>
      <c r="E58" s="301"/>
      <c r="F58" s="301"/>
      <c r="G58" s="301"/>
      <c r="H58" s="301"/>
      <c r="I58" s="301"/>
      <c r="J58" s="301"/>
      <c r="K58" s="299"/>
    </row>
    <row r="59" ht="15" customHeight="1">
      <c r="B59" s="297"/>
      <c r="C59" s="303"/>
      <c r="D59" s="301" t="s">
        <v>417</v>
      </c>
      <c r="E59" s="301"/>
      <c r="F59" s="301"/>
      <c r="G59" s="301"/>
      <c r="H59" s="301"/>
      <c r="I59" s="301"/>
      <c r="J59" s="301"/>
      <c r="K59" s="299"/>
    </row>
    <row r="60" ht="15" customHeight="1">
      <c r="B60" s="297"/>
      <c r="C60" s="303"/>
      <c r="D60" s="306" t="s">
        <v>418</v>
      </c>
      <c r="E60" s="306"/>
      <c r="F60" s="306"/>
      <c r="G60" s="306"/>
      <c r="H60" s="306"/>
      <c r="I60" s="306"/>
      <c r="J60" s="306"/>
      <c r="K60" s="299"/>
    </row>
    <row r="61" ht="15" customHeight="1">
      <c r="B61" s="297"/>
      <c r="C61" s="303"/>
      <c r="D61" s="301" t="s">
        <v>419</v>
      </c>
      <c r="E61" s="301"/>
      <c r="F61" s="301"/>
      <c r="G61" s="301"/>
      <c r="H61" s="301"/>
      <c r="I61" s="301"/>
      <c r="J61" s="301"/>
      <c r="K61" s="299"/>
    </row>
    <row r="62" ht="12.75" customHeight="1">
      <c r="B62" s="297"/>
      <c r="C62" s="303"/>
      <c r="D62" s="303"/>
      <c r="E62" s="307"/>
      <c r="F62" s="303"/>
      <c r="G62" s="303"/>
      <c r="H62" s="303"/>
      <c r="I62" s="303"/>
      <c r="J62" s="303"/>
      <c r="K62" s="299"/>
    </row>
    <row r="63" ht="15" customHeight="1">
      <c r="B63" s="297"/>
      <c r="C63" s="303"/>
      <c r="D63" s="301" t="s">
        <v>420</v>
      </c>
      <c r="E63" s="301"/>
      <c r="F63" s="301"/>
      <c r="G63" s="301"/>
      <c r="H63" s="301"/>
      <c r="I63" s="301"/>
      <c r="J63" s="301"/>
      <c r="K63" s="299"/>
    </row>
    <row r="64" ht="15" customHeight="1">
      <c r="B64" s="297"/>
      <c r="C64" s="303"/>
      <c r="D64" s="306" t="s">
        <v>421</v>
      </c>
      <c r="E64" s="306"/>
      <c r="F64" s="306"/>
      <c r="G64" s="306"/>
      <c r="H64" s="306"/>
      <c r="I64" s="306"/>
      <c r="J64" s="306"/>
      <c r="K64" s="299"/>
    </row>
    <row r="65" ht="15" customHeight="1">
      <c r="B65" s="297"/>
      <c r="C65" s="303"/>
      <c r="D65" s="301" t="s">
        <v>422</v>
      </c>
      <c r="E65" s="301"/>
      <c r="F65" s="301"/>
      <c r="G65" s="301"/>
      <c r="H65" s="301"/>
      <c r="I65" s="301"/>
      <c r="J65" s="301"/>
      <c r="K65" s="299"/>
    </row>
    <row r="66" ht="15" customHeight="1">
      <c r="B66" s="297"/>
      <c r="C66" s="303"/>
      <c r="D66" s="301" t="s">
        <v>423</v>
      </c>
      <c r="E66" s="301"/>
      <c r="F66" s="301"/>
      <c r="G66" s="301"/>
      <c r="H66" s="301"/>
      <c r="I66" s="301"/>
      <c r="J66" s="301"/>
      <c r="K66" s="299"/>
    </row>
    <row r="67" ht="15" customHeight="1">
      <c r="B67" s="297"/>
      <c r="C67" s="303"/>
      <c r="D67" s="301" t="s">
        <v>424</v>
      </c>
      <c r="E67" s="301"/>
      <c r="F67" s="301"/>
      <c r="G67" s="301"/>
      <c r="H67" s="301"/>
      <c r="I67" s="301"/>
      <c r="J67" s="301"/>
      <c r="K67" s="299"/>
    </row>
    <row r="68" ht="15" customHeight="1">
      <c r="B68" s="297"/>
      <c r="C68" s="303"/>
      <c r="D68" s="301" t="s">
        <v>425</v>
      </c>
      <c r="E68" s="301"/>
      <c r="F68" s="301"/>
      <c r="G68" s="301"/>
      <c r="H68" s="301"/>
      <c r="I68" s="301"/>
      <c r="J68" s="301"/>
      <c r="K68" s="299"/>
    </row>
    <row r="69" ht="12.75" customHeight="1">
      <c r="B69" s="308"/>
      <c r="C69" s="309"/>
      <c r="D69" s="309"/>
      <c r="E69" s="309"/>
      <c r="F69" s="309"/>
      <c r="G69" s="309"/>
      <c r="H69" s="309"/>
      <c r="I69" s="309"/>
      <c r="J69" s="309"/>
      <c r="K69" s="310"/>
    </row>
    <row r="70" ht="18.75" customHeight="1">
      <c r="B70" s="311"/>
      <c r="C70" s="311"/>
      <c r="D70" s="311"/>
      <c r="E70" s="311"/>
      <c r="F70" s="311"/>
      <c r="G70" s="311"/>
      <c r="H70" s="311"/>
      <c r="I70" s="311"/>
      <c r="J70" s="311"/>
      <c r="K70" s="312"/>
    </row>
    <row r="71" ht="18.75" customHeight="1">
      <c r="B71" s="312"/>
      <c r="C71" s="312"/>
      <c r="D71" s="312"/>
      <c r="E71" s="312"/>
      <c r="F71" s="312"/>
      <c r="G71" s="312"/>
      <c r="H71" s="312"/>
      <c r="I71" s="312"/>
      <c r="J71" s="312"/>
      <c r="K71" s="312"/>
    </row>
    <row r="72" ht="7.5" customHeight="1">
      <c r="B72" s="313"/>
      <c r="C72" s="314"/>
      <c r="D72" s="314"/>
      <c r="E72" s="314"/>
      <c r="F72" s="314"/>
      <c r="G72" s="314"/>
      <c r="H72" s="314"/>
      <c r="I72" s="314"/>
      <c r="J72" s="314"/>
      <c r="K72" s="315"/>
    </row>
    <row r="73" ht="45" customHeight="1">
      <c r="B73" s="316"/>
      <c r="C73" s="317" t="s">
        <v>94</v>
      </c>
      <c r="D73" s="317"/>
      <c r="E73" s="317"/>
      <c r="F73" s="317"/>
      <c r="G73" s="317"/>
      <c r="H73" s="317"/>
      <c r="I73" s="317"/>
      <c r="J73" s="317"/>
      <c r="K73" s="318"/>
    </row>
    <row r="74" ht="17.25" customHeight="1">
      <c r="B74" s="316"/>
      <c r="C74" s="319" t="s">
        <v>426</v>
      </c>
      <c r="D74" s="319"/>
      <c r="E74" s="319"/>
      <c r="F74" s="319" t="s">
        <v>427</v>
      </c>
      <c r="G74" s="320"/>
      <c r="H74" s="319" t="s">
        <v>108</v>
      </c>
      <c r="I74" s="319" t="s">
        <v>55</v>
      </c>
      <c r="J74" s="319" t="s">
        <v>428</v>
      </c>
      <c r="K74" s="318"/>
    </row>
    <row r="75" ht="17.25" customHeight="1">
      <c r="B75" s="316"/>
      <c r="C75" s="321" t="s">
        <v>429</v>
      </c>
      <c r="D75" s="321"/>
      <c r="E75" s="321"/>
      <c r="F75" s="322" t="s">
        <v>430</v>
      </c>
      <c r="G75" s="323"/>
      <c r="H75" s="321"/>
      <c r="I75" s="321"/>
      <c r="J75" s="321" t="s">
        <v>431</v>
      </c>
      <c r="K75" s="318"/>
    </row>
    <row r="76" ht="5.25" customHeight="1">
      <c r="B76" s="316"/>
      <c r="C76" s="324"/>
      <c r="D76" s="324"/>
      <c r="E76" s="324"/>
      <c r="F76" s="324"/>
      <c r="G76" s="325"/>
      <c r="H76" s="324"/>
      <c r="I76" s="324"/>
      <c r="J76" s="324"/>
      <c r="K76" s="318"/>
    </row>
    <row r="77" ht="15" customHeight="1">
      <c r="B77" s="316"/>
      <c r="C77" s="305" t="s">
        <v>51</v>
      </c>
      <c r="D77" s="324"/>
      <c r="E77" s="324"/>
      <c r="F77" s="326" t="s">
        <v>432</v>
      </c>
      <c r="G77" s="325"/>
      <c r="H77" s="305" t="s">
        <v>433</v>
      </c>
      <c r="I77" s="305" t="s">
        <v>434</v>
      </c>
      <c r="J77" s="305">
        <v>20</v>
      </c>
      <c r="K77" s="318"/>
    </row>
    <row r="78" ht="15" customHeight="1">
      <c r="B78" s="316"/>
      <c r="C78" s="305" t="s">
        <v>435</v>
      </c>
      <c r="D78" s="305"/>
      <c r="E78" s="305"/>
      <c r="F78" s="326" t="s">
        <v>432</v>
      </c>
      <c r="G78" s="325"/>
      <c r="H78" s="305" t="s">
        <v>436</v>
      </c>
      <c r="I78" s="305" t="s">
        <v>434</v>
      </c>
      <c r="J78" s="305">
        <v>120</v>
      </c>
      <c r="K78" s="318"/>
    </row>
    <row r="79" ht="15" customHeight="1">
      <c r="B79" s="327"/>
      <c r="C79" s="305" t="s">
        <v>437</v>
      </c>
      <c r="D79" s="305"/>
      <c r="E79" s="305"/>
      <c r="F79" s="326" t="s">
        <v>438</v>
      </c>
      <c r="G79" s="325"/>
      <c r="H79" s="305" t="s">
        <v>439</v>
      </c>
      <c r="I79" s="305" t="s">
        <v>434</v>
      </c>
      <c r="J79" s="305">
        <v>50</v>
      </c>
      <c r="K79" s="318"/>
    </row>
    <row r="80" ht="15" customHeight="1">
      <c r="B80" s="327"/>
      <c r="C80" s="305" t="s">
        <v>440</v>
      </c>
      <c r="D80" s="305"/>
      <c r="E80" s="305"/>
      <c r="F80" s="326" t="s">
        <v>432</v>
      </c>
      <c r="G80" s="325"/>
      <c r="H80" s="305" t="s">
        <v>441</v>
      </c>
      <c r="I80" s="305" t="s">
        <v>442</v>
      </c>
      <c r="J80" s="305"/>
      <c r="K80" s="318"/>
    </row>
    <row r="81" ht="15" customHeight="1">
      <c r="B81" s="327"/>
      <c r="C81" s="328" t="s">
        <v>443</v>
      </c>
      <c r="D81" s="328"/>
      <c r="E81" s="328"/>
      <c r="F81" s="329" t="s">
        <v>438</v>
      </c>
      <c r="G81" s="328"/>
      <c r="H81" s="328" t="s">
        <v>444</v>
      </c>
      <c r="I81" s="328" t="s">
        <v>434</v>
      </c>
      <c r="J81" s="328">
        <v>15</v>
      </c>
      <c r="K81" s="318"/>
    </row>
    <row r="82" ht="15" customHeight="1">
      <c r="B82" s="327"/>
      <c r="C82" s="328" t="s">
        <v>445</v>
      </c>
      <c r="D82" s="328"/>
      <c r="E82" s="328"/>
      <c r="F82" s="329" t="s">
        <v>438</v>
      </c>
      <c r="G82" s="328"/>
      <c r="H82" s="328" t="s">
        <v>446</v>
      </c>
      <c r="I82" s="328" t="s">
        <v>434</v>
      </c>
      <c r="J82" s="328">
        <v>15</v>
      </c>
      <c r="K82" s="318"/>
    </row>
    <row r="83" ht="15" customHeight="1">
      <c r="B83" s="327"/>
      <c r="C83" s="328" t="s">
        <v>447</v>
      </c>
      <c r="D83" s="328"/>
      <c r="E83" s="328"/>
      <c r="F83" s="329" t="s">
        <v>438</v>
      </c>
      <c r="G83" s="328"/>
      <c r="H83" s="328" t="s">
        <v>448</v>
      </c>
      <c r="I83" s="328" t="s">
        <v>434</v>
      </c>
      <c r="J83" s="328">
        <v>20</v>
      </c>
      <c r="K83" s="318"/>
    </row>
    <row r="84" ht="15" customHeight="1">
      <c r="B84" s="327"/>
      <c r="C84" s="328" t="s">
        <v>449</v>
      </c>
      <c r="D84" s="328"/>
      <c r="E84" s="328"/>
      <c r="F84" s="329" t="s">
        <v>438</v>
      </c>
      <c r="G84" s="328"/>
      <c r="H84" s="328" t="s">
        <v>450</v>
      </c>
      <c r="I84" s="328" t="s">
        <v>434</v>
      </c>
      <c r="J84" s="328">
        <v>20</v>
      </c>
      <c r="K84" s="318"/>
    </row>
    <row r="85" ht="15" customHeight="1">
      <c r="B85" s="327"/>
      <c r="C85" s="305" t="s">
        <v>451</v>
      </c>
      <c r="D85" s="305"/>
      <c r="E85" s="305"/>
      <c r="F85" s="326" t="s">
        <v>438</v>
      </c>
      <c r="G85" s="325"/>
      <c r="H85" s="305" t="s">
        <v>452</v>
      </c>
      <c r="I85" s="305" t="s">
        <v>434</v>
      </c>
      <c r="J85" s="305">
        <v>50</v>
      </c>
      <c r="K85" s="318"/>
    </row>
    <row r="86" ht="15" customHeight="1">
      <c r="B86" s="327"/>
      <c r="C86" s="305" t="s">
        <v>453</v>
      </c>
      <c r="D86" s="305"/>
      <c r="E86" s="305"/>
      <c r="F86" s="326" t="s">
        <v>438</v>
      </c>
      <c r="G86" s="325"/>
      <c r="H86" s="305" t="s">
        <v>454</v>
      </c>
      <c r="I86" s="305" t="s">
        <v>434</v>
      </c>
      <c r="J86" s="305">
        <v>20</v>
      </c>
      <c r="K86" s="318"/>
    </row>
    <row r="87" ht="15" customHeight="1">
      <c r="B87" s="327"/>
      <c r="C87" s="305" t="s">
        <v>455</v>
      </c>
      <c r="D87" s="305"/>
      <c r="E87" s="305"/>
      <c r="F87" s="326" t="s">
        <v>438</v>
      </c>
      <c r="G87" s="325"/>
      <c r="H87" s="305" t="s">
        <v>456</v>
      </c>
      <c r="I87" s="305" t="s">
        <v>434</v>
      </c>
      <c r="J87" s="305">
        <v>20</v>
      </c>
      <c r="K87" s="318"/>
    </row>
    <row r="88" ht="15" customHeight="1">
      <c r="B88" s="327"/>
      <c r="C88" s="305" t="s">
        <v>457</v>
      </c>
      <c r="D88" s="305"/>
      <c r="E88" s="305"/>
      <c r="F88" s="326" t="s">
        <v>438</v>
      </c>
      <c r="G88" s="325"/>
      <c r="H88" s="305" t="s">
        <v>458</v>
      </c>
      <c r="I88" s="305" t="s">
        <v>434</v>
      </c>
      <c r="J88" s="305">
        <v>50</v>
      </c>
      <c r="K88" s="318"/>
    </row>
    <row r="89" ht="15" customHeight="1">
      <c r="B89" s="327"/>
      <c r="C89" s="305" t="s">
        <v>459</v>
      </c>
      <c r="D89" s="305"/>
      <c r="E89" s="305"/>
      <c r="F89" s="326" t="s">
        <v>438</v>
      </c>
      <c r="G89" s="325"/>
      <c r="H89" s="305" t="s">
        <v>459</v>
      </c>
      <c r="I89" s="305" t="s">
        <v>434</v>
      </c>
      <c r="J89" s="305">
        <v>50</v>
      </c>
      <c r="K89" s="318"/>
    </row>
    <row r="90" ht="15" customHeight="1">
      <c r="B90" s="327"/>
      <c r="C90" s="305" t="s">
        <v>113</v>
      </c>
      <c r="D90" s="305"/>
      <c r="E90" s="305"/>
      <c r="F90" s="326" t="s">
        <v>438</v>
      </c>
      <c r="G90" s="325"/>
      <c r="H90" s="305" t="s">
        <v>460</v>
      </c>
      <c r="I90" s="305" t="s">
        <v>434</v>
      </c>
      <c r="J90" s="305">
        <v>255</v>
      </c>
      <c r="K90" s="318"/>
    </row>
    <row r="91" ht="15" customHeight="1">
      <c r="B91" s="327"/>
      <c r="C91" s="305" t="s">
        <v>461</v>
      </c>
      <c r="D91" s="305"/>
      <c r="E91" s="305"/>
      <c r="F91" s="326" t="s">
        <v>432</v>
      </c>
      <c r="G91" s="325"/>
      <c r="H91" s="305" t="s">
        <v>462</v>
      </c>
      <c r="I91" s="305" t="s">
        <v>463</v>
      </c>
      <c r="J91" s="305"/>
      <c r="K91" s="318"/>
    </row>
    <row r="92" ht="15" customHeight="1">
      <c r="B92" s="327"/>
      <c r="C92" s="305" t="s">
        <v>464</v>
      </c>
      <c r="D92" s="305"/>
      <c r="E92" s="305"/>
      <c r="F92" s="326" t="s">
        <v>432</v>
      </c>
      <c r="G92" s="325"/>
      <c r="H92" s="305" t="s">
        <v>465</v>
      </c>
      <c r="I92" s="305" t="s">
        <v>466</v>
      </c>
      <c r="J92" s="305"/>
      <c r="K92" s="318"/>
    </row>
    <row r="93" ht="15" customHeight="1">
      <c r="B93" s="327"/>
      <c r="C93" s="305" t="s">
        <v>467</v>
      </c>
      <c r="D93" s="305"/>
      <c r="E93" s="305"/>
      <c r="F93" s="326" t="s">
        <v>432</v>
      </c>
      <c r="G93" s="325"/>
      <c r="H93" s="305" t="s">
        <v>467</v>
      </c>
      <c r="I93" s="305" t="s">
        <v>466</v>
      </c>
      <c r="J93" s="305"/>
      <c r="K93" s="318"/>
    </row>
    <row r="94" ht="15" customHeight="1">
      <c r="B94" s="327"/>
      <c r="C94" s="305" t="s">
        <v>36</v>
      </c>
      <c r="D94" s="305"/>
      <c r="E94" s="305"/>
      <c r="F94" s="326" t="s">
        <v>432</v>
      </c>
      <c r="G94" s="325"/>
      <c r="H94" s="305" t="s">
        <v>468</v>
      </c>
      <c r="I94" s="305" t="s">
        <v>466</v>
      </c>
      <c r="J94" s="305"/>
      <c r="K94" s="318"/>
    </row>
    <row r="95" ht="15" customHeight="1">
      <c r="B95" s="327"/>
      <c r="C95" s="305" t="s">
        <v>46</v>
      </c>
      <c r="D95" s="305"/>
      <c r="E95" s="305"/>
      <c r="F95" s="326" t="s">
        <v>432</v>
      </c>
      <c r="G95" s="325"/>
      <c r="H95" s="305" t="s">
        <v>469</v>
      </c>
      <c r="I95" s="305" t="s">
        <v>466</v>
      </c>
      <c r="J95" s="305"/>
      <c r="K95" s="318"/>
    </row>
    <row r="96" ht="15" customHeight="1">
      <c r="B96" s="330"/>
      <c r="C96" s="331"/>
      <c r="D96" s="331"/>
      <c r="E96" s="331"/>
      <c r="F96" s="331"/>
      <c r="G96" s="331"/>
      <c r="H96" s="331"/>
      <c r="I96" s="331"/>
      <c r="J96" s="331"/>
      <c r="K96" s="332"/>
    </row>
    <row r="97" ht="18.75" customHeight="1">
      <c r="B97" s="333"/>
      <c r="C97" s="334"/>
      <c r="D97" s="334"/>
      <c r="E97" s="334"/>
      <c r="F97" s="334"/>
      <c r="G97" s="334"/>
      <c r="H97" s="334"/>
      <c r="I97" s="334"/>
      <c r="J97" s="334"/>
      <c r="K97" s="333"/>
    </row>
    <row r="98" ht="18.75" customHeight="1">
      <c r="B98" s="312"/>
      <c r="C98" s="312"/>
      <c r="D98" s="312"/>
      <c r="E98" s="312"/>
      <c r="F98" s="312"/>
      <c r="G98" s="312"/>
      <c r="H98" s="312"/>
      <c r="I98" s="312"/>
      <c r="J98" s="312"/>
      <c r="K98" s="312"/>
    </row>
    <row r="99" ht="7.5" customHeight="1">
      <c r="B99" s="313"/>
      <c r="C99" s="314"/>
      <c r="D99" s="314"/>
      <c r="E99" s="314"/>
      <c r="F99" s="314"/>
      <c r="G99" s="314"/>
      <c r="H99" s="314"/>
      <c r="I99" s="314"/>
      <c r="J99" s="314"/>
      <c r="K99" s="315"/>
    </row>
    <row r="100" ht="45" customHeight="1">
      <c r="B100" s="316"/>
      <c r="C100" s="317" t="s">
        <v>470</v>
      </c>
      <c r="D100" s="317"/>
      <c r="E100" s="317"/>
      <c r="F100" s="317"/>
      <c r="G100" s="317"/>
      <c r="H100" s="317"/>
      <c r="I100" s="317"/>
      <c r="J100" s="317"/>
      <c r="K100" s="318"/>
    </row>
    <row r="101" ht="17.25" customHeight="1">
      <c r="B101" s="316"/>
      <c r="C101" s="319" t="s">
        <v>426</v>
      </c>
      <c r="D101" s="319"/>
      <c r="E101" s="319"/>
      <c r="F101" s="319" t="s">
        <v>427</v>
      </c>
      <c r="G101" s="320"/>
      <c r="H101" s="319" t="s">
        <v>108</v>
      </c>
      <c r="I101" s="319" t="s">
        <v>55</v>
      </c>
      <c r="J101" s="319" t="s">
        <v>428</v>
      </c>
      <c r="K101" s="318"/>
    </row>
    <row r="102" ht="17.25" customHeight="1">
      <c r="B102" s="316"/>
      <c r="C102" s="321" t="s">
        <v>429</v>
      </c>
      <c r="D102" s="321"/>
      <c r="E102" s="321"/>
      <c r="F102" s="322" t="s">
        <v>430</v>
      </c>
      <c r="G102" s="323"/>
      <c r="H102" s="321"/>
      <c r="I102" s="321"/>
      <c r="J102" s="321" t="s">
        <v>431</v>
      </c>
      <c r="K102" s="318"/>
    </row>
    <row r="103" ht="5.25" customHeight="1">
      <c r="B103" s="316"/>
      <c r="C103" s="319"/>
      <c r="D103" s="319"/>
      <c r="E103" s="319"/>
      <c r="F103" s="319"/>
      <c r="G103" s="335"/>
      <c r="H103" s="319"/>
      <c r="I103" s="319"/>
      <c r="J103" s="319"/>
      <c r="K103" s="318"/>
    </row>
    <row r="104" ht="15" customHeight="1">
      <c r="B104" s="316"/>
      <c r="C104" s="305" t="s">
        <v>51</v>
      </c>
      <c r="D104" s="324"/>
      <c r="E104" s="324"/>
      <c r="F104" s="326" t="s">
        <v>432</v>
      </c>
      <c r="G104" s="335"/>
      <c r="H104" s="305" t="s">
        <v>471</v>
      </c>
      <c r="I104" s="305" t="s">
        <v>434</v>
      </c>
      <c r="J104" s="305">
        <v>20</v>
      </c>
      <c r="K104" s="318"/>
    </row>
    <row r="105" ht="15" customHeight="1">
      <c r="B105" s="316"/>
      <c r="C105" s="305" t="s">
        <v>435</v>
      </c>
      <c r="D105" s="305"/>
      <c r="E105" s="305"/>
      <c r="F105" s="326" t="s">
        <v>432</v>
      </c>
      <c r="G105" s="305"/>
      <c r="H105" s="305" t="s">
        <v>471</v>
      </c>
      <c r="I105" s="305" t="s">
        <v>434</v>
      </c>
      <c r="J105" s="305">
        <v>120</v>
      </c>
      <c r="K105" s="318"/>
    </row>
    <row r="106" ht="15" customHeight="1">
      <c r="B106" s="327"/>
      <c r="C106" s="305" t="s">
        <v>437</v>
      </c>
      <c r="D106" s="305"/>
      <c r="E106" s="305"/>
      <c r="F106" s="326" t="s">
        <v>438</v>
      </c>
      <c r="G106" s="305"/>
      <c r="H106" s="305" t="s">
        <v>471</v>
      </c>
      <c r="I106" s="305" t="s">
        <v>434</v>
      </c>
      <c r="J106" s="305">
        <v>50</v>
      </c>
      <c r="K106" s="318"/>
    </row>
    <row r="107" ht="15" customHeight="1">
      <c r="B107" s="327"/>
      <c r="C107" s="305" t="s">
        <v>440</v>
      </c>
      <c r="D107" s="305"/>
      <c r="E107" s="305"/>
      <c r="F107" s="326" t="s">
        <v>432</v>
      </c>
      <c r="G107" s="305"/>
      <c r="H107" s="305" t="s">
        <v>471</v>
      </c>
      <c r="I107" s="305" t="s">
        <v>442</v>
      </c>
      <c r="J107" s="305"/>
      <c r="K107" s="318"/>
    </row>
    <row r="108" ht="15" customHeight="1">
      <c r="B108" s="327"/>
      <c r="C108" s="305" t="s">
        <v>451</v>
      </c>
      <c r="D108" s="305"/>
      <c r="E108" s="305"/>
      <c r="F108" s="326" t="s">
        <v>438</v>
      </c>
      <c r="G108" s="305"/>
      <c r="H108" s="305" t="s">
        <v>471</v>
      </c>
      <c r="I108" s="305" t="s">
        <v>434</v>
      </c>
      <c r="J108" s="305">
        <v>50</v>
      </c>
      <c r="K108" s="318"/>
    </row>
    <row r="109" ht="15" customHeight="1">
      <c r="B109" s="327"/>
      <c r="C109" s="305" t="s">
        <v>459</v>
      </c>
      <c r="D109" s="305"/>
      <c r="E109" s="305"/>
      <c r="F109" s="326" t="s">
        <v>438</v>
      </c>
      <c r="G109" s="305"/>
      <c r="H109" s="305" t="s">
        <v>471</v>
      </c>
      <c r="I109" s="305" t="s">
        <v>434</v>
      </c>
      <c r="J109" s="305">
        <v>50</v>
      </c>
      <c r="K109" s="318"/>
    </row>
    <row r="110" ht="15" customHeight="1">
      <c r="B110" s="327"/>
      <c r="C110" s="305" t="s">
        <v>457</v>
      </c>
      <c r="D110" s="305"/>
      <c r="E110" s="305"/>
      <c r="F110" s="326" t="s">
        <v>438</v>
      </c>
      <c r="G110" s="305"/>
      <c r="H110" s="305" t="s">
        <v>471</v>
      </c>
      <c r="I110" s="305" t="s">
        <v>434</v>
      </c>
      <c r="J110" s="305">
        <v>50</v>
      </c>
      <c r="K110" s="318"/>
    </row>
    <row r="111" ht="15" customHeight="1">
      <c r="B111" s="327"/>
      <c r="C111" s="305" t="s">
        <v>51</v>
      </c>
      <c r="D111" s="305"/>
      <c r="E111" s="305"/>
      <c r="F111" s="326" t="s">
        <v>432</v>
      </c>
      <c r="G111" s="305"/>
      <c r="H111" s="305" t="s">
        <v>472</v>
      </c>
      <c r="I111" s="305" t="s">
        <v>434</v>
      </c>
      <c r="J111" s="305">
        <v>20</v>
      </c>
      <c r="K111" s="318"/>
    </row>
    <row r="112" ht="15" customHeight="1">
      <c r="B112" s="327"/>
      <c r="C112" s="305" t="s">
        <v>473</v>
      </c>
      <c r="D112" s="305"/>
      <c r="E112" s="305"/>
      <c r="F112" s="326" t="s">
        <v>432</v>
      </c>
      <c r="G112" s="305"/>
      <c r="H112" s="305" t="s">
        <v>474</v>
      </c>
      <c r="I112" s="305" t="s">
        <v>434</v>
      </c>
      <c r="J112" s="305">
        <v>120</v>
      </c>
      <c r="K112" s="318"/>
    </row>
    <row r="113" ht="15" customHeight="1">
      <c r="B113" s="327"/>
      <c r="C113" s="305" t="s">
        <v>36</v>
      </c>
      <c r="D113" s="305"/>
      <c r="E113" s="305"/>
      <c r="F113" s="326" t="s">
        <v>432</v>
      </c>
      <c r="G113" s="305"/>
      <c r="H113" s="305" t="s">
        <v>475</v>
      </c>
      <c r="I113" s="305" t="s">
        <v>466</v>
      </c>
      <c r="J113" s="305"/>
      <c r="K113" s="318"/>
    </row>
    <row r="114" ht="15" customHeight="1">
      <c r="B114" s="327"/>
      <c r="C114" s="305" t="s">
        <v>46</v>
      </c>
      <c r="D114" s="305"/>
      <c r="E114" s="305"/>
      <c r="F114" s="326" t="s">
        <v>432</v>
      </c>
      <c r="G114" s="305"/>
      <c r="H114" s="305" t="s">
        <v>476</v>
      </c>
      <c r="I114" s="305" t="s">
        <v>466</v>
      </c>
      <c r="J114" s="305"/>
      <c r="K114" s="318"/>
    </row>
    <row r="115" ht="15" customHeight="1">
      <c r="B115" s="327"/>
      <c r="C115" s="305" t="s">
        <v>55</v>
      </c>
      <c r="D115" s="305"/>
      <c r="E115" s="305"/>
      <c r="F115" s="326" t="s">
        <v>432</v>
      </c>
      <c r="G115" s="305"/>
      <c r="H115" s="305" t="s">
        <v>477</v>
      </c>
      <c r="I115" s="305" t="s">
        <v>478</v>
      </c>
      <c r="J115" s="305"/>
      <c r="K115" s="318"/>
    </row>
    <row r="116" ht="15" customHeight="1">
      <c r="B116" s="330"/>
      <c r="C116" s="336"/>
      <c r="D116" s="336"/>
      <c r="E116" s="336"/>
      <c r="F116" s="336"/>
      <c r="G116" s="336"/>
      <c r="H116" s="336"/>
      <c r="I116" s="336"/>
      <c r="J116" s="336"/>
      <c r="K116" s="332"/>
    </row>
    <row r="117" ht="18.75" customHeight="1">
      <c r="B117" s="337"/>
      <c r="C117" s="301"/>
      <c r="D117" s="301"/>
      <c r="E117" s="301"/>
      <c r="F117" s="338"/>
      <c r="G117" s="301"/>
      <c r="H117" s="301"/>
      <c r="I117" s="301"/>
      <c r="J117" s="301"/>
      <c r="K117" s="337"/>
    </row>
    <row r="118" ht="18.75" customHeight="1">
      <c r="B118" s="312"/>
      <c r="C118" s="312"/>
      <c r="D118" s="312"/>
      <c r="E118" s="312"/>
      <c r="F118" s="312"/>
      <c r="G118" s="312"/>
      <c r="H118" s="312"/>
      <c r="I118" s="312"/>
      <c r="J118" s="312"/>
      <c r="K118" s="312"/>
    </row>
    <row r="119" ht="7.5" customHeight="1">
      <c r="B119" s="339"/>
      <c r="C119" s="340"/>
      <c r="D119" s="340"/>
      <c r="E119" s="340"/>
      <c r="F119" s="340"/>
      <c r="G119" s="340"/>
      <c r="H119" s="340"/>
      <c r="I119" s="340"/>
      <c r="J119" s="340"/>
      <c r="K119" s="341"/>
    </row>
    <row r="120" ht="45" customHeight="1">
      <c r="B120" s="342"/>
      <c r="C120" s="295" t="s">
        <v>479</v>
      </c>
      <c r="D120" s="295"/>
      <c r="E120" s="295"/>
      <c r="F120" s="295"/>
      <c r="G120" s="295"/>
      <c r="H120" s="295"/>
      <c r="I120" s="295"/>
      <c r="J120" s="295"/>
      <c r="K120" s="343"/>
    </row>
    <row r="121" ht="17.25" customHeight="1">
      <c r="B121" s="344"/>
      <c r="C121" s="319" t="s">
        <v>426</v>
      </c>
      <c r="D121" s="319"/>
      <c r="E121" s="319"/>
      <c r="F121" s="319" t="s">
        <v>427</v>
      </c>
      <c r="G121" s="320"/>
      <c r="H121" s="319" t="s">
        <v>108</v>
      </c>
      <c r="I121" s="319" t="s">
        <v>55</v>
      </c>
      <c r="J121" s="319" t="s">
        <v>428</v>
      </c>
      <c r="K121" s="345"/>
    </row>
    <row r="122" ht="17.25" customHeight="1">
      <c r="B122" s="344"/>
      <c r="C122" s="321" t="s">
        <v>429</v>
      </c>
      <c r="D122" s="321"/>
      <c r="E122" s="321"/>
      <c r="F122" s="322" t="s">
        <v>430</v>
      </c>
      <c r="G122" s="323"/>
      <c r="H122" s="321"/>
      <c r="I122" s="321"/>
      <c r="J122" s="321" t="s">
        <v>431</v>
      </c>
      <c r="K122" s="345"/>
    </row>
    <row r="123" ht="5.25" customHeight="1">
      <c r="B123" s="346"/>
      <c r="C123" s="324"/>
      <c r="D123" s="324"/>
      <c r="E123" s="324"/>
      <c r="F123" s="324"/>
      <c r="G123" s="305"/>
      <c r="H123" s="324"/>
      <c r="I123" s="324"/>
      <c r="J123" s="324"/>
      <c r="K123" s="347"/>
    </row>
    <row r="124" ht="15" customHeight="1">
      <c r="B124" s="346"/>
      <c r="C124" s="305" t="s">
        <v>435</v>
      </c>
      <c r="D124" s="324"/>
      <c r="E124" s="324"/>
      <c r="F124" s="326" t="s">
        <v>432</v>
      </c>
      <c r="G124" s="305"/>
      <c r="H124" s="305" t="s">
        <v>471</v>
      </c>
      <c r="I124" s="305" t="s">
        <v>434</v>
      </c>
      <c r="J124" s="305">
        <v>120</v>
      </c>
      <c r="K124" s="348"/>
    </row>
    <row r="125" ht="15" customHeight="1">
      <c r="B125" s="346"/>
      <c r="C125" s="305" t="s">
        <v>480</v>
      </c>
      <c r="D125" s="305"/>
      <c r="E125" s="305"/>
      <c r="F125" s="326" t="s">
        <v>432</v>
      </c>
      <c r="G125" s="305"/>
      <c r="H125" s="305" t="s">
        <v>481</v>
      </c>
      <c r="I125" s="305" t="s">
        <v>434</v>
      </c>
      <c r="J125" s="305" t="s">
        <v>482</v>
      </c>
      <c r="K125" s="348"/>
    </row>
    <row r="126" ht="15" customHeight="1">
      <c r="B126" s="346"/>
      <c r="C126" s="305" t="s">
        <v>381</v>
      </c>
      <c r="D126" s="305"/>
      <c r="E126" s="305"/>
      <c r="F126" s="326" t="s">
        <v>432</v>
      </c>
      <c r="G126" s="305"/>
      <c r="H126" s="305" t="s">
        <v>483</v>
      </c>
      <c r="I126" s="305" t="s">
        <v>434</v>
      </c>
      <c r="J126" s="305" t="s">
        <v>482</v>
      </c>
      <c r="K126" s="348"/>
    </row>
    <row r="127" ht="15" customHeight="1">
      <c r="B127" s="346"/>
      <c r="C127" s="305" t="s">
        <v>443</v>
      </c>
      <c r="D127" s="305"/>
      <c r="E127" s="305"/>
      <c r="F127" s="326" t="s">
        <v>438</v>
      </c>
      <c r="G127" s="305"/>
      <c r="H127" s="305" t="s">
        <v>444</v>
      </c>
      <c r="I127" s="305" t="s">
        <v>434</v>
      </c>
      <c r="J127" s="305">
        <v>15</v>
      </c>
      <c r="K127" s="348"/>
    </row>
    <row r="128" ht="15" customHeight="1">
      <c r="B128" s="346"/>
      <c r="C128" s="328" t="s">
        <v>445</v>
      </c>
      <c r="D128" s="328"/>
      <c r="E128" s="328"/>
      <c r="F128" s="329" t="s">
        <v>438</v>
      </c>
      <c r="G128" s="328"/>
      <c r="H128" s="328" t="s">
        <v>446</v>
      </c>
      <c r="I128" s="328" t="s">
        <v>434</v>
      </c>
      <c r="J128" s="328">
        <v>15</v>
      </c>
      <c r="K128" s="348"/>
    </row>
    <row r="129" ht="15" customHeight="1">
      <c r="B129" s="346"/>
      <c r="C129" s="328" t="s">
        <v>447</v>
      </c>
      <c r="D129" s="328"/>
      <c r="E129" s="328"/>
      <c r="F129" s="329" t="s">
        <v>438</v>
      </c>
      <c r="G129" s="328"/>
      <c r="H129" s="328" t="s">
        <v>448</v>
      </c>
      <c r="I129" s="328" t="s">
        <v>434</v>
      </c>
      <c r="J129" s="328">
        <v>20</v>
      </c>
      <c r="K129" s="348"/>
    </row>
    <row r="130" ht="15" customHeight="1">
      <c r="B130" s="346"/>
      <c r="C130" s="328" t="s">
        <v>449</v>
      </c>
      <c r="D130" s="328"/>
      <c r="E130" s="328"/>
      <c r="F130" s="329" t="s">
        <v>438</v>
      </c>
      <c r="G130" s="328"/>
      <c r="H130" s="328" t="s">
        <v>450</v>
      </c>
      <c r="I130" s="328" t="s">
        <v>434</v>
      </c>
      <c r="J130" s="328">
        <v>20</v>
      </c>
      <c r="K130" s="348"/>
    </row>
    <row r="131" ht="15" customHeight="1">
      <c r="B131" s="346"/>
      <c r="C131" s="305" t="s">
        <v>437</v>
      </c>
      <c r="D131" s="305"/>
      <c r="E131" s="305"/>
      <c r="F131" s="326" t="s">
        <v>438</v>
      </c>
      <c r="G131" s="305"/>
      <c r="H131" s="305" t="s">
        <v>471</v>
      </c>
      <c r="I131" s="305" t="s">
        <v>434</v>
      </c>
      <c r="J131" s="305">
        <v>50</v>
      </c>
      <c r="K131" s="348"/>
    </row>
    <row r="132" ht="15" customHeight="1">
      <c r="B132" s="346"/>
      <c r="C132" s="305" t="s">
        <v>451</v>
      </c>
      <c r="D132" s="305"/>
      <c r="E132" s="305"/>
      <c r="F132" s="326" t="s">
        <v>438</v>
      </c>
      <c r="G132" s="305"/>
      <c r="H132" s="305" t="s">
        <v>471</v>
      </c>
      <c r="I132" s="305" t="s">
        <v>434</v>
      </c>
      <c r="J132" s="305">
        <v>50</v>
      </c>
      <c r="K132" s="348"/>
    </row>
    <row r="133" ht="15" customHeight="1">
      <c r="B133" s="346"/>
      <c r="C133" s="305" t="s">
        <v>457</v>
      </c>
      <c r="D133" s="305"/>
      <c r="E133" s="305"/>
      <c r="F133" s="326" t="s">
        <v>438</v>
      </c>
      <c r="G133" s="305"/>
      <c r="H133" s="305" t="s">
        <v>471</v>
      </c>
      <c r="I133" s="305" t="s">
        <v>434</v>
      </c>
      <c r="J133" s="305">
        <v>50</v>
      </c>
      <c r="K133" s="348"/>
    </row>
    <row r="134" ht="15" customHeight="1">
      <c r="B134" s="346"/>
      <c r="C134" s="305" t="s">
        <v>459</v>
      </c>
      <c r="D134" s="305"/>
      <c r="E134" s="305"/>
      <c r="F134" s="326" t="s">
        <v>438</v>
      </c>
      <c r="G134" s="305"/>
      <c r="H134" s="305" t="s">
        <v>471</v>
      </c>
      <c r="I134" s="305" t="s">
        <v>434</v>
      </c>
      <c r="J134" s="305">
        <v>50</v>
      </c>
      <c r="K134" s="348"/>
    </row>
    <row r="135" ht="15" customHeight="1">
      <c r="B135" s="346"/>
      <c r="C135" s="305" t="s">
        <v>113</v>
      </c>
      <c r="D135" s="305"/>
      <c r="E135" s="305"/>
      <c r="F135" s="326" t="s">
        <v>438</v>
      </c>
      <c r="G135" s="305"/>
      <c r="H135" s="305" t="s">
        <v>484</v>
      </c>
      <c r="I135" s="305" t="s">
        <v>434</v>
      </c>
      <c r="J135" s="305">
        <v>255</v>
      </c>
      <c r="K135" s="348"/>
    </row>
    <row r="136" ht="15" customHeight="1">
      <c r="B136" s="346"/>
      <c r="C136" s="305" t="s">
        <v>461</v>
      </c>
      <c r="D136" s="305"/>
      <c r="E136" s="305"/>
      <c r="F136" s="326" t="s">
        <v>432</v>
      </c>
      <c r="G136" s="305"/>
      <c r="H136" s="305" t="s">
        <v>485</v>
      </c>
      <c r="I136" s="305" t="s">
        <v>463</v>
      </c>
      <c r="J136" s="305"/>
      <c r="K136" s="348"/>
    </row>
    <row r="137" ht="15" customHeight="1">
      <c r="B137" s="346"/>
      <c r="C137" s="305" t="s">
        <v>464</v>
      </c>
      <c r="D137" s="305"/>
      <c r="E137" s="305"/>
      <c r="F137" s="326" t="s">
        <v>432</v>
      </c>
      <c r="G137" s="305"/>
      <c r="H137" s="305" t="s">
        <v>486</v>
      </c>
      <c r="I137" s="305" t="s">
        <v>466</v>
      </c>
      <c r="J137" s="305"/>
      <c r="K137" s="348"/>
    </row>
    <row r="138" ht="15" customHeight="1">
      <c r="B138" s="346"/>
      <c r="C138" s="305" t="s">
        <v>467</v>
      </c>
      <c r="D138" s="305"/>
      <c r="E138" s="305"/>
      <c r="F138" s="326" t="s">
        <v>432</v>
      </c>
      <c r="G138" s="305"/>
      <c r="H138" s="305" t="s">
        <v>467</v>
      </c>
      <c r="I138" s="305" t="s">
        <v>466</v>
      </c>
      <c r="J138" s="305"/>
      <c r="K138" s="348"/>
    </row>
    <row r="139" ht="15" customHeight="1">
      <c r="B139" s="346"/>
      <c r="C139" s="305" t="s">
        <v>36</v>
      </c>
      <c r="D139" s="305"/>
      <c r="E139" s="305"/>
      <c r="F139" s="326" t="s">
        <v>432</v>
      </c>
      <c r="G139" s="305"/>
      <c r="H139" s="305" t="s">
        <v>487</v>
      </c>
      <c r="I139" s="305" t="s">
        <v>466</v>
      </c>
      <c r="J139" s="305"/>
      <c r="K139" s="348"/>
    </row>
    <row r="140" ht="15" customHeight="1">
      <c r="B140" s="346"/>
      <c r="C140" s="305" t="s">
        <v>488</v>
      </c>
      <c r="D140" s="305"/>
      <c r="E140" s="305"/>
      <c r="F140" s="326" t="s">
        <v>432</v>
      </c>
      <c r="G140" s="305"/>
      <c r="H140" s="305" t="s">
        <v>489</v>
      </c>
      <c r="I140" s="305" t="s">
        <v>466</v>
      </c>
      <c r="J140" s="305"/>
      <c r="K140" s="348"/>
    </row>
    <row r="141" ht="15" customHeight="1">
      <c r="B141" s="349"/>
      <c r="C141" s="350"/>
      <c r="D141" s="350"/>
      <c r="E141" s="350"/>
      <c r="F141" s="350"/>
      <c r="G141" s="350"/>
      <c r="H141" s="350"/>
      <c r="I141" s="350"/>
      <c r="J141" s="350"/>
      <c r="K141" s="351"/>
    </row>
    <row r="142" ht="18.75" customHeight="1">
      <c r="B142" s="301"/>
      <c r="C142" s="301"/>
      <c r="D142" s="301"/>
      <c r="E142" s="301"/>
      <c r="F142" s="338"/>
      <c r="G142" s="301"/>
      <c r="H142" s="301"/>
      <c r="I142" s="301"/>
      <c r="J142" s="301"/>
      <c r="K142" s="301"/>
    </row>
    <row r="143" ht="18.75" customHeight="1">
      <c r="B143" s="312"/>
      <c r="C143" s="312"/>
      <c r="D143" s="312"/>
      <c r="E143" s="312"/>
      <c r="F143" s="312"/>
      <c r="G143" s="312"/>
      <c r="H143" s="312"/>
      <c r="I143" s="312"/>
      <c r="J143" s="312"/>
      <c r="K143" s="312"/>
    </row>
    <row r="144" ht="7.5" customHeight="1">
      <c r="B144" s="313"/>
      <c r="C144" s="314"/>
      <c r="D144" s="314"/>
      <c r="E144" s="314"/>
      <c r="F144" s="314"/>
      <c r="G144" s="314"/>
      <c r="H144" s="314"/>
      <c r="I144" s="314"/>
      <c r="J144" s="314"/>
      <c r="K144" s="315"/>
    </row>
    <row r="145" ht="45" customHeight="1">
      <c r="B145" s="316"/>
      <c r="C145" s="317" t="s">
        <v>490</v>
      </c>
      <c r="D145" s="317"/>
      <c r="E145" s="317"/>
      <c r="F145" s="317"/>
      <c r="G145" s="317"/>
      <c r="H145" s="317"/>
      <c r="I145" s="317"/>
      <c r="J145" s="317"/>
      <c r="K145" s="318"/>
    </row>
    <row r="146" ht="17.25" customHeight="1">
      <c r="B146" s="316"/>
      <c r="C146" s="319" t="s">
        <v>426</v>
      </c>
      <c r="D146" s="319"/>
      <c r="E146" s="319"/>
      <c r="F146" s="319" t="s">
        <v>427</v>
      </c>
      <c r="G146" s="320"/>
      <c r="H146" s="319" t="s">
        <v>108</v>
      </c>
      <c r="I146" s="319" t="s">
        <v>55</v>
      </c>
      <c r="J146" s="319" t="s">
        <v>428</v>
      </c>
      <c r="K146" s="318"/>
    </row>
    <row r="147" ht="17.25" customHeight="1">
      <c r="B147" s="316"/>
      <c r="C147" s="321" t="s">
        <v>429</v>
      </c>
      <c r="D147" s="321"/>
      <c r="E147" s="321"/>
      <c r="F147" s="322" t="s">
        <v>430</v>
      </c>
      <c r="G147" s="323"/>
      <c r="H147" s="321"/>
      <c r="I147" s="321"/>
      <c r="J147" s="321" t="s">
        <v>431</v>
      </c>
      <c r="K147" s="318"/>
    </row>
    <row r="148" ht="5.25" customHeight="1">
      <c r="B148" s="327"/>
      <c r="C148" s="324"/>
      <c r="D148" s="324"/>
      <c r="E148" s="324"/>
      <c r="F148" s="324"/>
      <c r="G148" s="325"/>
      <c r="H148" s="324"/>
      <c r="I148" s="324"/>
      <c r="J148" s="324"/>
      <c r="K148" s="348"/>
    </row>
    <row r="149" ht="15" customHeight="1">
      <c r="B149" s="327"/>
      <c r="C149" s="352" t="s">
        <v>435</v>
      </c>
      <c r="D149" s="305"/>
      <c r="E149" s="305"/>
      <c r="F149" s="353" t="s">
        <v>432</v>
      </c>
      <c r="G149" s="305"/>
      <c r="H149" s="352" t="s">
        <v>471</v>
      </c>
      <c r="I149" s="352" t="s">
        <v>434</v>
      </c>
      <c r="J149" s="352">
        <v>120</v>
      </c>
      <c r="K149" s="348"/>
    </row>
    <row r="150" ht="15" customHeight="1">
      <c r="B150" s="327"/>
      <c r="C150" s="352" t="s">
        <v>480</v>
      </c>
      <c r="D150" s="305"/>
      <c r="E150" s="305"/>
      <c r="F150" s="353" t="s">
        <v>432</v>
      </c>
      <c r="G150" s="305"/>
      <c r="H150" s="352" t="s">
        <v>491</v>
      </c>
      <c r="I150" s="352" t="s">
        <v>434</v>
      </c>
      <c r="J150" s="352" t="s">
        <v>482</v>
      </c>
      <c r="K150" s="348"/>
    </row>
    <row r="151" ht="15" customHeight="1">
      <c r="B151" s="327"/>
      <c r="C151" s="352" t="s">
        <v>381</v>
      </c>
      <c r="D151" s="305"/>
      <c r="E151" s="305"/>
      <c r="F151" s="353" t="s">
        <v>432</v>
      </c>
      <c r="G151" s="305"/>
      <c r="H151" s="352" t="s">
        <v>492</v>
      </c>
      <c r="I151" s="352" t="s">
        <v>434</v>
      </c>
      <c r="J151" s="352" t="s">
        <v>482</v>
      </c>
      <c r="K151" s="348"/>
    </row>
    <row r="152" ht="15" customHeight="1">
      <c r="B152" s="327"/>
      <c r="C152" s="352" t="s">
        <v>437</v>
      </c>
      <c r="D152" s="305"/>
      <c r="E152" s="305"/>
      <c r="F152" s="353" t="s">
        <v>438</v>
      </c>
      <c r="G152" s="305"/>
      <c r="H152" s="352" t="s">
        <v>471</v>
      </c>
      <c r="I152" s="352" t="s">
        <v>434</v>
      </c>
      <c r="J152" s="352">
        <v>50</v>
      </c>
      <c r="K152" s="348"/>
    </row>
    <row r="153" ht="15" customHeight="1">
      <c r="B153" s="327"/>
      <c r="C153" s="352" t="s">
        <v>440</v>
      </c>
      <c r="D153" s="305"/>
      <c r="E153" s="305"/>
      <c r="F153" s="353" t="s">
        <v>432</v>
      </c>
      <c r="G153" s="305"/>
      <c r="H153" s="352" t="s">
        <v>471</v>
      </c>
      <c r="I153" s="352" t="s">
        <v>442</v>
      </c>
      <c r="J153" s="352"/>
      <c r="K153" s="348"/>
    </row>
    <row r="154" ht="15" customHeight="1">
      <c r="B154" s="327"/>
      <c r="C154" s="352" t="s">
        <v>451</v>
      </c>
      <c r="D154" s="305"/>
      <c r="E154" s="305"/>
      <c r="F154" s="353" t="s">
        <v>438</v>
      </c>
      <c r="G154" s="305"/>
      <c r="H154" s="352" t="s">
        <v>471</v>
      </c>
      <c r="I154" s="352" t="s">
        <v>434</v>
      </c>
      <c r="J154" s="352">
        <v>50</v>
      </c>
      <c r="K154" s="348"/>
    </row>
    <row r="155" ht="15" customHeight="1">
      <c r="B155" s="327"/>
      <c r="C155" s="352" t="s">
        <v>459</v>
      </c>
      <c r="D155" s="305"/>
      <c r="E155" s="305"/>
      <c r="F155" s="353" t="s">
        <v>438</v>
      </c>
      <c r="G155" s="305"/>
      <c r="H155" s="352" t="s">
        <v>471</v>
      </c>
      <c r="I155" s="352" t="s">
        <v>434</v>
      </c>
      <c r="J155" s="352">
        <v>50</v>
      </c>
      <c r="K155" s="348"/>
    </row>
    <row r="156" ht="15" customHeight="1">
      <c r="B156" s="327"/>
      <c r="C156" s="352" t="s">
        <v>457</v>
      </c>
      <c r="D156" s="305"/>
      <c r="E156" s="305"/>
      <c r="F156" s="353" t="s">
        <v>438</v>
      </c>
      <c r="G156" s="305"/>
      <c r="H156" s="352" t="s">
        <v>471</v>
      </c>
      <c r="I156" s="352" t="s">
        <v>434</v>
      </c>
      <c r="J156" s="352">
        <v>50</v>
      </c>
      <c r="K156" s="348"/>
    </row>
    <row r="157" ht="15" customHeight="1">
      <c r="B157" s="327"/>
      <c r="C157" s="352" t="s">
        <v>99</v>
      </c>
      <c r="D157" s="305"/>
      <c r="E157" s="305"/>
      <c r="F157" s="353" t="s">
        <v>432</v>
      </c>
      <c r="G157" s="305"/>
      <c r="H157" s="352" t="s">
        <v>493</v>
      </c>
      <c r="I157" s="352" t="s">
        <v>434</v>
      </c>
      <c r="J157" s="352" t="s">
        <v>494</v>
      </c>
      <c r="K157" s="348"/>
    </row>
    <row r="158" ht="15" customHeight="1">
      <c r="B158" s="327"/>
      <c r="C158" s="352" t="s">
        <v>495</v>
      </c>
      <c r="D158" s="305"/>
      <c r="E158" s="305"/>
      <c r="F158" s="353" t="s">
        <v>432</v>
      </c>
      <c r="G158" s="305"/>
      <c r="H158" s="352" t="s">
        <v>496</v>
      </c>
      <c r="I158" s="352" t="s">
        <v>466</v>
      </c>
      <c r="J158" s="352"/>
      <c r="K158" s="348"/>
    </row>
    <row r="159" ht="15" customHeight="1">
      <c r="B159" s="354"/>
      <c r="C159" s="336"/>
      <c r="D159" s="336"/>
      <c r="E159" s="336"/>
      <c r="F159" s="336"/>
      <c r="G159" s="336"/>
      <c r="H159" s="336"/>
      <c r="I159" s="336"/>
      <c r="J159" s="336"/>
      <c r="K159" s="355"/>
    </row>
    <row r="160" ht="18.75" customHeight="1">
      <c r="B160" s="301"/>
      <c r="C160" s="305"/>
      <c r="D160" s="305"/>
      <c r="E160" s="305"/>
      <c r="F160" s="326"/>
      <c r="G160" s="305"/>
      <c r="H160" s="305"/>
      <c r="I160" s="305"/>
      <c r="J160" s="305"/>
      <c r="K160" s="301"/>
    </row>
    <row r="161" ht="18.75" customHeight="1">
      <c r="B161" s="312"/>
      <c r="C161" s="312"/>
      <c r="D161" s="312"/>
      <c r="E161" s="312"/>
      <c r="F161" s="312"/>
      <c r="G161" s="312"/>
      <c r="H161" s="312"/>
      <c r="I161" s="312"/>
      <c r="J161" s="312"/>
      <c r="K161" s="312"/>
    </row>
    <row r="162" ht="7.5" customHeight="1">
      <c r="B162" s="291"/>
      <c r="C162" s="292"/>
      <c r="D162" s="292"/>
      <c r="E162" s="292"/>
      <c r="F162" s="292"/>
      <c r="G162" s="292"/>
      <c r="H162" s="292"/>
      <c r="I162" s="292"/>
      <c r="J162" s="292"/>
      <c r="K162" s="293"/>
    </row>
    <row r="163" ht="45" customHeight="1">
      <c r="B163" s="294"/>
      <c r="C163" s="295" t="s">
        <v>497</v>
      </c>
      <c r="D163" s="295"/>
      <c r="E163" s="295"/>
      <c r="F163" s="295"/>
      <c r="G163" s="295"/>
      <c r="H163" s="295"/>
      <c r="I163" s="295"/>
      <c r="J163" s="295"/>
      <c r="K163" s="296"/>
    </row>
    <row r="164" ht="17.25" customHeight="1">
      <c r="B164" s="294"/>
      <c r="C164" s="319" t="s">
        <v>426</v>
      </c>
      <c r="D164" s="319"/>
      <c r="E164" s="319"/>
      <c r="F164" s="319" t="s">
        <v>427</v>
      </c>
      <c r="G164" s="356"/>
      <c r="H164" s="357" t="s">
        <v>108</v>
      </c>
      <c r="I164" s="357" t="s">
        <v>55</v>
      </c>
      <c r="J164" s="319" t="s">
        <v>428</v>
      </c>
      <c r="K164" s="296"/>
    </row>
    <row r="165" ht="17.25" customHeight="1">
      <c r="B165" s="297"/>
      <c r="C165" s="321" t="s">
        <v>429</v>
      </c>
      <c r="D165" s="321"/>
      <c r="E165" s="321"/>
      <c r="F165" s="322" t="s">
        <v>430</v>
      </c>
      <c r="G165" s="358"/>
      <c r="H165" s="359"/>
      <c r="I165" s="359"/>
      <c r="J165" s="321" t="s">
        <v>431</v>
      </c>
      <c r="K165" s="299"/>
    </row>
    <row r="166" ht="5.25" customHeight="1">
      <c r="B166" s="327"/>
      <c r="C166" s="324"/>
      <c r="D166" s="324"/>
      <c r="E166" s="324"/>
      <c r="F166" s="324"/>
      <c r="G166" s="325"/>
      <c r="H166" s="324"/>
      <c r="I166" s="324"/>
      <c r="J166" s="324"/>
      <c r="K166" s="348"/>
    </row>
    <row r="167" ht="15" customHeight="1">
      <c r="B167" s="327"/>
      <c r="C167" s="305" t="s">
        <v>435</v>
      </c>
      <c r="D167" s="305"/>
      <c r="E167" s="305"/>
      <c r="F167" s="326" t="s">
        <v>432</v>
      </c>
      <c r="G167" s="305"/>
      <c r="H167" s="305" t="s">
        <v>471</v>
      </c>
      <c r="I167" s="305" t="s">
        <v>434</v>
      </c>
      <c r="J167" s="305">
        <v>120</v>
      </c>
      <c r="K167" s="348"/>
    </row>
    <row r="168" ht="15" customHeight="1">
      <c r="B168" s="327"/>
      <c r="C168" s="305" t="s">
        <v>480</v>
      </c>
      <c r="D168" s="305"/>
      <c r="E168" s="305"/>
      <c r="F168" s="326" t="s">
        <v>432</v>
      </c>
      <c r="G168" s="305"/>
      <c r="H168" s="305" t="s">
        <v>481</v>
      </c>
      <c r="I168" s="305" t="s">
        <v>434</v>
      </c>
      <c r="J168" s="305" t="s">
        <v>482</v>
      </c>
      <c r="K168" s="348"/>
    </row>
    <row r="169" ht="15" customHeight="1">
      <c r="B169" s="327"/>
      <c r="C169" s="305" t="s">
        <v>381</v>
      </c>
      <c r="D169" s="305"/>
      <c r="E169" s="305"/>
      <c r="F169" s="326" t="s">
        <v>432</v>
      </c>
      <c r="G169" s="305"/>
      <c r="H169" s="305" t="s">
        <v>498</v>
      </c>
      <c r="I169" s="305" t="s">
        <v>434</v>
      </c>
      <c r="J169" s="305" t="s">
        <v>482</v>
      </c>
      <c r="K169" s="348"/>
    </row>
    <row r="170" ht="15" customHeight="1">
      <c r="B170" s="327"/>
      <c r="C170" s="305" t="s">
        <v>437</v>
      </c>
      <c r="D170" s="305"/>
      <c r="E170" s="305"/>
      <c r="F170" s="326" t="s">
        <v>438</v>
      </c>
      <c r="G170" s="305"/>
      <c r="H170" s="305" t="s">
        <v>498</v>
      </c>
      <c r="I170" s="305" t="s">
        <v>434</v>
      </c>
      <c r="J170" s="305">
        <v>50</v>
      </c>
      <c r="K170" s="348"/>
    </row>
    <row r="171" ht="15" customHeight="1">
      <c r="B171" s="327"/>
      <c r="C171" s="305" t="s">
        <v>440</v>
      </c>
      <c r="D171" s="305"/>
      <c r="E171" s="305"/>
      <c r="F171" s="326" t="s">
        <v>432</v>
      </c>
      <c r="G171" s="305"/>
      <c r="H171" s="305" t="s">
        <v>498</v>
      </c>
      <c r="I171" s="305" t="s">
        <v>442</v>
      </c>
      <c r="J171" s="305"/>
      <c r="K171" s="348"/>
    </row>
    <row r="172" ht="15" customHeight="1">
      <c r="B172" s="327"/>
      <c r="C172" s="305" t="s">
        <v>451</v>
      </c>
      <c r="D172" s="305"/>
      <c r="E172" s="305"/>
      <c r="F172" s="326" t="s">
        <v>438</v>
      </c>
      <c r="G172" s="305"/>
      <c r="H172" s="305" t="s">
        <v>498</v>
      </c>
      <c r="I172" s="305" t="s">
        <v>434</v>
      </c>
      <c r="J172" s="305">
        <v>50</v>
      </c>
      <c r="K172" s="348"/>
    </row>
    <row r="173" ht="15" customHeight="1">
      <c r="B173" s="327"/>
      <c r="C173" s="305" t="s">
        <v>459</v>
      </c>
      <c r="D173" s="305"/>
      <c r="E173" s="305"/>
      <c r="F173" s="326" t="s">
        <v>438</v>
      </c>
      <c r="G173" s="305"/>
      <c r="H173" s="305" t="s">
        <v>498</v>
      </c>
      <c r="I173" s="305" t="s">
        <v>434</v>
      </c>
      <c r="J173" s="305">
        <v>50</v>
      </c>
      <c r="K173" s="348"/>
    </row>
    <row r="174" ht="15" customHeight="1">
      <c r="B174" s="327"/>
      <c r="C174" s="305" t="s">
        <v>457</v>
      </c>
      <c r="D174" s="305"/>
      <c r="E174" s="305"/>
      <c r="F174" s="326" t="s">
        <v>438</v>
      </c>
      <c r="G174" s="305"/>
      <c r="H174" s="305" t="s">
        <v>498</v>
      </c>
      <c r="I174" s="305" t="s">
        <v>434</v>
      </c>
      <c r="J174" s="305">
        <v>50</v>
      </c>
      <c r="K174" s="348"/>
    </row>
    <row r="175" ht="15" customHeight="1">
      <c r="B175" s="327"/>
      <c r="C175" s="305" t="s">
        <v>107</v>
      </c>
      <c r="D175" s="305"/>
      <c r="E175" s="305"/>
      <c r="F175" s="326" t="s">
        <v>432</v>
      </c>
      <c r="G175" s="305"/>
      <c r="H175" s="305" t="s">
        <v>499</v>
      </c>
      <c r="I175" s="305" t="s">
        <v>500</v>
      </c>
      <c r="J175" s="305"/>
      <c r="K175" s="348"/>
    </row>
    <row r="176" ht="15" customHeight="1">
      <c r="B176" s="327"/>
      <c r="C176" s="305" t="s">
        <v>55</v>
      </c>
      <c r="D176" s="305"/>
      <c r="E176" s="305"/>
      <c r="F176" s="326" t="s">
        <v>432</v>
      </c>
      <c r="G176" s="305"/>
      <c r="H176" s="305" t="s">
        <v>501</v>
      </c>
      <c r="I176" s="305" t="s">
        <v>502</v>
      </c>
      <c r="J176" s="305">
        <v>1</v>
      </c>
      <c r="K176" s="348"/>
    </row>
    <row r="177" ht="15" customHeight="1">
      <c r="B177" s="327"/>
      <c r="C177" s="305" t="s">
        <v>51</v>
      </c>
      <c r="D177" s="305"/>
      <c r="E177" s="305"/>
      <c r="F177" s="326" t="s">
        <v>432</v>
      </c>
      <c r="G177" s="305"/>
      <c r="H177" s="305" t="s">
        <v>503</v>
      </c>
      <c r="I177" s="305" t="s">
        <v>434</v>
      </c>
      <c r="J177" s="305">
        <v>20</v>
      </c>
      <c r="K177" s="348"/>
    </row>
    <row r="178" ht="15" customHeight="1">
      <c r="B178" s="327"/>
      <c r="C178" s="305" t="s">
        <v>108</v>
      </c>
      <c r="D178" s="305"/>
      <c r="E178" s="305"/>
      <c r="F178" s="326" t="s">
        <v>432</v>
      </c>
      <c r="G178" s="305"/>
      <c r="H178" s="305" t="s">
        <v>504</v>
      </c>
      <c r="I178" s="305" t="s">
        <v>434</v>
      </c>
      <c r="J178" s="305">
        <v>255</v>
      </c>
      <c r="K178" s="348"/>
    </row>
    <row r="179" ht="15" customHeight="1">
      <c r="B179" s="327"/>
      <c r="C179" s="305" t="s">
        <v>109</v>
      </c>
      <c r="D179" s="305"/>
      <c r="E179" s="305"/>
      <c r="F179" s="326" t="s">
        <v>432</v>
      </c>
      <c r="G179" s="305"/>
      <c r="H179" s="305" t="s">
        <v>397</v>
      </c>
      <c r="I179" s="305" t="s">
        <v>434</v>
      </c>
      <c r="J179" s="305">
        <v>10</v>
      </c>
      <c r="K179" s="348"/>
    </row>
    <row r="180" ht="15" customHeight="1">
      <c r="B180" s="327"/>
      <c r="C180" s="305" t="s">
        <v>110</v>
      </c>
      <c r="D180" s="305"/>
      <c r="E180" s="305"/>
      <c r="F180" s="326" t="s">
        <v>432</v>
      </c>
      <c r="G180" s="305"/>
      <c r="H180" s="305" t="s">
        <v>505</v>
      </c>
      <c r="I180" s="305" t="s">
        <v>466</v>
      </c>
      <c r="J180" s="305"/>
      <c r="K180" s="348"/>
    </row>
    <row r="181" ht="15" customHeight="1">
      <c r="B181" s="327"/>
      <c r="C181" s="305" t="s">
        <v>506</v>
      </c>
      <c r="D181" s="305"/>
      <c r="E181" s="305"/>
      <c r="F181" s="326" t="s">
        <v>432</v>
      </c>
      <c r="G181" s="305"/>
      <c r="H181" s="305" t="s">
        <v>507</v>
      </c>
      <c r="I181" s="305" t="s">
        <v>466</v>
      </c>
      <c r="J181" s="305"/>
      <c r="K181" s="348"/>
    </row>
    <row r="182" ht="15" customHeight="1">
      <c r="B182" s="327"/>
      <c r="C182" s="305" t="s">
        <v>495</v>
      </c>
      <c r="D182" s="305"/>
      <c r="E182" s="305"/>
      <c r="F182" s="326" t="s">
        <v>432</v>
      </c>
      <c r="G182" s="305"/>
      <c r="H182" s="305" t="s">
        <v>508</v>
      </c>
      <c r="I182" s="305" t="s">
        <v>466</v>
      </c>
      <c r="J182" s="305"/>
      <c r="K182" s="348"/>
    </row>
    <row r="183" ht="15" customHeight="1">
      <c r="B183" s="327"/>
      <c r="C183" s="305" t="s">
        <v>112</v>
      </c>
      <c r="D183" s="305"/>
      <c r="E183" s="305"/>
      <c r="F183" s="326" t="s">
        <v>438</v>
      </c>
      <c r="G183" s="305"/>
      <c r="H183" s="305" t="s">
        <v>509</v>
      </c>
      <c r="I183" s="305" t="s">
        <v>434</v>
      </c>
      <c r="J183" s="305">
        <v>50</v>
      </c>
      <c r="K183" s="348"/>
    </row>
    <row r="184" ht="15" customHeight="1">
      <c r="B184" s="327"/>
      <c r="C184" s="305" t="s">
        <v>510</v>
      </c>
      <c r="D184" s="305"/>
      <c r="E184" s="305"/>
      <c r="F184" s="326" t="s">
        <v>438</v>
      </c>
      <c r="G184" s="305"/>
      <c r="H184" s="305" t="s">
        <v>511</v>
      </c>
      <c r="I184" s="305" t="s">
        <v>512</v>
      </c>
      <c r="J184" s="305"/>
      <c r="K184" s="348"/>
    </row>
    <row r="185" ht="15" customHeight="1">
      <c r="B185" s="327"/>
      <c r="C185" s="305" t="s">
        <v>513</v>
      </c>
      <c r="D185" s="305"/>
      <c r="E185" s="305"/>
      <c r="F185" s="326" t="s">
        <v>438</v>
      </c>
      <c r="G185" s="305"/>
      <c r="H185" s="305" t="s">
        <v>514</v>
      </c>
      <c r="I185" s="305" t="s">
        <v>512</v>
      </c>
      <c r="J185" s="305"/>
      <c r="K185" s="348"/>
    </row>
    <row r="186" ht="15" customHeight="1">
      <c r="B186" s="327"/>
      <c r="C186" s="305" t="s">
        <v>515</v>
      </c>
      <c r="D186" s="305"/>
      <c r="E186" s="305"/>
      <c r="F186" s="326" t="s">
        <v>438</v>
      </c>
      <c r="G186" s="305"/>
      <c r="H186" s="305" t="s">
        <v>516</v>
      </c>
      <c r="I186" s="305" t="s">
        <v>512</v>
      </c>
      <c r="J186" s="305"/>
      <c r="K186" s="348"/>
    </row>
    <row r="187" ht="15" customHeight="1">
      <c r="B187" s="327"/>
      <c r="C187" s="360" t="s">
        <v>517</v>
      </c>
      <c r="D187" s="305"/>
      <c r="E187" s="305"/>
      <c r="F187" s="326" t="s">
        <v>438</v>
      </c>
      <c r="G187" s="305"/>
      <c r="H187" s="305" t="s">
        <v>518</v>
      </c>
      <c r="I187" s="305" t="s">
        <v>519</v>
      </c>
      <c r="J187" s="361" t="s">
        <v>520</v>
      </c>
      <c r="K187" s="348"/>
    </row>
    <row r="188" ht="15" customHeight="1">
      <c r="B188" s="327"/>
      <c r="C188" s="311" t="s">
        <v>40</v>
      </c>
      <c r="D188" s="305"/>
      <c r="E188" s="305"/>
      <c r="F188" s="326" t="s">
        <v>432</v>
      </c>
      <c r="G188" s="305"/>
      <c r="H188" s="301" t="s">
        <v>521</v>
      </c>
      <c r="I188" s="305" t="s">
        <v>522</v>
      </c>
      <c r="J188" s="305"/>
      <c r="K188" s="348"/>
    </row>
    <row r="189" ht="15" customHeight="1">
      <c r="B189" s="327"/>
      <c r="C189" s="311" t="s">
        <v>523</v>
      </c>
      <c r="D189" s="305"/>
      <c r="E189" s="305"/>
      <c r="F189" s="326" t="s">
        <v>432</v>
      </c>
      <c r="G189" s="305"/>
      <c r="H189" s="305" t="s">
        <v>524</v>
      </c>
      <c r="I189" s="305" t="s">
        <v>466</v>
      </c>
      <c r="J189" s="305"/>
      <c r="K189" s="348"/>
    </row>
    <row r="190" ht="15" customHeight="1">
      <c r="B190" s="327"/>
      <c r="C190" s="311" t="s">
        <v>525</v>
      </c>
      <c r="D190" s="305"/>
      <c r="E190" s="305"/>
      <c r="F190" s="326" t="s">
        <v>432</v>
      </c>
      <c r="G190" s="305"/>
      <c r="H190" s="305" t="s">
        <v>526</v>
      </c>
      <c r="I190" s="305" t="s">
        <v>466</v>
      </c>
      <c r="J190" s="305"/>
      <c r="K190" s="348"/>
    </row>
    <row r="191" ht="15" customHeight="1">
      <c r="B191" s="327"/>
      <c r="C191" s="311" t="s">
        <v>527</v>
      </c>
      <c r="D191" s="305"/>
      <c r="E191" s="305"/>
      <c r="F191" s="326" t="s">
        <v>438</v>
      </c>
      <c r="G191" s="305"/>
      <c r="H191" s="305" t="s">
        <v>528</v>
      </c>
      <c r="I191" s="305" t="s">
        <v>466</v>
      </c>
      <c r="J191" s="305"/>
      <c r="K191" s="348"/>
    </row>
    <row r="192" ht="15" customHeight="1">
      <c r="B192" s="354"/>
      <c r="C192" s="362"/>
      <c r="D192" s="336"/>
      <c r="E192" s="336"/>
      <c r="F192" s="336"/>
      <c r="G192" s="336"/>
      <c r="H192" s="336"/>
      <c r="I192" s="336"/>
      <c r="J192" s="336"/>
      <c r="K192" s="355"/>
    </row>
    <row r="193" ht="18.75" customHeight="1">
      <c r="B193" s="301"/>
      <c r="C193" s="305"/>
      <c r="D193" s="305"/>
      <c r="E193" s="305"/>
      <c r="F193" s="326"/>
      <c r="G193" s="305"/>
      <c r="H193" s="305"/>
      <c r="I193" s="305"/>
      <c r="J193" s="305"/>
      <c r="K193" s="301"/>
    </row>
    <row r="194" ht="18.75" customHeight="1">
      <c r="B194" s="301"/>
      <c r="C194" s="305"/>
      <c r="D194" s="305"/>
      <c r="E194" s="305"/>
      <c r="F194" s="326"/>
      <c r="G194" s="305"/>
      <c r="H194" s="305"/>
      <c r="I194" s="305"/>
      <c r="J194" s="305"/>
      <c r="K194" s="301"/>
    </row>
    <row r="195" ht="18.75" customHeight="1">
      <c r="B195" s="312"/>
      <c r="C195" s="312"/>
      <c r="D195" s="312"/>
      <c r="E195" s="312"/>
      <c r="F195" s="312"/>
      <c r="G195" s="312"/>
      <c r="H195" s="312"/>
      <c r="I195" s="312"/>
      <c r="J195" s="312"/>
      <c r="K195" s="312"/>
    </row>
    <row r="196" ht="13.5">
      <c r="B196" s="291"/>
      <c r="C196" s="292"/>
      <c r="D196" s="292"/>
      <c r="E196" s="292"/>
      <c r="F196" s="292"/>
      <c r="G196" s="292"/>
      <c r="H196" s="292"/>
      <c r="I196" s="292"/>
      <c r="J196" s="292"/>
      <c r="K196" s="293"/>
    </row>
    <row r="197" ht="21">
      <c r="B197" s="294"/>
      <c r="C197" s="295" t="s">
        <v>529</v>
      </c>
      <c r="D197" s="295"/>
      <c r="E197" s="295"/>
      <c r="F197" s="295"/>
      <c r="G197" s="295"/>
      <c r="H197" s="295"/>
      <c r="I197" s="295"/>
      <c r="J197" s="295"/>
      <c r="K197" s="296"/>
    </row>
    <row r="198" ht="25.5" customHeight="1">
      <c r="B198" s="294"/>
      <c r="C198" s="363" t="s">
        <v>530</v>
      </c>
      <c r="D198" s="363"/>
      <c r="E198" s="363"/>
      <c r="F198" s="363" t="s">
        <v>531</v>
      </c>
      <c r="G198" s="364"/>
      <c r="H198" s="363" t="s">
        <v>532</v>
      </c>
      <c r="I198" s="363"/>
      <c r="J198" s="363"/>
      <c r="K198" s="296"/>
    </row>
    <row r="199" ht="5.25" customHeight="1">
      <c r="B199" s="327"/>
      <c r="C199" s="324"/>
      <c r="D199" s="324"/>
      <c r="E199" s="324"/>
      <c r="F199" s="324"/>
      <c r="G199" s="305"/>
      <c r="H199" s="324"/>
      <c r="I199" s="324"/>
      <c r="J199" s="324"/>
      <c r="K199" s="348"/>
    </row>
    <row r="200" ht="15" customHeight="1">
      <c r="B200" s="327"/>
      <c r="C200" s="305" t="s">
        <v>522</v>
      </c>
      <c r="D200" s="305"/>
      <c r="E200" s="305"/>
      <c r="F200" s="326" t="s">
        <v>41</v>
      </c>
      <c r="G200" s="305"/>
      <c r="H200" s="305" t="s">
        <v>533</v>
      </c>
      <c r="I200" s="305"/>
      <c r="J200" s="305"/>
      <c r="K200" s="348"/>
    </row>
    <row r="201" ht="15" customHeight="1">
      <c r="B201" s="327"/>
      <c r="C201" s="333"/>
      <c r="D201" s="305"/>
      <c r="E201" s="305"/>
      <c r="F201" s="326" t="s">
        <v>42</v>
      </c>
      <c r="G201" s="305"/>
      <c r="H201" s="305" t="s">
        <v>534</v>
      </c>
      <c r="I201" s="305"/>
      <c r="J201" s="305"/>
      <c r="K201" s="348"/>
    </row>
    <row r="202" ht="15" customHeight="1">
      <c r="B202" s="327"/>
      <c r="C202" s="333"/>
      <c r="D202" s="305"/>
      <c r="E202" s="305"/>
      <c r="F202" s="326" t="s">
        <v>45</v>
      </c>
      <c r="G202" s="305"/>
      <c r="H202" s="305" t="s">
        <v>535</v>
      </c>
      <c r="I202" s="305"/>
      <c r="J202" s="305"/>
      <c r="K202" s="348"/>
    </row>
    <row r="203" ht="15" customHeight="1">
      <c r="B203" s="327"/>
      <c r="C203" s="305"/>
      <c r="D203" s="305"/>
      <c r="E203" s="305"/>
      <c r="F203" s="326" t="s">
        <v>43</v>
      </c>
      <c r="G203" s="305"/>
      <c r="H203" s="305" t="s">
        <v>536</v>
      </c>
      <c r="I203" s="305"/>
      <c r="J203" s="305"/>
      <c r="K203" s="348"/>
    </row>
    <row r="204" ht="15" customHeight="1">
      <c r="B204" s="327"/>
      <c r="C204" s="305"/>
      <c r="D204" s="305"/>
      <c r="E204" s="305"/>
      <c r="F204" s="326" t="s">
        <v>44</v>
      </c>
      <c r="G204" s="305"/>
      <c r="H204" s="305" t="s">
        <v>537</v>
      </c>
      <c r="I204" s="305"/>
      <c r="J204" s="305"/>
      <c r="K204" s="348"/>
    </row>
    <row r="205" ht="15" customHeight="1">
      <c r="B205" s="327"/>
      <c r="C205" s="305"/>
      <c r="D205" s="305"/>
      <c r="E205" s="305"/>
      <c r="F205" s="326"/>
      <c r="G205" s="305"/>
      <c r="H205" s="305"/>
      <c r="I205" s="305"/>
      <c r="J205" s="305"/>
      <c r="K205" s="348"/>
    </row>
    <row r="206" ht="15" customHeight="1">
      <c r="B206" s="327"/>
      <c r="C206" s="305" t="s">
        <v>478</v>
      </c>
      <c r="D206" s="305"/>
      <c r="E206" s="305"/>
      <c r="F206" s="326" t="s">
        <v>77</v>
      </c>
      <c r="G206" s="305"/>
      <c r="H206" s="305" t="s">
        <v>538</v>
      </c>
      <c r="I206" s="305"/>
      <c r="J206" s="305"/>
      <c r="K206" s="348"/>
    </row>
    <row r="207" ht="15" customHeight="1">
      <c r="B207" s="327"/>
      <c r="C207" s="333"/>
      <c r="D207" s="305"/>
      <c r="E207" s="305"/>
      <c r="F207" s="326" t="s">
        <v>375</v>
      </c>
      <c r="G207" s="305"/>
      <c r="H207" s="305" t="s">
        <v>376</v>
      </c>
      <c r="I207" s="305"/>
      <c r="J207" s="305"/>
      <c r="K207" s="348"/>
    </row>
    <row r="208" ht="15" customHeight="1">
      <c r="B208" s="327"/>
      <c r="C208" s="305"/>
      <c r="D208" s="305"/>
      <c r="E208" s="305"/>
      <c r="F208" s="326" t="s">
        <v>373</v>
      </c>
      <c r="G208" s="305"/>
      <c r="H208" s="305" t="s">
        <v>539</v>
      </c>
      <c r="I208" s="305"/>
      <c r="J208" s="305"/>
      <c r="K208" s="348"/>
    </row>
    <row r="209" ht="15" customHeight="1">
      <c r="B209" s="365"/>
      <c r="C209" s="333"/>
      <c r="D209" s="333"/>
      <c r="E209" s="333"/>
      <c r="F209" s="326" t="s">
        <v>377</v>
      </c>
      <c r="G209" s="311"/>
      <c r="H209" s="352" t="s">
        <v>378</v>
      </c>
      <c r="I209" s="352"/>
      <c r="J209" s="352"/>
      <c r="K209" s="366"/>
    </row>
    <row r="210" ht="15" customHeight="1">
      <c r="B210" s="365"/>
      <c r="C210" s="333"/>
      <c r="D210" s="333"/>
      <c r="E210" s="333"/>
      <c r="F210" s="326" t="s">
        <v>379</v>
      </c>
      <c r="G210" s="311"/>
      <c r="H210" s="352" t="s">
        <v>540</v>
      </c>
      <c r="I210" s="352"/>
      <c r="J210" s="352"/>
      <c r="K210" s="366"/>
    </row>
    <row r="211" ht="15" customHeight="1">
      <c r="B211" s="365"/>
      <c r="C211" s="333"/>
      <c r="D211" s="333"/>
      <c r="E211" s="333"/>
      <c r="F211" s="367"/>
      <c r="G211" s="311"/>
      <c r="H211" s="368"/>
      <c r="I211" s="368"/>
      <c r="J211" s="368"/>
      <c r="K211" s="366"/>
    </row>
    <row r="212" ht="15" customHeight="1">
      <c r="B212" s="365"/>
      <c r="C212" s="305" t="s">
        <v>502</v>
      </c>
      <c r="D212" s="333"/>
      <c r="E212" s="333"/>
      <c r="F212" s="326">
        <v>1</v>
      </c>
      <c r="G212" s="311"/>
      <c r="H212" s="352" t="s">
        <v>541</v>
      </c>
      <c r="I212" s="352"/>
      <c r="J212" s="352"/>
      <c r="K212" s="366"/>
    </row>
    <row r="213" ht="15" customHeight="1">
      <c r="B213" s="365"/>
      <c r="C213" s="333"/>
      <c r="D213" s="333"/>
      <c r="E213" s="333"/>
      <c r="F213" s="326">
        <v>2</v>
      </c>
      <c r="G213" s="311"/>
      <c r="H213" s="352" t="s">
        <v>542</v>
      </c>
      <c r="I213" s="352"/>
      <c r="J213" s="352"/>
      <c r="K213" s="366"/>
    </row>
    <row r="214" ht="15" customHeight="1">
      <c r="B214" s="365"/>
      <c r="C214" s="333"/>
      <c r="D214" s="333"/>
      <c r="E214" s="333"/>
      <c r="F214" s="326">
        <v>3</v>
      </c>
      <c r="G214" s="311"/>
      <c r="H214" s="352" t="s">
        <v>543</v>
      </c>
      <c r="I214" s="352"/>
      <c r="J214" s="352"/>
      <c r="K214" s="366"/>
    </row>
    <row r="215" ht="15" customHeight="1">
      <c r="B215" s="365"/>
      <c r="C215" s="333"/>
      <c r="D215" s="333"/>
      <c r="E215" s="333"/>
      <c r="F215" s="326">
        <v>4</v>
      </c>
      <c r="G215" s="311"/>
      <c r="H215" s="352" t="s">
        <v>544</v>
      </c>
      <c r="I215" s="352"/>
      <c r="J215" s="352"/>
      <c r="K215" s="366"/>
    </row>
    <row r="216" ht="12.75" customHeight="1">
      <c r="B216" s="369"/>
      <c r="C216" s="370"/>
      <c r="D216" s="370"/>
      <c r="E216" s="370"/>
      <c r="F216" s="370"/>
      <c r="G216" s="370"/>
      <c r="H216" s="370"/>
      <c r="I216" s="370"/>
      <c r="J216" s="370"/>
      <c r="K216" s="371"/>
    </row>
  </sheetData>
  <sheetProtection autoFilter="0" deleteColumns="0" deleteRows="0" formatCells="0" formatColumns="0" formatRows="0" insertColumns="0" insertHyperlinks="0" insertRows="0" pivotTables="0" sort="0"/>
  <mergeCells count="77">
    <mergeCell ref="H215:J215"/>
    <mergeCell ref="H208:J208"/>
    <mergeCell ref="H203:J203"/>
    <mergeCell ref="H201:J201"/>
    <mergeCell ref="H212:J212"/>
    <mergeCell ref="H214:J214"/>
    <mergeCell ref="H213:J213"/>
    <mergeCell ref="H210:J210"/>
    <mergeCell ref="H209:J209"/>
    <mergeCell ref="H207:J207"/>
    <mergeCell ref="H198:J198"/>
    <mergeCell ref="C197:J197"/>
    <mergeCell ref="H206:J206"/>
    <mergeCell ref="H204:J204"/>
    <mergeCell ref="H202:J202"/>
    <mergeCell ref="H200:J200"/>
    <mergeCell ref="C163:J163"/>
    <mergeCell ref="C120:J120"/>
    <mergeCell ref="C145:J145"/>
    <mergeCell ref="C100:J100"/>
    <mergeCell ref="C73:J73"/>
    <mergeCell ref="D68:J68"/>
    <mergeCell ref="D66:J66"/>
    <mergeCell ref="D65:J65"/>
    <mergeCell ref="D67:J67"/>
    <mergeCell ref="D64:J64"/>
    <mergeCell ref="D59:J59"/>
    <mergeCell ref="D60:J60"/>
    <mergeCell ref="D63:J63"/>
    <mergeCell ref="D61:J61"/>
    <mergeCell ref="D58:J58"/>
    <mergeCell ref="D57:J57"/>
    <mergeCell ref="D56:J56"/>
    <mergeCell ref="D45:J45"/>
    <mergeCell ref="C50:J50"/>
    <mergeCell ref="C52:J52"/>
    <mergeCell ref="C53:J53"/>
    <mergeCell ref="C55:J55"/>
    <mergeCell ref="D49:J49"/>
    <mergeCell ref="E48:J48"/>
    <mergeCell ref="E47:J47"/>
    <mergeCell ref="E46:J46"/>
    <mergeCell ref="G43:J43"/>
    <mergeCell ref="G42:J42"/>
    <mergeCell ref="D33:J33"/>
    <mergeCell ref="G38:J38"/>
    <mergeCell ref="G39:J39"/>
    <mergeCell ref="G40:J40"/>
    <mergeCell ref="G41:J41"/>
    <mergeCell ref="G34:J34"/>
    <mergeCell ref="G35:J35"/>
    <mergeCell ref="G36:J36"/>
    <mergeCell ref="G37:J37"/>
    <mergeCell ref="D31:J31"/>
    <mergeCell ref="D32:J32"/>
    <mergeCell ref="D29:J29"/>
    <mergeCell ref="D28:J28"/>
    <mergeCell ref="D26:J26"/>
    <mergeCell ref="C23:J23"/>
    <mergeCell ref="D25:J25"/>
    <mergeCell ref="C24:J24"/>
    <mergeCell ref="F18:J18"/>
    <mergeCell ref="F21:J21"/>
    <mergeCell ref="F19:J19"/>
    <mergeCell ref="F20:J20"/>
    <mergeCell ref="F17:J17"/>
    <mergeCell ref="C3:J3"/>
    <mergeCell ref="C9:J9"/>
    <mergeCell ref="D11:J11"/>
    <mergeCell ref="D14:J14"/>
    <mergeCell ref="D15:J15"/>
    <mergeCell ref="F16:J16"/>
    <mergeCell ref="D10:J10"/>
    <mergeCell ref="D13:J13"/>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Jiří Bílek</dc:creator>
  <cp:lastModifiedBy>Jiří Bílek</cp:lastModifiedBy>
  <dcterms:created xsi:type="dcterms:W3CDTF">2018-08-30T12:35:13Z</dcterms:created>
  <dcterms:modified xsi:type="dcterms:W3CDTF">2018-08-30T12:35:20Z</dcterms:modified>
</cp:coreProperties>
</file>