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-19 - Zateplení obvodov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'01-19 - Zateplení obvodov...'!$C$146:$K$610</definedName>
    <definedName name="_xlnm.Print_Area" localSheetId="1">'01-19 - Zateplení obvodov...'!$C$4:$J$76,'01-19 - Zateplení obvodov...'!$C$82:$J$130,'01-19 - Zateplení obvodov...'!$C$136:$K$610</definedName>
    <definedName name="_xlnm.Print_Titles" localSheetId="1">'01-19 - Zateplení obvodov...'!$146:$146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610"/>
  <c r="BH610"/>
  <c r="BG610"/>
  <c r="BF610"/>
  <c r="T610"/>
  <c r="T609"/>
  <c r="R610"/>
  <c r="R609"/>
  <c r="P610"/>
  <c r="P609"/>
  <c r="BK610"/>
  <c r="BK609"/>
  <c r="J609"/>
  <c r="J610"/>
  <c r="BE610"/>
  <c r="J129"/>
  <c r="BI608"/>
  <c r="BH608"/>
  <c r="BG608"/>
  <c r="BF608"/>
  <c r="T608"/>
  <c r="T607"/>
  <c r="R608"/>
  <c r="R607"/>
  <c r="P608"/>
  <c r="P607"/>
  <c r="BK608"/>
  <c r="BK607"/>
  <c r="J607"/>
  <c r="J608"/>
  <c r="BE608"/>
  <c r="J128"/>
  <c r="BI606"/>
  <c r="BH606"/>
  <c r="BG606"/>
  <c r="BF606"/>
  <c r="T606"/>
  <c r="R606"/>
  <c r="P606"/>
  <c r="BK606"/>
  <c r="J606"/>
  <c r="BE606"/>
  <c r="BI605"/>
  <c r="BH605"/>
  <c r="BG605"/>
  <c r="BF605"/>
  <c r="T605"/>
  <c r="T604"/>
  <c r="R605"/>
  <c r="R604"/>
  <c r="P605"/>
  <c r="P604"/>
  <c r="BK605"/>
  <c r="BK604"/>
  <c r="J604"/>
  <c r="J605"/>
  <c r="BE605"/>
  <c r="J127"/>
  <c r="BI603"/>
  <c r="BH603"/>
  <c r="BG603"/>
  <c r="BF603"/>
  <c r="T603"/>
  <c r="T602"/>
  <c r="T601"/>
  <c r="R603"/>
  <c r="R602"/>
  <c r="R601"/>
  <c r="P603"/>
  <c r="P602"/>
  <c r="P601"/>
  <c r="BK603"/>
  <c r="BK602"/>
  <c r="J602"/>
  <c r="BK601"/>
  <c r="J601"/>
  <c r="J603"/>
  <c r="BE603"/>
  <c r="J126"/>
  <c r="J125"/>
  <c r="BI600"/>
  <c r="BH600"/>
  <c r="BG600"/>
  <c r="BF600"/>
  <c r="T600"/>
  <c r="R600"/>
  <c r="P600"/>
  <c r="BK600"/>
  <c r="J600"/>
  <c r="BE600"/>
  <c r="BI594"/>
  <c r="BH594"/>
  <c r="BG594"/>
  <c r="BF594"/>
  <c r="T594"/>
  <c r="T593"/>
  <c r="R594"/>
  <c r="R593"/>
  <c r="P594"/>
  <c r="P593"/>
  <c r="BK594"/>
  <c r="BK593"/>
  <c r="J593"/>
  <c r="J594"/>
  <c r="BE594"/>
  <c r="J124"/>
  <c r="BI592"/>
  <c r="BH592"/>
  <c r="BG592"/>
  <c r="BF592"/>
  <c r="T592"/>
  <c r="T591"/>
  <c r="T590"/>
  <c r="R592"/>
  <c r="R591"/>
  <c r="R590"/>
  <c r="P592"/>
  <c r="P591"/>
  <c r="P590"/>
  <c r="BK592"/>
  <c r="BK591"/>
  <c r="J591"/>
  <c r="BK590"/>
  <c r="J590"/>
  <c r="J592"/>
  <c r="BE592"/>
  <c r="J123"/>
  <c r="J122"/>
  <c r="BI588"/>
  <c r="BH588"/>
  <c r="BG588"/>
  <c r="BF588"/>
  <c r="T588"/>
  <c r="R588"/>
  <c r="P588"/>
  <c r="BK588"/>
  <c r="J588"/>
  <c r="BE588"/>
  <c r="BI586"/>
  <c r="BH586"/>
  <c r="BG586"/>
  <c r="BF586"/>
  <c r="T586"/>
  <c r="T585"/>
  <c r="R586"/>
  <c r="R585"/>
  <c r="P586"/>
  <c r="P585"/>
  <c r="BK586"/>
  <c r="BK585"/>
  <c r="J585"/>
  <c r="J586"/>
  <c r="BE586"/>
  <c r="J121"/>
  <c r="BI584"/>
  <c r="BH584"/>
  <c r="BG584"/>
  <c r="BF584"/>
  <c r="T584"/>
  <c r="R584"/>
  <c r="P584"/>
  <c r="BK584"/>
  <c r="J584"/>
  <c r="BE584"/>
  <c r="BI582"/>
  <c r="BH582"/>
  <c r="BG582"/>
  <c r="BF582"/>
  <c r="T582"/>
  <c r="R582"/>
  <c r="P582"/>
  <c r="BK582"/>
  <c r="J582"/>
  <c r="BE582"/>
  <c r="BI580"/>
  <c r="BH580"/>
  <c r="BG580"/>
  <c r="BF580"/>
  <c r="T580"/>
  <c r="R580"/>
  <c r="P580"/>
  <c r="BK580"/>
  <c r="J580"/>
  <c r="BE580"/>
  <c r="BI578"/>
  <c r="BH578"/>
  <c r="BG578"/>
  <c r="BF578"/>
  <c r="T578"/>
  <c r="R578"/>
  <c r="P578"/>
  <c r="BK578"/>
  <c r="J578"/>
  <c r="BE578"/>
  <c r="BI576"/>
  <c r="BH576"/>
  <c r="BG576"/>
  <c r="BF576"/>
  <c r="T576"/>
  <c r="R576"/>
  <c r="P576"/>
  <c r="BK576"/>
  <c r="J576"/>
  <c r="BE576"/>
  <c r="BI574"/>
  <c r="BH574"/>
  <c r="BG574"/>
  <c r="BF574"/>
  <c r="T574"/>
  <c r="T573"/>
  <c r="R574"/>
  <c r="R573"/>
  <c r="P574"/>
  <c r="P573"/>
  <c r="BK574"/>
  <c r="BK573"/>
  <c r="J573"/>
  <c r="J574"/>
  <c r="BE574"/>
  <c r="J120"/>
  <c r="BI572"/>
  <c r="BH572"/>
  <c r="BG572"/>
  <c r="BF572"/>
  <c r="T572"/>
  <c r="T571"/>
  <c r="R572"/>
  <c r="R571"/>
  <c r="P572"/>
  <c r="P571"/>
  <c r="BK572"/>
  <c r="BK571"/>
  <c r="J571"/>
  <c r="J572"/>
  <c r="BE572"/>
  <c r="J119"/>
  <c r="BI568"/>
  <c r="BH568"/>
  <c r="BG568"/>
  <c r="BF568"/>
  <c r="T568"/>
  <c r="T567"/>
  <c r="R568"/>
  <c r="R567"/>
  <c r="P568"/>
  <c r="P567"/>
  <c r="BK568"/>
  <c r="BK567"/>
  <c r="J567"/>
  <c r="J568"/>
  <c r="BE568"/>
  <c r="J118"/>
  <c r="BI564"/>
  <c r="BH564"/>
  <c r="BG564"/>
  <c r="BF564"/>
  <c r="T564"/>
  <c r="R564"/>
  <c r="P564"/>
  <c r="BK564"/>
  <c r="J564"/>
  <c r="BE564"/>
  <c r="BI562"/>
  <c r="BH562"/>
  <c r="BG562"/>
  <c r="BF562"/>
  <c r="T562"/>
  <c r="T561"/>
  <c r="R562"/>
  <c r="R561"/>
  <c r="P562"/>
  <c r="P561"/>
  <c r="BK562"/>
  <c r="BK561"/>
  <c r="J561"/>
  <c r="J562"/>
  <c r="BE562"/>
  <c r="J117"/>
  <c r="BI555"/>
  <c r="BH555"/>
  <c r="BG555"/>
  <c r="BF555"/>
  <c r="T555"/>
  <c r="R555"/>
  <c r="P555"/>
  <c r="BK555"/>
  <c r="J555"/>
  <c r="BE555"/>
  <c r="BI554"/>
  <c r="BH554"/>
  <c r="BG554"/>
  <c r="BF554"/>
  <c r="T554"/>
  <c r="R554"/>
  <c r="P554"/>
  <c r="BK554"/>
  <c r="J554"/>
  <c r="BE554"/>
  <c r="BI553"/>
  <c r="BH553"/>
  <c r="BG553"/>
  <c r="BF553"/>
  <c r="T553"/>
  <c r="R553"/>
  <c r="P553"/>
  <c r="BK553"/>
  <c r="J553"/>
  <c r="BE553"/>
  <c r="BI552"/>
  <c r="BH552"/>
  <c r="BG552"/>
  <c r="BF552"/>
  <c r="T552"/>
  <c r="R552"/>
  <c r="P552"/>
  <c r="BK552"/>
  <c r="J552"/>
  <c r="BE552"/>
  <c r="BI551"/>
  <c r="BH551"/>
  <c r="BG551"/>
  <c r="BF551"/>
  <c r="T551"/>
  <c r="R551"/>
  <c r="P551"/>
  <c r="BK551"/>
  <c r="J551"/>
  <c r="BE551"/>
  <c r="BI550"/>
  <c r="BH550"/>
  <c r="BG550"/>
  <c r="BF550"/>
  <c r="T550"/>
  <c r="R550"/>
  <c r="P550"/>
  <c r="BK550"/>
  <c r="J550"/>
  <c r="BE550"/>
  <c r="BI549"/>
  <c r="BH549"/>
  <c r="BG549"/>
  <c r="BF549"/>
  <c r="T549"/>
  <c r="R549"/>
  <c r="P549"/>
  <c r="BK549"/>
  <c r="J549"/>
  <c r="BE549"/>
  <c r="BI548"/>
  <c r="BH548"/>
  <c r="BG548"/>
  <c r="BF548"/>
  <c r="T548"/>
  <c r="R548"/>
  <c r="P548"/>
  <c r="BK548"/>
  <c r="J548"/>
  <c r="BE548"/>
  <c r="BI547"/>
  <c r="BH547"/>
  <c r="BG547"/>
  <c r="BF547"/>
  <c r="T547"/>
  <c r="R547"/>
  <c r="P547"/>
  <c r="BK547"/>
  <c r="J547"/>
  <c r="BE547"/>
  <c r="BI546"/>
  <c r="BH546"/>
  <c r="BG546"/>
  <c r="BF546"/>
  <c r="T546"/>
  <c r="R546"/>
  <c r="P546"/>
  <c r="BK546"/>
  <c r="J546"/>
  <c r="BE546"/>
  <c r="BI545"/>
  <c r="BH545"/>
  <c r="BG545"/>
  <c r="BF545"/>
  <c r="T545"/>
  <c r="R545"/>
  <c r="P545"/>
  <c r="BK545"/>
  <c r="J545"/>
  <c r="BE545"/>
  <c r="BI544"/>
  <c r="BH544"/>
  <c r="BG544"/>
  <c r="BF544"/>
  <c r="T544"/>
  <c r="T543"/>
  <c r="R544"/>
  <c r="R543"/>
  <c r="P544"/>
  <c r="P543"/>
  <c r="BK544"/>
  <c r="BK543"/>
  <c r="J543"/>
  <c r="J544"/>
  <c r="BE544"/>
  <c r="J116"/>
  <c r="BI542"/>
  <c r="BH542"/>
  <c r="BG542"/>
  <c r="BF542"/>
  <c r="T542"/>
  <c r="R542"/>
  <c r="P542"/>
  <c r="BK542"/>
  <c r="J542"/>
  <c r="BE542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6"/>
  <c r="BH536"/>
  <c r="BG536"/>
  <c r="BF536"/>
  <c r="T536"/>
  <c r="T535"/>
  <c r="R536"/>
  <c r="R535"/>
  <c r="P536"/>
  <c r="P535"/>
  <c r="BK536"/>
  <c r="BK535"/>
  <c r="J535"/>
  <c r="J536"/>
  <c r="BE536"/>
  <c r="J115"/>
  <c r="BI534"/>
  <c r="BH534"/>
  <c r="BG534"/>
  <c r="BF534"/>
  <c r="T534"/>
  <c r="R534"/>
  <c r="P534"/>
  <c r="BK534"/>
  <c r="J534"/>
  <c r="BE534"/>
  <c r="BI531"/>
  <c r="BH531"/>
  <c r="BG531"/>
  <c r="BF531"/>
  <c r="T531"/>
  <c r="R531"/>
  <c r="P531"/>
  <c r="BK531"/>
  <c r="J531"/>
  <c r="BE531"/>
  <c r="BI530"/>
  <c r="BH530"/>
  <c r="BG530"/>
  <c r="BF530"/>
  <c r="T530"/>
  <c r="R530"/>
  <c r="P530"/>
  <c r="BK530"/>
  <c r="J530"/>
  <c r="BE530"/>
  <c r="BI527"/>
  <c r="BH527"/>
  <c r="BG527"/>
  <c r="BF527"/>
  <c r="T527"/>
  <c r="R527"/>
  <c r="P527"/>
  <c r="BK527"/>
  <c r="J527"/>
  <c r="BE527"/>
  <c r="BI524"/>
  <c r="BH524"/>
  <c r="BG524"/>
  <c r="BF524"/>
  <c r="T524"/>
  <c r="R524"/>
  <c r="P524"/>
  <c r="BK524"/>
  <c r="J524"/>
  <c r="BE524"/>
  <c r="BI518"/>
  <c r="BH518"/>
  <c r="BG518"/>
  <c r="BF518"/>
  <c r="T518"/>
  <c r="R518"/>
  <c r="P518"/>
  <c r="BK518"/>
  <c r="J518"/>
  <c r="BE518"/>
  <c r="BI508"/>
  <c r="BH508"/>
  <c r="BG508"/>
  <c r="BF508"/>
  <c r="T508"/>
  <c r="R508"/>
  <c r="P508"/>
  <c r="BK508"/>
  <c r="J508"/>
  <c r="BE508"/>
  <c r="BI505"/>
  <c r="BH505"/>
  <c r="BG505"/>
  <c r="BF505"/>
  <c r="T505"/>
  <c r="R505"/>
  <c r="P505"/>
  <c r="BK505"/>
  <c r="J505"/>
  <c r="BE505"/>
  <c r="BI499"/>
  <c r="BH499"/>
  <c r="BG499"/>
  <c r="BF499"/>
  <c r="T499"/>
  <c r="R499"/>
  <c r="P499"/>
  <c r="BK499"/>
  <c r="J499"/>
  <c r="BE499"/>
  <c r="BI496"/>
  <c r="BH496"/>
  <c r="BG496"/>
  <c r="BF496"/>
  <c r="T496"/>
  <c r="R496"/>
  <c r="P496"/>
  <c r="BK496"/>
  <c r="J496"/>
  <c r="BE496"/>
  <c r="BI493"/>
  <c r="BH493"/>
  <c r="BG493"/>
  <c r="BF493"/>
  <c r="T493"/>
  <c r="R493"/>
  <c r="P493"/>
  <c r="BK493"/>
  <c r="J493"/>
  <c r="BE493"/>
  <c r="BI490"/>
  <c r="BH490"/>
  <c r="BG490"/>
  <c r="BF490"/>
  <c r="T490"/>
  <c r="R490"/>
  <c r="P490"/>
  <c r="BK490"/>
  <c r="J490"/>
  <c r="BE490"/>
  <c r="BI487"/>
  <c r="BH487"/>
  <c r="BG487"/>
  <c r="BF487"/>
  <c r="T487"/>
  <c r="R487"/>
  <c r="P487"/>
  <c r="BK487"/>
  <c r="J487"/>
  <c r="BE487"/>
  <c r="BI484"/>
  <c r="BH484"/>
  <c r="BG484"/>
  <c r="BF484"/>
  <c r="T484"/>
  <c r="R484"/>
  <c r="P484"/>
  <c r="BK484"/>
  <c r="J484"/>
  <c r="BE484"/>
  <c r="BI482"/>
  <c r="BH482"/>
  <c r="BG482"/>
  <c r="BF482"/>
  <c r="T482"/>
  <c r="R482"/>
  <c r="P482"/>
  <c r="BK482"/>
  <c r="J482"/>
  <c r="BE482"/>
  <c r="BI480"/>
  <c r="BH480"/>
  <c r="BG480"/>
  <c r="BF480"/>
  <c r="T480"/>
  <c r="R480"/>
  <c r="P480"/>
  <c r="BK480"/>
  <c r="J480"/>
  <c r="BE480"/>
  <c r="BI478"/>
  <c r="BH478"/>
  <c r="BG478"/>
  <c r="BF478"/>
  <c r="T478"/>
  <c r="R478"/>
  <c r="P478"/>
  <c r="BK478"/>
  <c r="J478"/>
  <c r="BE478"/>
  <c r="BI476"/>
  <c r="BH476"/>
  <c r="BG476"/>
  <c r="BF476"/>
  <c r="T476"/>
  <c r="T475"/>
  <c r="R476"/>
  <c r="R475"/>
  <c r="P476"/>
  <c r="P475"/>
  <c r="BK476"/>
  <c r="BK475"/>
  <c r="J475"/>
  <c r="J476"/>
  <c r="BE476"/>
  <c r="J114"/>
  <c r="BI474"/>
  <c r="BH474"/>
  <c r="BG474"/>
  <c r="BF474"/>
  <c r="T474"/>
  <c r="R474"/>
  <c r="P474"/>
  <c r="BK474"/>
  <c r="J474"/>
  <c r="BE474"/>
  <c r="BI473"/>
  <c r="BH473"/>
  <c r="BG473"/>
  <c r="BF473"/>
  <c r="T473"/>
  <c r="T472"/>
  <c r="R473"/>
  <c r="R472"/>
  <c r="P473"/>
  <c r="P472"/>
  <c r="BK473"/>
  <c r="BK472"/>
  <c r="J472"/>
  <c r="J473"/>
  <c r="BE473"/>
  <c r="J113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T464"/>
  <c r="R465"/>
  <c r="R464"/>
  <c r="P465"/>
  <c r="P464"/>
  <c r="BK465"/>
  <c r="BK464"/>
  <c r="J464"/>
  <c r="J465"/>
  <c r="BE465"/>
  <c r="J112"/>
  <c r="BI463"/>
  <c r="BH463"/>
  <c r="BG463"/>
  <c r="BF463"/>
  <c r="T463"/>
  <c r="R463"/>
  <c r="P463"/>
  <c r="BK463"/>
  <c r="J463"/>
  <c r="BE463"/>
  <c r="BI462"/>
  <c r="BH462"/>
  <c r="BG462"/>
  <c r="BF462"/>
  <c r="T462"/>
  <c r="R462"/>
  <c r="P462"/>
  <c r="BK462"/>
  <c r="J462"/>
  <c r="BE462"/>
  <c r="BI461"/>
  <c r="BH461"/>
  <c r="BG461"/>
  <c r="BF461"/>
  <c r="T461"/>
  <c r="R461"/>
  <c r="P461"/>
  <c r="BK461"/>
  <c r="J461"/>
  <c r="BE461"/>
  <c r="BI459"/>
  <c r="BH459"/>
  <c r="BG459"/>
  <c r="BF459"/>
  <c r="T459"/>
  <c r="R459"/>
  <c r="P459"/>
  <c r="BK459"/>
  <c r="J459"/>
  <c r="BE459"/>
  <c r="BI457"/>
  <c r="BH457"/>
  <c r="BG457"/>
  <c r="BF457"/>
  <c r="T457"/>
  <c r="R457"/>
  <c r="P457"/>
  <c r="BK457"/>
  <c r="J457"/>
  <c r="BE457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R453"/>
  <c r="P453"/>
  <c r="BK453"/>
  <c r="J453"/>
  <c r="BE453"/>
  <c r="BI452"/>
  <c r="BH452"/>
  <c r="BG452"/>
  <c r="BF452"/>
  <c r="T452"/>
  <c r="R452"/>
  <c r="P452"/>
  <c r="BK452"/>
  <c r="J452"/>
  <c r="BE452"/>
  <c r="BI451"/>
  <c r="BH451"/>
  <c r="BG451"/>
  <c r="BF451"/>
  <c r="T451"/>
  <c r="R451"/>
  <c r="P451"/>
  <c r="BK451"/>
  <c r="J451"/>
  <c r="BE451"/>
  <c r="BI450"/>
  <c r="BH450"/>
  <c r="BG450"/>
  <c r="BF450"/>
  <c r="T450"/>
  <c r="T449"/>
  <c r="R450"/>
  <c r="R449"/>
  <c r="P450"/>
  <c r="P449"/>
  <c r="BK450"/>
  <c r="BK449"/>
  <c r="J449"/>
  <c r="J450"/>
  <c r="BE450"/>
  <c r="J111"/>
  <c r="BI448"/>
  <c r="BH448"/>
  <c r="BG448"/>
  <c r="BF448"/>
  <c r="T448"/>
  <c r="R448"/>
  <c r="P448"/>
  <c r="BK448"/>
  <c r="J448"/>
  <c r="BE448"/>
  <c r="BI447"/>
  <c r="BH447"/>
  <c r="BG447"/>
  <c r="BF447"/>
  <c r="T447"/>
  <c r="T446"/>
  <c r="R447"/>
  <c r="R446"/>
  <c r="P447"/>
  <c r="P446"/>
  <c r="BK447"/>
  <c r="BK446"/>
  <c r="J446"/>
  <c r="J447"/>
  <c r="BE447"/>
  <c r="J110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T439"/>
  <c r="R440"/>
  <c r="R439"/>
  <c r="P440"/>
  <c r="P439"/>
  <c r="BK440"/>
  <c r="BK439"/>
  <c r="J439"/>
  <c r="J440"/>
  <c r="BE440"/>
  <c r="J10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6"/>
  <c r="BH436"/>
  <c r="BG436"/>
  <c r="BF436"/>
  <c r="T436"/>
  <c r="T435"/>
  <c r="R436"/>
  <c r="R435"/>
  <c r="P436"/>
  <c r="P435"/>
  <c r="BK436"/>
  <c r="BK435"/>
  <c r="J435"/>
  <c r="J436"/>
  <c r="BE436"/>
  <c r="J108"/>
  <c r="BI434"/>
  <c r="BH434"/>
  <c r="BG434"/>
  <c r="BF434"/>
  <c r="T434"/>
  <c r="R434"/>
  <c r="P434"/>
  <c r="BK434"/>
  <c r="J434"/>
  <c r="BE434"/>
  <c r="BI433"/>
  <c r="BH433"/>
  <c r="BG433"/>
  <c r="BF433"/>
  <c r="T433"/>
  <c r="R433"/>
  <c r="P433"/>
  <c r="BK433"/>
  <c r="J433"/>
  <c r="BE433"/>
  <c r="BI432"/>
  <c r="BH432"/>
  <c r="BG432"/>
  <c r="BF432"/>
  <c r="T432"/>
  <c r="R432"/>
  <c r="P432"/>
  <c r="BK432"/>
  <c r="J432"/>
  <c r="BE432"/>
  <c r="BI431"/>
  <c r="BH431"/>
  <c r="BG431"/>
  <c r="BF431"/>
  <c r="T431"/>
  <c r="T430"/>
  <c r="R431"/>
  <c r="R430"/>
  <c r="P431"/>
  <c r="P430"/>
  <c r="BK431"/>
  <c r="BK430"/>
  <c r="J430"/>
  <c r="J431"/>
  <c r="BE431"/>
  <c r="J107"/>
  <c r="BI426"/>
  <c r="BH426"/>
  <c r="BG426"/>
  <c r="BF426"/>
  <c r="T426"/>
  <c r="T425"/>
  <c r="R426"/>
  <c r="R425"/>
  <c r="P426"/>
  <c r="P425"/>
  <c r="BK426"/>
  <c r="BK425"/>
  <c r="J425"/>
  <c r="J426"/>
  <c r="BE426"/>
  <c r="J106"/>
  <c r="BI424"/>
  <c r="BH424"/>
  <c r="BG424"/>
  <c r="BF424"/>
  <c r="T424"/>
  <c r="R424"/>
  <c r="P424"/>
  <c r="BK424"/>
  <c r="J424"/>
  <c r="BE424"/>
  <c r="BI422"/>
  <c r="BH422"/>
  <c r="BG422"/>
  <c r="BF422"/>
  <c r="T422"/>
  <c r="R422"/>
  <c r="P422"/>
  <c r="BK422"/>
  <c r="J422"/>
  <c r="BE422"/>
  <c r="BI416"/>
  <c r="BH416"/>
  <c r="BG416"/>
  <c r="BF416"/>
  <c r="T416"/>
  <c r="R416"/>
  <c r="P416"/>
  <c r="BK416"/>
  <c r="J416"/>
  <c r="BE416"/>
  <c r="BI414"/>
  <c r="BH414"/>
  <c r="BG414"/>
  <c r="BF414"/>
  <c r="T414"/>
  <c r="R414"/>
  <c r="P414"/>
  <c r="BK414"/>
  <c r="J414"/>
  <c r="BE414"/>
  <c r="BI412"/>
  <c r="BH412"/>
  <c r="BG412"/>
  <c r="BF412"/>
  <c r="T412"/>
  <c r="R412"/>
  <c r="P412"/>
  <c r="BK412"/>
  <c r="J412"/>
  <c r="BE412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5"/>
  <c r="BH405"/>
  <c r="BG405"/>
  <c r="BF405"/>
  <c r="T405"/>
  <c r="R405"/>
  <c r="P405"/>
  <c r="BK405"/>
  <c r="J405"/>
  <c r="BE405"/>
  <c r="BI403"/>
  <c r="BH403"/>
  <c r="BG403"/>
  <c r="BF403"/>
  <c r="T403"/>
  <c r="R403"/>
  <c r="P403"/>
  <c r="BK403"/>
  <c r="J403"/>
  <c r="BE403"/>
  <c r="BI401"/>
  <c r="BH401"/>
  <c r="BG401"/>
  <c r="BF401"/>
  <c r="T401"/>
  <c r="R401"/>
  <c r="P401"/>
  <c r="BK401"/>
  <c r="J401"/>
  <c r="BE401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90"/>
  <c r="BH390"/>
  <c r="BG390"/>
  <c r="BF390"/>
  <c r="T390"/>
  <c r="R390"/>
  <c r="P390"/>
  <c r="BK390"/>
  <c r="J390"/>
  <c r="BE390"/>
  <c r="BI388"/>
  <c r="BH388"/>
  <c r="BG388"/>
  <c r="BF388"/>
  <c r="T388"/>
  <c r="T387"/>
  <c r="T386"/>
  <c r="R388"/>
  <c r="R387"/>
  <c r="R386"/>
  <c r="P388"/>
  <c r="P387"/>
  <c r="P386"/>
  <c r="BK388"/>
  <c r="BK387"/>
  <c r="J387"/>
  <c r="BK386"/>
  <c r="J386"/>
  <c r="J388"/>
  <c r="BE388"/>
  <c r="J105"/>
  <c r="J104"/>
  <c r="BI385"/>
  <c r="BH385"/>
  <c r="BG385"/>
  <c r="BF385"/>
  <c r="T385"/>
  <c r="T384"/>
  <c r="R385"/>
  <c r="R384"/>
  <c r="P385"/>
  <c r="P384"/>
  <c r="BK385"/>
  <c r="BK384"/>
  <c r="J384"/>
  <c r="J385"/>
  <c r="BE385"/>
  <c r="J103"/>
  <c r="BI383"/>
  <c r="BH383"/>
  <c r="BG383"/>
  <c r="BF383"/>
  <c r="T383"/>
  <c r="R383"/>
  <c r="P383"/>
  <c r="BK383"/>
  <c r="J383"/>
  <c r="BE383"/>
  <c r="BI381"/>
  <c r="BH381"/>
  <c r="BG381"/>
  <c r="BF381"/>
  <c r="T381"/>
  <c r="R381"/>
  <c r="P381"/>
  <c r="BK381"/>
  <c r="J381"/>
  <c r="BE381"/>
  <c r="BI380"/>
  <c r="BH380"/>
  <c r="BG380"/>
  <c r="BF380"/>
  <c r="T380"/>
  <c r="T379"/>
  <c r="R380"/>
  <c r="R379"/>
  <c r="P380"/>
  <c r="P379"/>
  <c r="BK380"/>
  <c r="BK379"/>
  <c r="J379"/>
  <c r="J380"/>
  <c r="BE380"/>
  <c r="J102"/>
  <c r="BI378"/>
  <c r="BH378"/>
  <c r="BG378"/>
  <c r="BF378"/>
  <c r="T378"/>
  <c r="R378"/>
  <c r="P378"/>
  <c r="BK378"/>
  <c r="J378"/>
  <c r="BE378"/>
  <c r="BI376"/>
  <c r="BH376"/>
  <c r="BG376"/>
  <c r="BF376"/>
  <c r="T376"/>
  <c r="R376"/>
  <c r="P376"/>
  <c r="BK376"/>
  <c r="J376"/>
  <c r="BE376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5"/>
  <c r="BH365"/>
  <c r="BG365"/>
  <c r="BF365"/>
  <c r="T365"/>
  <c r="R365"/>
  <c r="P365"/>
  <c r="BK365"/>
  <c r="J365"/>
  <c r="BE365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6"/>
  <c r="BH356"/>
  <c r="BG356"/>
  <c r="BF356"/>
  <c r="T356"/>
  <c r="R356"/>
  <c r="P356"/>
  <c r="BK356"/>
  <c r="J356"/>
  <c r="BE356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2"/>
  <c r="BH342"/>
  <c r="BG342"/>
  <c r="BF342"/>
  <c r="T342"/>
  <c r="R342"/>
  <c r="P342"/>
  <c r="BK342"/>
  <c r="J342"/>
  <c r="BE342"/>
  <c r="BI336"/>
  <c r="BH336"/>
  <c r="BG336"/>
  <c r="BF336"/>
  <c r="T336"/>
  <c r="R336"/>
  <c r="P336"/>
  <c r="BK336"/>
  <c r="J336"/>
  <c r="BE336"/>
  <c r="BI334"/>
  <c r="BH334"/>
  <c r="BG334"/>
  <c r="BF334"/>
  <c r="T334"/>
  <c r="R334"/>
  <c r="P334"/>
  <c r="BK334"/>
  <c r="J334"/>
  <c r="BE334"/>
  <c r="BI332"/>
  <c r="BH332"/>
  <c r="BG332"/>
  <c r="BF332"/>
  <c r="T332"/>
  <c r="R332"/>
  <c r="P332"/>
  <c r="BK332"/>
  <c r="J332"/>
  <c r="BE332"/>
  <c r="BI330"/>
  <c r="BH330"/>
  <c r="BG330"/>
  <c r="BF330"/>
  <c r="T330"/>
  <c r="T329"/>
  <c r="R330"/>
  <c r="R329"/>
  <c r="P330"/>
  <c r="P329"/>
  <c r="BK330"/>
  <c r="BK329"/>
  <c r="J329"/>
  <c r="J330"/>
  <c r="BE330"/>
  <c r="J101"/>
  <c r="BI328"/>
  <c r="BH328"/>
  <c r="BG328"/>
  <c r="BF328"/>
  <c r="T328"/>
  <c r="R328"/>
  <c r="P328"/>
  <c r="BK328"/>
  <c r="J328"/>
  <c r="BE328"/>
  <c r="BI327"/>
  <c r="BH327"/>
  <c r="BG327"/>
  <c r="BF327"/>
  <c r="T327"/>
  <c r="R327"/>
  <c r="P327"/>
  <c r="BK327"/>
  <c r="J327"/>
  <c r="BE327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20"/>
  <c r="BH320"/>
  <c r="BG320"/>
  <c r="BF320"/>
  <c r="T320"/>
  <c r="T319"/>
  <c r="R320"/>
  <c r="R319"/>
  <c r="P320"/>
  <c r="P319"/>
  <c r="BK320"/>
  <c r="BK319"/>
  <c r="J319"/>
  <c r="J320"/>
  <c r="BE320"/>
  <c r="J100"/>
  <c r="BI317"/>
  <c r="BH317"/>
  <c r="BG317"/>
  <c r="BF317"/>
  <c r="T317"/>
  <c r="R317"/>
  <c r="P317"/>
  <c r="BK317"/>
  <c r="J317"/>
  <c r="BE317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6"/>
  <c r="BH306"/>
  <c r="BG306"/>
  <c r="BF306"/>
  <c r="T306"/>
  <c r="R306"/>
  <c r="P306"/>
  <c r="BK306"/>
  <c r="J306"/>
  <c r="BE306"/>
  <c r="BI298"/>
  <c r="BH298"/>
  <c r="BG298"/>
  <c r="BF298"/>
  <c r="T298"/>
  <c r="R298"/>
  <c r="P298"/>
  <c r="BK298"/>
  <c r="J298"/>
  <c r="BE298"/>
  <c r="BI294"/>
  <c r="BH294"/>
  <c r="BG294"/>
  <c r="BF294"/>
  <c r="T294"/>
  <c r="R294"/>
  <c r="P294"/>
  <c r="BK294"/>
  <c r="J294"/>
  <c r="BE294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69"/>
  <c r="BH269"/>
  <c r="BG269"/>
  <c r="BF269"/>
  <c r="T269"/>
  <c r="R269"/>
  <c r="P269"/>
  <c r="BK269"/>
  <c r="J269"/>
  <c r="BE269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31"/>
  <c r="BH231"/>
  <c r="BG231"/>
  <c r="BF231"/>
  <c r="T231"/>
  <c r="R231"/>
  <c r="P231"/>
  <c r="BK231"/>
  <c r="J231"/>
  <c r="BE231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4"/>
  <c r="BH214"/>
  <c r="BG214"/>
  <c r="BF214"/>
  <c r="T214"/>
  <c r="T213"/>
  <c r="R214"/>
  <c r="R213"/>
  <c r="P214"/>
  <c r="P213"/>
  <c r="BK214"/>
  <c r="BK213"/>
  <c r="J213"/>
  <c r="J214"/>
  <c r="BE214"/>
  <c r="J99"/>
  <c r="BI209"/>
  <c r="BH209"/>
  <c r="BG209"/>
  <c r="BF209"/>
  <c r="T209"/>
  <c r="R209"/>
  <c r="P209"/>
  <c r="BK209"/>
  <c r="J209"/>
  <c r="BE209"/>
  <c r="BI200"/>
  <c r="BH200"/>
  <c r="BG200"/>
  <c r="BF200"/>
  <c r="T200"/>
  <c r="R200"/>
  <c r="P200"/>
  <c r="BK200"/>
  <c r="J200"/>
  <c r="BE200"/>
  <c r="BI191"/>
  <c r="BH191"/>
  <c r="BG191"/>
  <c r="BF191"/>
  <c r="T191"/>
  <c r="T190"/>
  <c r="R191"/>
  <c r="R190"/>
  <c r="P191"/>
  <c r="P190"/>
  <c r="BK191"/>
  <c r="BK190"/>
  <c r="J190"/>
  <c r="J191"/>
  <c r="BE191"/>
  <c r="J98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T180"/>
  <c r="R181"/>
  <c r="R180"/>
  <c r="P181"/>
  <c r="P180"/>
  <c r="BK181"/>
  <c r="BK180"/>
  <c r="J180"/>
  <c r="J181"/>
  <c r="BE181"/>
  <c r="J97"/>
  <c r="BI178"/>
  <c r="BH178"/>
  <c r="BG178"/>
  <c r="BF178"/>
  <c r="T178"/>
  <c r="R178"/>
  <c r="P178"/>
  <c r="BK178"/>
  <c r="J178"/>
  <c r="BE178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F35"/>
  <c i="1" r="BD95"/>
  <c i="2" r="BH150"/>
  <c r="F34"/>
  <c i="1" r="BC95"/>
  <c i="2" r="BG150"/>
  <c r="F33"/>
  <c i="1" r="BB95"/>
  <c i="2" r="BF150"/>
  <c r="J32"/>
  <c i="1" r="AW95"/>
  <c i="2" r="F32"/>
  <c i="1" r="BA95"/>
  <c i="2" r="T150"/>
  <c r="T149"/>
  <c r="T148"/>
  <c r="T147"/>
  <c r="R150"/>
  <c r="R149"/>
  <c r="R148"/>
  <c r="R147"/>
  <c r="P150"/>
  <c r="P149"/>
  <c r="P148"/>
  <c r="P147"/>
  <c i="1" r="AU95"/>
  <c i="2" r="BK150"/>
  <c r="BK149"/>
  <c r="J149"/>
  <c r="BK148"/>
  <c r="J148"/>
  <c r="BK147"/>
  <c r="J147"/>
  <c r="J94"/>
  <c r="J28"/>
  <c i="1" r="AG95"/>
  <c i="2" r="J150"/>
  <c r="BE150"/>
  <c r="J31"/>
  <c i="1" r="AV95"/>
  <c i="2" r="F31"/>
  <c i="1" r="AZ95"/>
  <c i="2" r="J96"/>
  <c r="J95"/>
  <c r="J143"/>
  <c r="F143"/>
  <c r="F141"/>
  <c r="E139"/>
  <c r="J89"/>
  <c r="F89"/>
  <c r="F87"/>
  <c r="E85"/>
  <c r="J37"/>
  <c r="J22"/>
  <c r="E22"/>
  <c r="J144"/>
  <c r="J90"/>
  <c r="J21"/>
  <c r="J16"/>
  <c r="E16"/>
  <c r="F144"/>
  <c r="F90"/>
  <c r="J15"/>
  <c r="J10"/>
  <c r="J141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<sst xmlns="http://schemas.openxmlformats.org/spreadsheetml/2006/main">
  <si>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</si>
  <si>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</si>
  <si>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</si>
  <si>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</si>
  <si>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</si>
  <si>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{9e1715c8-d8f7-4f01-8994-1bb9c9fe9c86}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</si>
  <si>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</si>
  <si>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</si>
  <si>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</si>
  <si>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</si>
  <si>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</si>
  <si>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</si>
  <si>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</si>
  <si>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</si>
  <si>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01/19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</si>
  <si>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</si>
  <si>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</si>
  <si>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Zateplení obvodového pláště a odizolování proti vodě MŠ Šestajovická</t>
  </si>
  <si>
    <t>KSO:</t>
  </si>
  <si>
    <t>CC-CZ:</t>
  </si>
  <si>
    <t>Místo:</t>
  </si>
  <si>
    <t>ul. Šestajovická</t>
  </si>
  <si>
    <t>Datum:</t>
  </si>
  <si>
    <t>3. 5. 2019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</si>
  <si>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</si>
  <si>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</si>
  <si>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</si>
  <si>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</si>
  <si>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</si>
  <si>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</si>
  <si>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</si>
  <si>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</si>
  <si>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05412625</t>
  </si>
  <si>
    <t>ProjectK7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</si>
  <si>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</si>
  <si>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</si>
  <si>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</si>
  <si>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</si>
  <si>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</si>
  <si>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</si>
  <si>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</si>
  <si>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</si>
  <si>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</si>
  <si>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</si>
  <si>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</si>
  <si>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</si>
  <si>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</si>
  <si>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</si>
  <si>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</si>
  <si>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</si>
  <si>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</si>
  <si>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</si>
  <si>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</si>
  <si>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</si>
  <si>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</si>
  <si>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</si>
  <si>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</si>
  <si>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</si>
  <si>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</si>
  <si>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</si>
  <si>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</si>
  <si>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</si>
  <si>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</si>
  <si>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</si>
  <si>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</si>
  <si>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</si>
  <si>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</si>
  <si>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</si>
  <si>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</si>
  <si>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</si>
  <si>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</si>
  <si>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</si>
  <si>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</si>
  <si>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</si>
  <si>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</si>
  <si>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</si>
  <si>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</si>
  <si>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</si>
  <si>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</si>
  <si>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</si>
  <si>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</si>
  <si>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</si>
  <si>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</si>
  <si>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</si>
  <si>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</si>
  <si>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</si>
  <si>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</si>
  <si>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</si>
  <si>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</si>
  <si>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</si>
  <si>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</si>
  <si>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</si>
  <si>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</si>
  <si>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</si>
  <si>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</si>
  <si>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</si>
  <si>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</si>
  <si>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</si>
  <si>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</si>
  <si>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</si>
  <si>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</si>
  <si>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</si>
  <si>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</si>
  <si>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</si>
  <si>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</si>
  <si>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</si>
  <si>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</si>
  <si>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734 - Ústřední vytápění - armatury</t>
  </si>
  <si>
    <t xml:space="preserve">    741 - Elektroinstalace - silnoproud</t>
  </si>
  <si>
    <t xml:space="preserve">    742 - Elektroinstalace - slaboproud</t>
  </si>
  <si>
    <t xml:space="preserve">    761 - Konstrukce prosvětlovací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</si>
  <si>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</si>
  <si>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</si>
  <si>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</si>
  <si>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</si>
  <si>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</si>
  <si>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</si>
  <si>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</si>
  <si>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</si>
  <si>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</si>
  <si>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23-M - Montáže potrubí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</si>
  <si>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</si>
  <si>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</si>
  <si>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</si>
  <si>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</si>
  <si>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</si>
  <si>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</si>
  <si>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</si>
  <si>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</si>
  <si>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</si>
  <si>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</si>
  <si>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</si>
  <si>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</si>
  <si>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</si>
  <si>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</si>
  <si>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</si>
  <si>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</si>
  <si>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</si>
  <si>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</si>
  <si>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</si>
  <si>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</si>
  <si>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</si>
  <si>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</si>
  <si>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</si>
  <si>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</si>
  <si>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111201101</t>
  </si>
  <si>
    <t xml:space="preserve">Odstranění křovin a stromů s odstraněním kořenů  průměru kmene do 100 mm do sklonu terénu 1 : 5, při celkové ploše do 1 000 m2</t>
  </si>
  <si>
    <t>m2</t>
  </si>
  <si>
    <t>CS ÚRS 2019 01</t>
  </si>
  <si>
    <t>4</t>
  </si>
  <si>
    <t>-341832042</t>
  </si>
  <si>
    <t>112201201</t>
  </si>
  <si>
    <t xml:space="preserve">Odřezání nebo odsekání pařezů  v úrovni přilehlého území s vykopávkou potřebného pracovního prostoru a s jeho zahrnutím výkopkem pro všechny sklony území, průměru přes 100 do 300 mm</t>
  </si>
  <si>
    <t>kus</t>
  </si>
  <si>
    <t>1296921565</t>
  </si>
  <si>
    <t>3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</si>
  <si>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</si>
  <si>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</si>
  <si>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1976269310</t>
  </si>
  <si>
    <t>VV</t>
  </si>
  <si>
    <t>1,5*4,36+1*(7,445+7,32)+0,6*(3,39+3,35+1,1+4,2+0,975+0,28)+0,75*10</t>
  </si>
  <si>
    <t>132212102</t>
  </si>
  <si>
    <t xml:space="preserve">Hloubení zapažených i nezapažených rýh šířky do 600 mm ručním nebo pneumatickým nářadím  s urovnáním dna do předepsaného profilu a spádu v horninách tř. 3 nesoudržných</t>
  </si>
  <si>
    <t>m3</t>
  </si>
  <si>
    <t>1845463088</t>
  </si>
  <si>
    <t>0,6*0,8*(0,87*3+0,61+0,64+0,74+0,17+1,5+0,49+1,32+1,72*2+3,17+1,35+0,5+23,535+10+3,39+1,5)</t>
  </si>
  <si>
    <t>5</t>
  </si>
  <si>
    <t>132212202</t>
  </si>
  <si>
    <t xml:space="preserve">Hloubení zapažených i nezapažených rýh šířky přes 600 do 2 000 mm ručním nebo pneumatickým nářadím  s urovnáním dna do předepsaného profilu a spádu v horninách tř. 3 nesoudržných</t>
  </si>
  <si>
    <t>-242905288</t>
  </si>
  <si>
    <t>3,5*1*(7,52+7,445+3,18+3,36+3,31+2,47+4,73+2,34+1,665+7,52)</t>
  </si>
  <si>
    <t>6</t>
  </si>
  <si>
    <t>151101301</t>
  </si>
  <si>
    <t xml:space="preserve">Zřízení rozepření zapažených stěn výkopů  s potřebným přepažováním při roubení příložném, hloubky do 4 m</t>
  </si>
  <si>
    <t>-1124900376</t>
  </si>
  <si>
    <t>7</t>
  </si>
  <si>
    <t>151101311</t>
  </si>
  <si>
    <t xml:space="preserve">Odstranění rozepření stěn výkopů  s uložením materiálu na vzdálenost do 3 m od okraje výkopu roubení příložného, hloubky do 4 m</t>
  </si>
  <si>
    <t>193776099</t>
  </si>
  <si>
    <t>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</si>
  <si>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</si>
  <si>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</si>
  <si>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-1940853742</t>
  </si>
  <si>
    <t>-0,4*0,8*(0,87*3+0,61+0,64+0,74+0,17+1,5+0,49+1,32+1,72*2+3,17+1,35+0,5+23,535+10+3,39+1,5)</t>
  </si>
  <si>
    <t>-3,5*0,8*(7,52+7,445+3,18+3,36+3,31+2,47+4,73+2,34+1,665+7,52)</t>
  </si>
  <si>
    <t>-(3,31+4,385+1,7+5,065+1,2+0,46+2,43+1,65+9,67+1,5+12,1+13+2+7,4+10+3,95+3,39+0,4+8,32+7,445+0,5+4,36)*1*0,2</t>
  </si>
  <si>
    <t>Součet</t>
  </si>
  <si>
    <t>9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</si>
  <si>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</si>
  <si>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</si>
  <si>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562590060</t>
  </si>
  <si>
    <t>30,7083333333333*3 'Přepočtené koeficientem množství</t>
  </si>
  <si>
    <t>10</t>
  </si>
  <si>
    <t>167101101</t>
  </si>
  <si>
    <t xml:space="preserve">Nakládání, skládání a překládání neulehlého výkopku nebo sypaniny  nakládání, množství do 100 m3, z hornin tř. 1 až 4</t>
  </si>
  <si>
    <t>832696233</t>
  </si>
  <si>
    <t>11</t>
  </si>
  <si>
    <t>171201201</t>
  </si>
  <si>
    <t xml:space="preserve">Uložení sypaniny  na skládky</t>
  </si>
  <si>
    <t>-384735160</t>
  </si>
  <si>
    <t>12</t>
  </si>
  <si>
    <t>171201211</t>
  </si>
  <si>
    <t>Poplatek za uložení stavebního odpadu na skládce (skládkovné) zeminy a kameniva zatříděného do Katalogu odpadů pod kódem 170 504</t>
  </si>
  <si>
    <t>t</t>
  </si>
  <si>
    <t>-491981040</t>
  </si>
  <si>
    <t>18,425*1,5</t>
  </si>
  <si>
    <t>27,638*1,5 'Přepočtené koeficientem množství</t>
  </si>
  <si>
    <t>13</t>
  </si>
  <si>
    <t>174101101</t>
  </si>
  <si>
    <t xml:space="preserve">Zásyp sypaninou z jakékoliv horniny  s uložením výkopku ve vrstvách se zhutněním jam, šachet, rýh nebo kolem objektů v těchto vykopávkách</t>
  </si>
  <si>
    <t>1171917014</t>
  </si>
  <si>
    <t>0,4*0,8*(0,87*3+0,61+0,64+0,74+0,17+1,5+0,49+1,32+1,72*2+3,17+1,35+0,5+23,535+10+3,39+1,5)</t>
  </si>
  <si>
    <t>3,5*0,8*(7,52+7,445+3,18+3,36+3,31+2,47+4,73+2,34+1,665+7,52)</t>
  </si>
  <si>
    <t>14</t>
  </si>
  <si>
    <t>182301123</t>
  </si>
  <si>
    <t>Rozprostření a urovnání ornice ve svahu sklonu přes 1:5 při souvislé ploše do 500 m2, tl. vrstvy přes 150 do 200 mm</t>
  </si>
  <si>
    <t>-184452820</t>
  </si>
  <si>
    <t>(3,31+4,385+1,7+5,065+1,2+0,46+2,43+1,65+9,67+1,5+12,1+13+2+7,4+10+3,95+3,39+0,4+8,32+7,445+0,5+4,36)*1</t>
  </si>
  <si>
    <t>Zakládání</t>
  </si>
  <si>
    <t>273321311</t>
  </si>
  <si>
    <t>Základy z betonu železového (bez výztuže) desky z betonu bez zvláštních nároků na prostředí tř. C 16/20</t>
  </si>
  <si>
    <t>512140361</t>
  </si>
  <si>
    <t>0,7*1,8*0,15</t>
  </si>
  <si>
    <t>16</t>
  </si>
  <si>
    <t>273351121</t>
  </si>
  <si>
    <t>Bednění základů desek zřízení</t>
  </si>
  <si>
    <t>824017850</t>
  </si>
  <si>
    <t>(0,7*2+1,8)*0,2</t>
  </si>
  <si>
    <t>17</t>
  </si>
  <si>
    <t>273351122</t>
  </si>
  <si>
    <t>Bednění základů desek odstranění</t>
  </si>
  <si>
    <t>-694077277</t>
  </si>
  <si>
    <t>18</t>
  </si>
  <si>
    <t>273362021</t>
  </si>
  <si>
    <t>Výztuž základů desek ze svařovaných sítí z drátů typu KARI</t>
  </si>
  <si>
    <t>784968545</t>
  </si>
  <si>
    <t>1,8*0,7*0,004</t>
  </si>
  <si>
    <t>19</t>
  </si>
  <si>
    <t>279113132</t>
  </si>
  <si>
    <t xml:space="preserve">Základové zdi z tvárnic ztraceného bednění včetně výplně z betonu  bez zvláštních nároků na vliv prostředí třídy C 16/20, tloušťky zdiva přes 150 do 200 mm</t>
  </si>
  <si>
    <t>1442168000</t>
  </si>
  <si>
    <t>(0,7*2+1,7)*1,2</t>
  </si>
  <si>
    <t>Komunikace pozemní</t>
  </si>
  <si>
    <t>20</t>
  </si>
  <si>
    <t>564720112</t>
  </si>
  <si>
    <t xml:space="preserve">Podklad nebo kryt z kameniva hrubého drceného  vel. 16-32 mm s rozprostřením a zhutněním, po zhutnění tl. 90 mm</t>
  </si>
  <si>
    <t>890043468</t>
  </si>
  <si>
    <t>"nová dlažba"</t>
  </si>
  <si>
    <t>4,385*3,31+1,2*4,965</t>
  </si>
  <si>
    <t>"původní dlažba"</t>
  </si>
  <si>
    <t>0,59*(7,455+10+0,44)</t>
  </si>
  <si>
    <t>0,84*(8,32+(7,445-0,84))</t>
  </si>
  <si>
    <t>0,44*(3,95+(3,39-0,44))</t>
  </si>
  <si>
    <t>1,34*4,36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</si>
  <si>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</si>
  <si>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</si>
  <si>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527198487</t>
  </si>
  <si>
    <t>22</t>
  </si>
  <si>
    <t>M</t>
  </si>
  <si>
    <t>PSB.14020701</t>
  </si>
  <si>
    <t xml:space="preserve">H-PROFIL  200x165x60 mm</t>
  </si>
  <si>
    <t>1825448903</t>
  </si>
  <si>
    <t>Úpravy povrchů, podlahy a osazování výplní</t>
  </si>
  <si>
    <t>23</t>
  </si>
  <si>
    <t>612325402</t>
  </si>
  <si>
    <t>Oprava vápenocementové omítky vnitřních ploch hrubé, tloušťky do 20 mm stěn, v rozsahu opravované plochy přes 10 do 30%</t>
  </si>
  <si>
    <t>-1489974255</t>
  </si>
  <si>
    <t>"omítky suterén"</t>
  </si>
  <si>
    <t>(5,52+10,38+2,88*2+2,56)*2,88</t>
  </si>
  <si>
    <t>24</t>
  </si>
  <si>
    <t>621211021</t>
  </si>
  <si>
    <t xml:space="preserve">Montáž kontaktního zateplení  z polystyrenových desek nebo z kombinovaných desek na vnější podhledy, tloušťky desek přes 80 do 120 mm</t>
  </si>
  <si>
    <t>1803198402</t>
  </si>
  <si>
    <t>2,8*3,2</t>
  </si>
  <si>
    <t>25</t>
  </si>
  <si>
    <t>28376383</t>
  </si>
  <si>
    <t>deska z polystyrénu XPS, hrana polodrážková a hladký povrch s vyšší odolností tl 120mm</t>
  </si>
  <si>
    <t>1459524161</t>
  </si>
  <si>
    <t>8,96*1,02 'Přepočtené koeficientem množství</t>
  </si>
  <si>
    <t>26</t>
  </si>
  <si>
    <t>621211031</t>
  </si>
  <si>
    <t xml:space="preserve">Montáž kontaktního zateplení  z polystyrenových desek nebo z kombinovaných desek na vnější podhledy, tloušťky desek přes 120 do 160 mm</t>
  </si>
  <si>
    <t>1742304633</t>
  </si>
  <si>
    <t>4,54*2,2</t>
  </si>
  <si>
    <t>27</t>
  </si>
  <si>
    <t>622142001</t>
  </si>
  <si>
    <t xml:space="preserve">Potažení vnějších ploch pletivem  v ploše nebo pruzích, na plném podkladu sklovláknitým vtlačením do tmelu stěn</t>
  </si>
  <si>
    <t>-432351207</t>
  </si>
  <si>
    <t>"sokl"</t>
  </si>
  <si>
    <t>1,1*91,88-(1,86*0,3+0,75*0,3+0,85*0,3)</t>
  </si>
  <si>
    <t>"fasáda"</t>
  </si>
  <si>
    <t>3,95*91,88+28,68+0,2*22+4,54*2,2</t>
  </si>
  <si>
    <t>"otvory"</t>
  </si>
  <si>
    <t>-(1,48*4+4,036+3,99*5+4,87*6+4,01*3+1,45+10,89+1,66)</t>
  </si>
  <si>
    <t>28</t>
  </si>
  <si>
    <t>622143003</t>
  </si>
  <si>
    <t xml:space="preserve">Montáž omítkových profilů  plastových nebo pozinkovaných, upevněných vtlačením do podkladní vrstvy nebo přibitím rohových s tkaninou</t>
  </si>
  <si>
    <t>m</t>
  </si>
  <si>
    <t>-1596481557</t>
  </si>
  <si>
    <t>3,8*32+2*(5,45+5,393+4,745+4,77)</t>
  </si>
  <si>
    <t>"s okapničkou"</t>
  </si>
  <si>
    <t>0,87*4+1,74+1,72*5+2,1*6+1,73*3+0,75+4,54+0,85</t>
  </si>
  <si>
    <t>"okna a dveře"</t>
  </si>
  <si>
    <t>1,71*8+2,32*2+2,32*10+2,32*12+2,32*3+1,93*2+2,4*2+1,95*2</t>
  </si>
  <si>
    <t>"parapetní"</t>
  </si>
  <si>
    <t>0,87*4+1,74+1,72*5+2,1*6+1,73*3</t>
  </si>
  <si>
    <t>"připojovací"</t>
  </si>
  <si>
    <t>4,29*4+6,38+6,36*5+6,74*6+6,37*3+4,61+9,34+4,75</t>
  </si>
  <si>
    <t>29</t>
  </si>
  <si>
    <t>59051478</t>
  </si>
  <si>
    <t>lišta profil ochranný rohový PVC</t>
  </si>
  <si>
    <t>1832227091</t>
  </si>
  <si>
    <t>30</t>
  </si>
  <si>
    <t>59051476</t>
  </si>
  <si>
    <t>profil okenní začišťovací se sklovláknitou armovací tkaninou 9 mm/2,4 m</t>
  </si>
  <si>
    <t>-843534097</t>
  </si>
  <si>
    <t>31</t>
  </si>
  <si>
    <t>59051510</t>
  </si>
  <si>
    <t>profil okenní s nepřiznanou podomítkovou okapnicí PVC 2,0 m</t>
  </si>
  <si>
    <t>-411238418</t>
  </si>
  <si>
    <t>0,87*4+1,74+1,72*5+2,1*6+1,73*3+0,75+4,54+0,85+4,54</t>
  </si>
  <si>
    <t>32</t>
  </si>
  <si>
    <t>59051512</t>
  </si>
  <si>
    <t>profil parapetní se sklovláknitou armovací tkaninou PVC 2 m</t>
  </si>
  <si>
    <t>1842279156</t>
  </si>
  <si>
    <t>33</t>
  </si>
  <si>
    <t>622211021</t>
  </si>
  <si>
    <t xml:space="preserve">Montáž kontaktního zateplení  z polystyrenových desek nebo z kombinovaných desek na vnější stěny, tloušťky desek přes 80 do 120 mm</t>
  </si>
  <si>
    <t>-952280404</t>
  </si>
  <si>
    <t>34</t>
  </si>
  <si>
    <t>389965840</t>
  </si>
  <si>
    <t>120,358*1,02 'Přepočtené koeficientem množství</t>
  </si>
  <si>
    <t>35</t>
  </si>
  <si>
    <t>622211031</t>
  </si>
  <si>
    <t xml:space="preserve">Montáž kontaktního zateplení  z polystyrenových desek nebo z kombinovaných desek na vnější stěny, tloušťky desek přes 120 do 160 mm</t>
  </si>
  <si>
    <t>-1301890148</t>
  </si>
  <si>
    <t>3,95*91,88+28,68+0,2*22</t>
  </si>
  <si>
    <t>36</t>
  </si>
  <si>
    <t>28375952</t>
  </si>
  <si>
    <t>deska EPS 70 fasádní λ=0,039 tl 160mm</t>
  </si>
  <si>
    <t>-289360822</t>
  </si>
  <si>
    <t>37</t>
  </si>
  <si>
    <t>-1683882229</t>
  </si>
  <si>
    <t>9,988*1,02 'Přepočtené koeficientem množství</t>
  </si>
  <si>
    <t>38</t>
  </si>
  <si>
    <t>28376018</t>
  </si>
  <si>
    <t xml:space="preserve">deska fasádní polystyrénová soklová  tl 120mm</t>
  </si>
  <si>
    <t>-983441838</t>
  </si>
  <si>
    <t>39</t>
  </si>
  <si>
    <t>622212011</t>
  </si>
  <si>
    <t>Montáž kontaktního zateplení vnějšího ostění, nadpraží nebo parapetu z polystyrenových desek hloubky špalet do 200 mm, tloušťky desek přes 40 do 80 mm</t>
  </si>
  <si>
    <t>1027607587</t>
  </si>
  <si>
    <t>(4,29+0,087)*4+(6,38+0,174)+(6,36+0,172)*5+(6,74+0,674)*6+(6,37+0,173)*3+4,61+9,34+4,75</t>
  </si>
  <si>
    <t>40</t>
  </si>
  <si>
    <t>28375932</t>
  </si>
  <si>
    <t>deska EPS 70 fasádní λ=0,039 tl 40mm</t>
  </si>
  <si>
    <t>1476389979</t>
  </si>
  <si>
    <t>(4,29*4+(6,38)+(6,36)*5+(6,74)*6+(6,37)*3+4,61+9,34+4,75)*0,1</t>
  </si>
  <si>
    <t>41</t>
  </si>
  <si>
    <t>28376366</t>
  </si>
  <si>
    <t>deska XPS hladký povrch λ=0,034 tl 50mm</t>
  </si>
  <si>
    <t>-1995995710</t>
  </si>
  <si>
    <t>(0,087*4+0,174+0,172*5+0,674*6+0,173*3)*0,3</t>
  </si>
  <si>
    <t>42</t>
  </si>
  <si>
    <t>622252001</t>
  </si>
  <si>
    <t xml:space="preserve">Montáž lišt kontaktního zateplení  zakládacích soklových připevněných hmoždinkami</t>
  </si>
  <si>
    <t>521274387</t>
  </si>
  <si>
    <t>92</t>
  </si>
  <si>
    <t>43</t>
  </si>
  <si>
    <t>59051653</t>
  </si>
  <si>
    <t>lišta soklová Al s okapničkou zakládací U 16cm 0,95/200cm</t>
  </si>
  <si>
    <t>-1740325542</t>
  </si>
  <si>
    <t>92*1,05 'Přepočtené koeficientem množství</t>
  </si>
  <si>
    <t>44</t>
  </si>
  <si>
    <t>622335103</t>
  </si>
  <si>
    <t xml:space="preserve">Oprava cementové omítky vnějších ploch  hladké stěn, v rozsahu opravované plochy přes 30 do 50%</t>
  </si>
  <si>
    <t>1463059127</t>
  </si>
  <si>
    <t>"1.PP"</t>
  </si>
  <si>
    <t>(6,64+1,85+2,34+4,97+1,5+2,3+2,8+3,28+ 7,585+6,52)*2,8+2,8*3,2</t>
  </si>
  <si>
    <t>45</t>
  </si>
  <si>
    <t>622335113</t>
  </si>
  <si>
    <t xml:space="preserve">Oprava cementové omítky vnějších ploch  štukové stěn, v rozsahu opravované plochy přes 30 do 50%</t>
  </si>
  <si>
    <t>-1591918920</t>
  </si>
  <si>
    <t>"1.NP"</t>
  </si>
  <si>
    <t>3,95* 91,88+28,62-(1,48*4+4,036+3,99*5+4,87*6+4,01*3+1,45+10,89+1,66)</t>
  </si>
  <si>
    <t>46</t>
  </si>
  <si>
    <t>622531011</t>
  </si>
  <si>
    <t xml:space="preserve">Omítka tenkovrstvá silikonová vnějších ploch  probarvená, včetně penetrace podkladu zrnitá, tloušťky 1,5 mm stěn</t>
  </si>
  <si>
    <t>-915032521</t>
  </si>
  <si>
    <t>"špalety"</t>
  </si>
  <si>
    <t>(0,429*4+0,638+0,636*5+0,674*6+0,637*3+0,92+0,95)*2</t>
  </si>
  <si>
    <t>47</t>
  </si>
  <si>
    <t>622532011</t>
  </si>
  <si>
    <t xml:space="preserve">Omítka tenkovrstvá silikonová vnějších ploch  probarvená, včetně penetrace podkladu hydrofilní, s regulací vlhkosti na povrchu a se zvýšenou ochranou proti mikroorganismům zrnitá, tloušťky 1,5 mm stěn</t>
  </si>
  <si>
    <t>1888276633</t>
  </si>
  <si>
    <t>0,4*91,88-(1,86*0,3+0,75*0,3+0,85*0,3)</t>
  </si>
  <si>
    <t>48</t>
  </si>
  <si>
    <t>629991012</t>
  </si>
  <si>
    <t xml:space="preserve">Zakrytí vnějších ploch před znečištěním  včetně pozdějšího odkrytí výplní otvorů a svislých ploch fólií přilepenou na začišťovací lištu</t>
  </si>
  <si>
    <t>865297870</t>
  </si>
  <si>
    <t>(1,48*4+4,036+3,99*5+4,87*6+4,01*3+1,45+10,89+1,66)</t>
  </si>
  <si>
    <t>49</t>
  </si>
  <si>
    <t>629999011</t>
  </si>
  <si>
    <t xml:space="preserve">Příplatky k cenám úprav vnějších povrchů  za zvýšenou pracnost při provádění styku dvou struktur na fasádě</t>
  </si>
  <si>
    <t>-1807794725</t>
  </si>
  <si>
    <t>50</t>
  </si>
  <si>
    <t>637121113</t>
  </si>
  <si>
    <t xml:space="preserve">Okapový chodník z kameniva  s udusáním a urovnáním povrchu z kačírku tl. 200 mm</t>
  </si>
  <si>
    <t>1352212079</t>
  </si>
  <si>
    <t>0,46*(2,43+1,65+9,67+1,5+12,1+13)</t>
  </si>
  <si>
    <t>Trubní vedení</t>
  </si>
  <si>
    <t>51</t>
  </si>
  <si>
    <t>871263121</t>
  </si>
  <si>
    <t>Montáž kanalizačního potrubí z plastů z tvrdého PVC těsněných gumovým kroužkem v otevřeném výkopu ve sklonu do 20 % DN 110</t>
  </si>
  <si>
    <t>877296154</t>
  </si>
  <si>
    <t>52</t>
  </si>
  <si>
    <t>28611113</t>
  </si>
  <si>
    <t>trubka kanalizační PVC DN 110x1000 mm SN4</t>
  </si>
  <si>
    <t>1480625163</t>
  </si>
  <si>
    <t>53</t>
  </si>
  <si>
    <t>877265211</t>
  </si>
  <si>
    <t xml:space="preserve">Montáž tvarovek na kanalizačním potrubí z trub z plastu  z tvrdého PVC nebo z polypropylenu v otevřeném výkopu jednoosých DN 110</t>
  </si>
  <si>
    <t>-1305936358</t>
  </si>
  <si>
    <t>54</t>
  </si>
  <si>
    <t>28611353</t>
  </si>
  <si>
    <t>koleno kanalizační PVC KG 110x87°</t>
  </si>
  <si>
    <t>817815346</t>
  </si>
  <si>
    <t>55</t>
  </si>
  <si>
    <t>877265221</t>
  </si>
  <si>
    <t xml:space="preserve">Montáž tvarovek na kanalizačním potrubí z trub z plastu  z tvrdého PVC nebo z polypropylenu v otevřeném výkopu dvouosých DN 110</t>
  </si>
  <si>
    <t>-1788456754</t>
  </si>
  <si>
    <t>56</t>
  </si>
  <si>
    <t>28611387</t>
  </si>
  <si>
    <t>odbočka kanalizační PVC s hrdlem 110/110/45°</t>
  </si>
  <si>
    <t>-633361151</t>
  </si>
  <si>
    <t>57</t>
  </si>
  <si>
    <t>877265271.</t>
  </si>
  <si>
    <t xml:space="preserve">Montáž tvarovek na kanalizačním potrubí z trub z plastu  z tvrdého PVC nebo z polypropylenu v otevřeném výkopu lapačů střešních splavenin DN 100</t>
  </si>
  <si>
    <t>-1473816095</t>
  </si>
  <si>
    <t>58</t>
  </si>
  <si>
    <t>OSM.80110</t>
  </si>
  <si>
    <t>KV DN 110/125 - univerzální lapač</t>
  </si>
  <si>
    <t>43018172</t>
  </si>
  <si>
    <t>59</t>
  </si>
  <si>
    <t>877355121</t>
  </si>
  <si>
    <t xml:space="preserve">Výřez a montáž odbočné tvarovky na potrubí z trub z tvrdého PVC  DN 200</t>
  </si>
  <si>
    <t>220877850</t>
  </si>
  <si>
    <t>Ostatní konstrukce a práce, bourání</t>
  </si>
  <si>
    <t>60</t>
  </si>
  <si>
    <t>916241213</t>
  </si>
  <si>
    <t>Osazení obrubníku kamenného se zřízením lože, s vyplněním a zatřením spár cementovou maltou stojatého s boční opěrou z betonu prostého, do lože z betonu prostého</t>
  </si>
  <si>
    <t>-1102493339</t>
  </si>
  <si>
    <t>3,31+4,385+1,7+5,065+1,2+0,46+2,43+1,65+9,67+1,5+12,1+13+2+7,4+10+3,95+3,39+0,4+8,32+7,445+0,5+4,36</t>
  </si>
  <si>
    <t>61</t>
  </si>
  <si>
    <t>59217024</t>
  </si>
  <si>
    <t>obrubník betonový chodníkový 500x100x250mm</t>
  </si>
  <si>
    <t>ks</t>
  </si>
  <si>
    <t>-1539881019</t>
  </si>
  <si>
    <t>104,235*2 'Přepočtené koeficientem množství</t>
  </si>
  <si>
    <t>62</t>
  </si>
  <si>
    <t>919726122.MTM</t>
  </si>
  <si>
    <t>Geotextilie pro ochranu, separaci a filtraci netkaná měrná hmotnost do 300 g/m2 GEOFILTEX 63</t>
  </si>
  <si>
    <t>979011360</t>
  </si>
  <si>
    <t>0,46*(2,43+1,65+9,67+1,5+12,1+13)*1,3</t>
  </si>
  <si>
    <t>63</t>
  </si>
  <si>
    <t>941111111</t>
  </si>
  <si>
    <t xml:space="preserve">Montáž lešení řadového trubkového lehkého pracovního s podlahami  s provozním zatížením tř. 3 do 200 kg/m2 šířky tř. W06 od 0,6 do 0,9 m, výšky do 10 m</t>
  </si>
  <si>
    <t>36190226</t>
  </si>
  <si>
    <t>64</t>
  </si>
  <si>
    <t>941111211</t>
  </si>
  <si>
    <t xml:space="preserve">Montáž lešení řadového trubkového lehkého pracovního s podlahami  s provozním zatížením tř. 3 do 200 kg/m2 Příplatek za první a každý další den použití lešení k ceně -1111</t>
  </si>
  <si>
    <t>-177687494</t>
  </si>
  <si>
    <t>496,036*30 'Přepočtené koeficientem množství</t>
  </si>
  <si>
    <t>65</t>
  </si>
  <si>
    <t>941111811</t>
  </si>
  <si>
    <t xml:space="preserve">Demontáž lešení řadového trubkového lehkého pracovního s podlahami  s provozním zatížením tř. 3 do 200 kg/m2 šířky tř. W06 od 0,6 do 0,9 m, výšky do 10 m</t>
  </si>
  <si>
    <t>1809831699</t>
  </si>
  <si>
    <t>66</t>
  </si>
  <si>
    <t>95373111</t>
  </si>
  <si>
    <t xml:space="preserve">Odvětrání svislé plastovými troubami  ve stropních prostupech s obetonováním vnitřního průměru přes 110 do 140 mm</t>
  </si>
  <si>
    <t>1739627561</t>
  </si>
  <si>
    <t>67</t>
  </si>
  <si>
    <t>962051116</t>
  </si>
  <si>
    <t xml:space="preserve">Bourání příček železobetonových  tloušťky do 150 mm</t>
  </si>
  <si>
    <t>1939580063</t>
  </si>
  <si>
    <t>(0,65+0,65+1,4)*0,6*3</t>
  </si>
  <si>
    <t>68</t>
  </si>
  <si>
    <t>962052210</t>
  </si>
  <si>
    <t xml:space="preserve">Bourání zdiva železobetonového  nadzákladového, objemu do 1 m3</t>
  </si>
  <si>
    <t>76560331</t>
  </si>
  <si>
    <t>0,3*2*0,6</t>
  </si>
  <si>
    <t>69</t>
  </si>
  <si>
    <t>965042141</t>
  </si>
  <si>
    <t>Bourání mazanin betonových nebo z litého asfaltu tl. do 100 mm, plochy přes 4 m2</t>
  </si>
  <si>
    <t>-1357079567</t>
  </si>
  <si>
    <t>"tl. 0,1"</t>
  </si>
  <si>
    <t>(4,545*3,31+4,745*1,2)*0,1</t>
  </si>
  <si>
    <t>"tl. 0,06"</t>
  </si>
  <si>
    <t>0,6*(2,39+1,9+9,61+1,5+11,68+1,1+2,1+0,91+2,1+0,92+2,1+0,93+2,1+0,28)*0,15</t>
  </si>
  <si>
    <t>70</t>
  </si>
  <si>
    <t>965042221</t>
  </si>
  <si>
    <t>Bourání mazanin betonových nebo z litého asfaltu tl. přes 100 mm, plochy do 1 m2</t>
  </si>
  <si>
    <t>-631614780</t>
  </si>
  <si>
    <t>0,65*1,4*0,15*3</t>
  </si>
  <si>
    <t>71</t>
  </si>
  <si>
    <t>966086341.</t>
  </si>
  <si>
    <t xml:space="preserve">Vybourání podkladních kvádříků betonových nebo kamenných  ložné plochy do 0,20 m2 a výšky do 250 mm</t>
  </si>
  <si>
    <t>909422354</t>
  </si>
  <si>
    <t>72</t>
  </si>
  <si>
    <t>967032974</t>
  </si>
  <si>
    <t xml:space="preserve">Odsekání plošných fasádních prvků  předsazených před líc zdiva do 80 mm</t>
  </si>
  <si>
    <t>1537481404</t>
  </si>
  <si>
    <t>(0,6+0,34+0,49+0,49+1,32+1,72+3,17+1,72+1,35+2,1*4)*0,5</t>
  </si>
  <si>
    <t>73</t>
  </si>
  <si>
    <t>967032975</t>
  </si>
  <si>
    <t xml:space="preserve">Odsekání plošných fasádních prvků  předsazených před líc zdiva přes 80 mm</t>
  </si>
  <si>
    <t>-1019227187</t>
  </si>
  <si>
    <t>0,15*9*0,5</t>
  </si>
  <si>
    <t>(0,87+0,64+0,87+0,74+0,5+0,33*4)*0,5</t>
  </si>
  <si>
    <t>74</t>
  </si>
  <si>
    <t>968072244</t>
  </si>
  <si>
    <t xml:space="preserve">Vybourání kovových rámů oken s křídly, dveřních zárubní, vrat, stěn, ostění nebo obkladů  okenních rámů s křídly jednoduchých, plochy do 1 m2</t>
  </si>
  <si>
    <t>103442267</t>
  </si>
  <si>
    <t>1,2*0,6*3</t>
  </si>
  <si>
    <t>75</t>
  </si>
  <si>
    <t>978036191</t>
  </si>
  <si>
    <t>Otlučení cementových omítek vnějších ploch s vyškrabáním spar zdiva a s očištěním povrchu, v rozsahu přes 80 do 100 %</t>
  </si>
  <si>
    <t>740340026</t>
  </si>
  <si>
    <t>4*0,429+0,638+5*0,636+6*0,674+3*0,637+0,92+0,95</t>
  </si>
  <si>
    <t>76</t>
  </si>
  <si>
    <t>985131111</t>
  </si>
  <si>
    <t>Očištění ploch stěn, rubu kleneb a podlah tlakovou vodou</t>
  </si>
  <si>
    <t>1266212117</t>
  </si>
  <si>
    <t>"1. PP"</t>
  </si>
  <si>
    <t>(3,18*2+3,36)*2,63+3,1*3,36</t>
  </si>
  <si>
    <t>77</t>
  </si>
  <si>
    <t>985221101</t>
  </si>
  <si>
    <t>Doplnění zdiva ručně do aktivované malty cihlami</t>
  </si>
  <si>
    <t>1061413957</t>
  </si>
  <si>
    <t>0,6*0,6*0,62+1,17*0,6*0,6</t>
  </si>
  <si>
    <t>78</t>
  </si>
  <si>
    <t>CVM.0016176.URS</t>
  </si>
  <si>
    <t>cihla pálená plná CP 29x14x6,5 cm P15</t>
  </si>
  <si>
    <t>tis kus</t>
  </si>
  <si>
    <t>1343142978</t>
  </si>
  <si>
    <t>997</t>
  </si>
  <si>
    <t>Přesun sutě</t>
  </si>
  <si>
    <t>79</t>
  </si>
  <si>
    <t>997013501</t>
  </si>
  <si>
    <t xml:space="preserve">Odvoz suti a vybouraných hmot na skládku nebo meziskládku  se složením, na vzdálenost do 1 km</t>
  </si>
  <si>
    <t>-2103204383</t>
  </si>
  <si>
    <t>80</t>
  </si>
  <si>
    <t>997013509</t>
  </si>
  <si>
    <t xml:space="preserve">Odvoz suti a vybouraných hmot na skládku nebo meziskládku  se složením, na vzdálenost Příplatek k ceně za každý další i započatý 1 km přes 1 km</t>
  </si>
  <si>
    <t>1787653220</t>
  </si>
  <si>
    <t>29,395*30 'Přepočtené koeficientem množství</t>
  </si>
  <si>
    <t>81</t>
  </si>
  <si>
    <t>997013831</t>
  </si>
  <si>
    <t>Poplatek za uložení stavebního odpadu na skládce (skládkovné) směsného stavebního a demoličního zatříděného do Katalogu odpadů pod kódem 170 904</t>
  </si>
  <si>
    <t>616355003</t>
  </si>
  <si>
    <t>998</t>
  </si>
  <si>
    <t>Přesun hmot</t>
  </si>
  <si>
    <t>82</t>
  </si>
  <si>
    <t>998011001</t>
  </si>
  <si>
    <t xml:space="preserve">Přesun hmot pro budovy občanské výstavby, bydlení, výrobu a služby  s nosnou svislou konstrukcí zděnou z cihel, tvárnic nebo kamene vodorovná dopravní vzdálenost do 100 m pro budovy výšky do 6 m</t>
  </si>
  <si>
    <t>-960233336</t>
  </si>
  <si>
    <t>PSV</t>
  </si>
  <si>
    <t>Práce a dodávky PSV</t>
  </si>
  <si>
    <t>711</t>
  </si>
  <si>
    <t>Izolace proti vodě, vlhkosti a plynům</t>
  </si>
  <si>
    <t>83</t>
  </si>
  <si>
    <t>711111001</t>
  </si>
  <si>
    <t xml:space="preserve">Provedení izolace proti zemní vlhkosti natěradly a tmely za studena  na ploše vodorovné V nátěrem penetračním</t>
  </si>
  <si>
    <t>262308158</t>
  </si>
  <si>
    <t>84</t>
  </si>
  <si>
    <t>11163150</t>
  </si>
  <si>
    <t>lak penetrační asfaltový</t>
  </si>
  <si>
    <t>1952638279</t>
  </si>
  <si>
    <t>8,96*0,0003 'Přepočtené koeficientem množství</t>
  </si>
  <si>
    <t>85</t>
  </si>
  <si>
    <t>711112001</t>
  </si>
  <si>
    <t xml:space="preserve">Provedení izolace proti zemní vlhkosti natěradly a tmely za studena  na ploše svislé S nátěrem penetračním</t>
  </si>
  <si>
    <t>-249298754</t>
  </si>
  <si>
    <t>86</t>
  </si>
  <si>
    <t>-719973372</t>
  </si>
  <si>
    <t>120,358*0,00035 'Přepočtené koeficientem množství</t>
  </si>
  <si>
    <t>87</t>
  </si>
  <si>
    <t>711112012</t>
  </si>
  <si>
    <t xml:space="preserve">Provedení izolace proti zemní vlhkosti natěradly a tmely za studena  na ploše svislé S nátěrem tekutou lepenkou</t>
  </si>
  <si>
    <t>-1311099653</t>
  </si>
  <si>
    <t>88</t>
  </si>
  <si>
    <t>SMB.205017001</t>
  </si>
  <si>
    <t>COMBIFLEX-C2/S, 28 l</t>
  </si>
  <si>
    <t>litr</t>
  </si>
  <si>
    <t>-1544936357</t>
  </si>
  <si>
    <t>100,03*1,65 'Přepočtené koeficientem množství</t>
  </si>
  <si>
    <t>89</t>
  </si>
  <si>
    <t>711141559</t>
  </si>
  <si>
    <t xml:space="preserve">Provedení izolace proti zemní vlhkosti pásy přitavením  NAIP na ploše vodorovné V</t>
  </si>
  <si>
    <t>965441442</t>
  </si>
  <si>
    <t>90</t>
  </si>
  <si>
    <t>62832134</t>
  </si>
  <si>
    <t>pás asfaltový natavitelný oxidovaný tl. 4,0mm typu V60 S40 s vložkou ze skleněné rohože, s jemnozrnným minerálním posypem</t>
  </si>
  <si>
    <t>-2088807645</t>
  </si>
  <si>
    <t>8,96*1,15 'Přepočtené koeficientem množství</t>
  </si>
  <si>
    <t>91</t>
  </si>
  <si>
    <t>711142559</t>
  </si>
  <si>
    <t xml:space="preserve">Provedení izolace proti zemní vlhkosti pásy přitavením  NAIP na ploše svislé S</t>
  </si>
  <si>
    <t>2089395950</t>
  </si>
  <si>
    <t>-335676244</t>
  </si>
  <si>
    <t>120,358*1,2 'Přepočtené koeficientem množství</t>
  </si>
  <si>
    <t>93</t>
  </si>
  <si>
    <t>711491173</t>
  </si>
  <si>
    <t xml:space="preserve">Provedení izolace proti povrchové a podpovrchové tlakové vodě ostatní  na ploše vodorovné V z nopové fólie</t>
  </si>
  <si>
    <t>-793600642</t>
  </si>
  <si>
    <t>94</t>
  </si>
  <si>
    <t>28323005</t>
  </si>
  <si>
    <t>fólie profilovaná (nopová) drenážní HDPE s výškou nopů 8mm</t>
  </si>
  <si>
    <t>-1198103296</t>
  </si>
  <si>
    <t>8,96*1,2 'Přepočtené koeficientem množství</t>
  </si>
  <si>
    <t>95</t>
  </si>
  <si>
    <t>711491273</t>
  </si>
  <si>
    <t xml:space="preserve">Provedení izolace proti povrchové a podpovrchové tlakové vodě ostatní  na ploše svislé S z nopové fólie</t>
  </si>
  <si>
    <t>-1974174592</t>
  </si>
  <si>
    <t>0,8*91,88-(1,86*0,3+0,75*0,3+0,85*0,3)</t>
  </si>
  <si>
    <t>96</t>
  </si>
  <si>
    <t>549283758</t>
  </si>
  <si>
    <t>192,824*1,2 'Přepočtené koeficientem množství</t>
  </si>
  <si>
    <t>97</t>
  </si>
  <si>
    <t>998711101</t>
  </si>
  <si>
    <t xml:space="preserve">Přesun hmot pro izolace proti vodě, vlhkosti a plynům  stanovený z hmotnosti přesunovaného materiálu vodorovná dopravní vzdálenost do 50 m v objektech výšky do 6 m</t>
  </si>
  <si>
    <t>-848458824</t>
  </si>
  <si>
    <t>712</t>
  </si>
  <si>
    <t>Povlakové krytiny</t>
  </si>
  <si>
    <t>98</t>
  </si>
  <si>
    <t>712300921</t>
  </si>
  <si>
    <t xml:space="preserve">Opravy povlakové krytiny střech plochých do 10°  Příplatek k ceně za správkový kus NAIP přitavením</t>
  </si>
  <si>
    <t>761722193</t>
  </si>
  <si>
    <t>5,175+5,1+4,45+4,665+0,485+1,69+2,39+4,845+5,175+4,575+4,09+0,5+4,64+4,65+0,42</t>
  </si>
  <si>
    <t>18,395+2,315+15,14</t>
  </si>
  <si>
    <t>721</t>
  </si>
  <si>
    <t>Zdravotechnika - vnitřní kanalizace</t>
  </si>
  <si>
    <t>99</t>
  </si>
  <si>
    <t>721174043.</t>
  </si>
  <si>
    <t>Potrubí kanalizační připojovací PIPELIFE HT-Systém DN 50</t>
  </si>
  <si>
    <t>939062747</t>
  </si>
  <si>
    <t>100</t>
  </si>
  <si>
    <t>721211501</t>
  </si>
  <si>
    <t>Podlahové vpusti sklepní vpusti s vodorovným odtokem DN 110 mřížka plast 170x240</t>
  </si>
  <si>
    <t>-1476491853</t>
  </si>
  <si>
    <t>101</t>
  </si>
  <si>
    <t>721242804</t>
  </si>
  <si>
    <t xml:space="preserve">Demontáž lapačů střešních splavenin  DN 125</t>
  </si>
  <si>
    <t>1557079928</t>
  </si>
  <si>
    <t>102</t>
  </si>
  <si>
    <t>721300922</t>
  </si>
  <si>
    <t xml:space="preserve">Pročištění  ležatých svodů do DN 300</t>
  </si>
  <si>
    <t>-1839197762</t>
  </si>
  <si>
    <t>722</t>
  </si>
  <si>
    <t>Zdravotechnika - vnitřní vodovod</t>
  </si>
  <si>
    <t>103</t>
  </si>
  <si>
    <t>722174002.PPL</t>
  </si>
  <si>
    <t>Potrubí vodovodní plastové PPR INSTAPLAST S3.2 svar polyfuze PN 16 D 20 x 2,8 mm</t>
  </si>
  <si>
    <t>-302676509</t>
  </si>
  <si>
    <t>104</t>
  </si>
  <si>
    <t>722181232</t>
  </si>
  <si>
    <t xml:space="preserve">Ochrana potrubí  termoizolačními trubicemi z pěnového polyetylenu PE přilepenými v příčných a podélných spojích, tloušťky izolace přes 9 do 13 mm, vnitřního průměru izolace DN přes 22 do 45 mm</t>
  </si>
  <si>
    <t>-2137817271</t>
  </si>
  <si>
    <t>105</t>
  </si>
  <si>
    <t>722220152</t>
  </si>
  <si>
    <t>Armatury s jedním závitem plastové (PPR) PN 20 (SDR 6) DN 20 x G 1/2</t>
  </si>
  <si>
    <t>-1503787894</t>
  </si>
  <si>
    <t>725</t>
  </si>
  <si>
    <t>Zdravotechnika - zařizovací předměty</t>
  </si>
  <si>
    <t>106</t>
  </si>
  <si>
    <t>725210821</t>
  </si>
  <si>
    <t xml:space="preserve">Demontáž umyvadel  bez výtokových armatur umyvadel</t>
  </si>
  <si>
    <t>soubor</t>
  </si>
  <si>
    <t>-85052210</t>
  </si>
  <si>
    <t>107</t>
  </si>
  <si>
    <t>725214113</t>
  </si>
  <si>
    <t>Umyvadla nerezová připevněná na stěnu bez výtokové armatutury, rozměry umyvadla 560x435 mm</t>
  </si>
  <si>
    <t>1957192102</t>
  </si>
  <si>
    <t>108</t>
  </si>
  <si>
    <t>725813111</t>
  </si>
  <si>
    <t>Ventily rohové bez připojovací trubičky nebo flexi hadičky G 1/2</t>
  </si>
  <si>
    <t>-1655697687</t>
  </si>
  <si>
    <t>109</t>
  </si>
  <si>
    <t>725822611</t>
  </si>
  <si>
    <t>Baterie umyvadlové stojánkové pákové bez výpusti</t>
  </si>
  <si>
    <t>1808922932</t>
  </si>
  <si>
    <t>110</t>
  </si>
  <si>
    <t>725861102</t>
  </si>
  <si>
    <t>Zápachové uzávěrky zařizovacích předmětů pro umyvadla DN 40</t>
  </si>
  <si>
    <t>1142091627</t>
  </si>
  <si>
    <t>111</t>
  </si>
  <si>
    <t>725931124</t>
  </si>
  <si>
    <t xml:space="preserve">Pitné fontánky  nerezové G 1/2</t>
  </si>
  <si>
    <t>-2018797488</t>
  </si>
  <si>
    <t>734</t>
  </si>
  <si>
    <t>Ústřední vytápění - armatury</t>
  </si>
  <si>
    <t>112</t>
  </si>
  <si>
    <t>734430001</t>
  </si>
  <si>
    <t>Přesunutí čidla a regulace topného systému vč. servisního zásahu na regulaci plynových kotlů</t>
  </si>
  <si>
    <t>kpl</t>
  </si>
  <si>
    <t>-715521004</t>
  </si>
  <si>
    <t>113</t>
  </si>
  <si>
    <t>734430821.</t>
  </si>
  <si>
    <t xml:space="preserve">Demontáž termostatů  kapilárových</t>
  </si>
  <si>
    <t>873618456</t>
  </si>
  <si>
    <t>741</t>
  </si>
  <si>
    <t>Elektroinstalace - silnoproud</t>
  </si>
  <si>
    <t>114</t>
  </si>
  <si>
    <t>741371841</t>
  </si>
  <si>
    <t>Demontáž svítidel bez zachování funkčnosti (do suti) v bytových nebo společenských místnostech se standardní paticí (E27, T5, GU10) přisazených, ploše do 0,09 m2</t>
  </si>
  <si>
    <t>857287559</t>
  </si>
  <si>
    <t>115</t>
  </si>
  <si>
    <t>741372111</t>
  </si>
  <si>
    <t>Montáž svítidel LED se zapojením vodičů bytových nebo společenských místností vestavných podhledových čtvercových nebo obdélníkových, obsahu do 0,09 m2</t>
  </si>
  <si>
    <t>-872405890</t>
  </si>
  <si>
    <t>116</t>
  </si>
  <si>
    <t>000000002</t>
  </si>
  <si>
    <t>světlo venkovní s čidlem</t>
  </si>
  <si>
    <t>-1000431401</t>
  </si>
  <si>
    <t>117</t>
  </si>
  <si>
    <t>741410021</t>
  </si>
  <si>
    <t>Montáž uzemňovacího vedení s upevněním, propojením a připojením pomocí svorek v zemi s izolací spojů pásku průřezu do 120 mm2 v městské zástavbě</t>
  </si>
  <si>
    <t>-459769041</t>
  </si>
  <si>
    <t>118</t>
  </si>
  <si>
    <t>35442062</t>
  </si>
  <si>
    <t>pás zemnící 30x4mm FeZn</t>
  </si>
  <si>
    <t>kg</t>
  </si>
  <si>
    <t>-2021226327</t>
  </si>
  <si>
    <t>119</t>
  </si>
  <si>
    <t>741420001</t>
  </si>
  <si>
    <t>Montáž hromosvodného vedení svodových drátů nebo lan s podpěrami, Ø do 10 mm</t>
  </si>
  <si>
    <t>-1550334096</t>
  </si>
  <si>
    <t>5*5</t>
  </si>
  <si>
    <t>120</t>
  </si>
  <si>
    <t>35441072</t>
  </si>
  <si>
    <t>drát pro hromosvod FeZn D 8mm</t>
  </si>
  <si>
    <t>-1562060461</t>
  </si>
  <si>
    <t>25,000*0,62</t>
  </si>
  <si>
    <t>121</t>
  </si>
  <si>
    <t>741421861</t>
  </si>
  <si>
    <t>Demontáž hromosvodného vedení podpěr svislého vedení šroubovaného</t>
  </si>
  <si>
    <t>187600534</t>
  </si>
  <si>
    <t>122</t>
  </si>
  <si>
    <t>741820001</t>
  </si>
  <si>
    <t>Měření zemních odporů zemniče</t>
  </si>
  <si>
    <t>-1362174818</t>
  </si>
  <si>
    <t>123</t>
  </si>
  <si>
    <t>741820011</t>
  </si>
  <si>
    <t>Měření zemních odporů zemnicí sítě délky pásku do 100 m</t>
  </si>
  <si>
    <t>139287805</t>
  </si>
  <si>
    <t>124</t>
  </si>
  <si>
    <t>998741101</t>
  </si>
  <si>
    <t>Přesun hmot pro silnoproud stanovený z hmotnosti přesunovaného materiálu vodorovná dopravní vzdálenost do 50 m v objektech výšky do 6 m</t>
  </si>
  <si>
    <t>-1859407601</t>
  </si>
  <si>
    <t>742</t>
  </si>
  <si>
    <t>Elektroinstalace - slaboproud</t>
  </si>
  <si>
    <t>125</t>
  </si>
  <si>
    <t>742111101</t>
  </si>
  <si>
    <t>Montáž revizních dvířek plastových</t>
  </si>
  <si>
    <t>-300720295</t>
  </si>
  <si>
    <t>126</t>
  </si>
  <si>
    <t>000000004</t>
  </si>
  <si>
    <t>Revizní dvířka 300x300mm</t>
  </si>
  <si>
    <t>-1687690316</t>
  </si>
  <si>
    <t>127</t>
  </si>
  <si>
    <t>742210261</t>
  </si>
  <si>
    <t>Montáž světelných nebo zvukových prvků EPS sirény nebo majáku nebo signalizace</t>
  </si>
  <si>
    <t>-1205671047</t>
  </si>
  <si>
    <t>128</t>
  </si>
  <si>
    <t>742210503</t>
  </si>
  <si>
    <t>Zkoušky a revize EPS zkoušky koordinační funkční EPS</t>
  </si>
  <si>
    <t>1100312560</t>
  </si>
  <si>
    <t>129</t>
  </si>
  <si>
    <t>742222856</t>
  </si>
  <si>
    <t>Demontáž příslušenství pro PZTS sirény zálohované s majákem a s akumulátorem</t>
  </si>
  <si>
    <t>1485415225</t>
  </si>
  <si>
    <t>130</t>
  </si>
  <si>
    <t>742310802</t>
  </si>
  <si>
    <t>Demontáž domovního telefonu komunikačního tabla</t>
  </si>
  <si>
    <t>-1795560651</t>
  </si>
  <si>
    <t>131</t>
  </si>
  <si>
    <t>742320051</t>
  </si>
  <si>
    <t>Montáž elektricky ovládaných zámků komunikačního tabla dveřního</t>
  </si>
  <si>
    <t>1121808846</t>
  </si>
  <si>
    <t>761</t>
  </si>
  <si>
    <t>Konstrukce prosvětlovací</t>
  </si>
  <si>
    <t>132</t>
  </si>
  <si>
    <t>761661031</t>
  </si>
  <si>
    <t>Osazení sklepních světlíků (anglických dvorků) včetně osazení roštu, osazení odvodňovacího prvku a osazení pojistky (proti vloupání ) hloubky přes 0,6 m do 1,0 m, šířky přes 1,0 do 1,25 m</t>
  </si>
  <si>
    <t>-1121779814</t>
  </si>
  <si>
    <t>133</t>
  </si>
  <si>
    <t>ACO.35904</t>
  </si>
  <si>
    <t>Světlík 125x100x40 - pochozí: tahokov, těleso, mont. set</t>
  </si>
  <si>
    <t>-367386795</t>
  </si>
  <si>
    <t>764</t>
  </si>
  <si>
    <t>Konstrukce klempířské</t>
  </si>
  <si>
    <t>134</t>
  </si>
  <si>
    <t>764002841</t>
  </si>
  <si>
    <t>Demontáž klempířských konstrukcí oplechování horních ploch zdí a nadezdívek do suti</t>
  </si>
  <si>
    <t>1810522768</t>
  </si>
  <si>
    <t>135</t>
  </si>
  <si>
    <t>764002851</t>
  </si>
  <si>
    <t>Demontáž klempířských konstrukcí oplechování parapetů do suti</t>
  </si>
  <si>
    <t>156678153</t>
  </si>
  <si>
    <t>0,87*4+1,74+1,72*5+1,73*3+2,1*6</t>
  </si>
  <si>
    <t>136</t>
  </si>
  <si>
    <t>764004821</t>
  </si>
  <si>
    <t>Demontáž klempířských konstrukcí žlabu nástřešního do suti</t>
  </si>
  <si>
    <t>1626951871</t>
  </si>
  <si>
    <t>137</t>
  </si>
  <si>
    <t>764004861</t>
  </si>
  <si>
    <t>Demontáž klempířských konstrukcí svodu do suti</t>
  </si>
  <si>
    <t>-800216035</t>
  </si>
  <si>
    <t>2*4,4</t>
  </si>
  <si>
    <t>138</t>
  </si>
  <si>
    <t>764212636</t>
  </si>
  <si>
    <t>Oplechování střešních prvků z pozinkovaného plechu s povrchovou úpravou štítu závětrnou lištou rš 500 mm</t>
  </si>
  <si>
    <t>1585906895</t>
  </si>
  <si>
    <t>"K13"</t>
  </si>
  <si>
    <t>139</t>
  </si>
  <si>
    <t>764212649</t>
  </si>
  <si>
    <t>Oplechování střešních prvků z pozinkovaného plechu s povrchovou úpravou štítu závětrnou lištou rš 800 mm</t>
  </si>
  <si>
    <t>-260451149</t>
  </si>
  <si>
    <t>"K15"</t>
  </si>
  <si>
    <t>140</t>
  </si>
  <si>
    <t>764214607</t>
  </si>
  <si>
    <t>Oplechování horních ploch zdí a nadezdívek (atik) z pozinkovaného plechu s povrchovou úpravou mechanicky kotvené rš 670 mm</t>
  </si>
  <si>
    <t>1589155618</t>
  </si>
  <si>
    <t>"K14"</t>
  </si>
  <si>
    <t>141</t>
  </si>
  <si>
    <t>764214608</t>
  </si>
  <si>
    <t>Oplechování horních ploch zdí a nadezdívek (atik) z pozinkovaného plechu s povrchovou úpravou mechanicky kotvené rš 750 mm</t>
  </si>
  <si>
    <t>-342298218</t>
  </si>
  <si>
    <t>"K11"</t>
  </si>
  <si>
    <t>21,5</t>
  </si>
  <si>
    <t>142</t>
  </si>
  <si>
    <t>764214611</t>
  </si>
  <si>
    <t>Oplechování horních ploch zdí a nadezdívek (atik) z pozinkovaného plechu s povrchovou úpravou mechanicky kotvené přes rš 800 mm</t>
  </si>
  <si>
    <t>-1519261844</t>
  </si>
  <si>
    <t>"K12"</t>
  </si>
  <si>
    <t>143</t>
  </si>
  <si>
    <t>764216603</t>
  </si>
  <si>
    <t>Oplechování parapetů z pozinkovaného plechu s povrchovou úpravou rovných mechanicky kotvené, bez rohů rš 250 mm</t>
  </si>
  <si>
    <t>-1869793174</t>
  </si>
  <si>
    <t>"K1"</t>
  </si>
  <si>
    <t>1,71</t>
  </si>
  <si>
    <t>"K2"</t>
  </si>
  <si>
    <t>0,57</t>
  </si>
  <si>
    <t>144</t>
  </si>
  <si>
    <t>764216605</t>
  </si>
  <si>
    <t>Oplechování parapetů z pozinkovaného plechu s povrchovou úpravou rovných mechanicky kotvené, bez rohů rš 400 mm</t>
  </si>
  <si>
    <t>-28148972</t>
  </si>
  <si>
    <t>"K5"</t>
  </si>
  <si>
    <t>6*2</t>
  </si>
  <si>
    <t>145</t>
  </si>
  <si>
    <t>764216606</t>
  </si>
  <si>
    <t>Oplechování parapetů z pozinkovaného plechu s povrchovou úpravou rovných mechanicky kotvené, bez rohů rš 500 mm</t>
  </si>
  <si>
    <t>-1264248281</t>
  </si>
  <si>
    <t>"K3"</t>
  </si>
  <si>
    <t>1,62*4</t>
  </si>
  <si>
    <t>"K4"</t>
  </si>
  <si>
    <t>1,63*2</t>
  </si>
  <si>
    <t>"K6"</t>
  </si>
  <si>
    <t>1,62*2</t>
  </si>
  <si>
    <t>"K7"</t>
  </si>
  <si>
    <t>0,77*4</t>
  </si>
  <si>
    <t>146</t>
  </si>
  <si>
    <t>764311606.</t>
  </si>
  <si>
    <t>Lemování zdí z pozinkovaného plechu s povrchovou úpravou boční nebo horní rovné, střech s krytinou prejzovou nebo vlnitou rš 500 mm</t>
  </si>
  <si>
    <t>1034184917</t>
  </si>
  <si>
    <t>"K16"</t>
  </si>
  <si>
    <t>0,4</t>
  </si>
  <si>
    <t>"K17"</t>
  </si>
  <si>
    <t>0,5*2</t>
  </si>
  <si>
    <t>147</t>
  </si>
  <si>
    <t>764511612.</t>
  </si>
  <si>
    <t>Žlab podokapní z pozinkovaného plechu s povrchovou úpravou včetně háků a čel hranatý rš 330 mm</t>
  </si>
  <si>
    <t>-1092706625</t>
  </si>
  <si>
    <t>"K9"</t>
  </si>
  <si>
    <t>19,5</t>
  </si>
  <si>
    <t>148</t>
  </si>
  <si>
    <t>764511612..</t>
  </si>
  <si>
    <t>1246586083</t>
  </si>
  <si>
    <t>"K10"</t>
  </si>
  <si>
    <t>17,28</t>
  </si>
  <si>
    <t>149</t>
  </si>
  <si>
    <t>764518001</t>
  </si>
  <si>
    <t>Atypický box - zakrytí litinového kolena</t>
  </si>
  <si>
    <t>596178972</t>
  </si>
  <si>
    <t>150</t>
  </si>
  <si>
    <t>764518622</t>
  </si>
  <si>
    <t>Svod z pozinkovaného plechu s upraveným povrchem včetně objímek, kolen a odskoků kruhový, průměru 100 mm</t>
  </si>
  <si>
    <t>-811773380</t>
  </si>
  <si>
    <t>"K8"</t>
  </si>
  <si>
    <t>5*2</t>
  </si>
  <si>
    <t>151</t>
  </si>
  <si>
    <t>998764101</t>
  </si>
  <si>
    <t>Přesun hmot pro konstrukce klempířské stanovený z hmotnosti přesunovaného materiálu vodorovná dopravní vzdálenost do 50 m v objektech výšky do 6 m</t>
  </si>
  <si>
    <t>1150948297</t>
  </si>
  <si>
    <t>766</t>
  </si>
  <si>
    <t>Konstrukce truhlářské</t>
  </si>
  <si>
    <t>152</t>
  </si>
  <si>
    <t>766622131</t>
  </si>
  <si>
    <t>Montáž oken plastových včetně montáže rámu plochy přes 1 m2 otevíravých do zdiva, výšky do 1,5 m</t>
  </si>
  <si>
    <t>1568986568</t>
  </si>
  <si>
    <t>1,17*0,57+0,57+0,57</t>
  </si>
  <si>
    <t>153</t>
  </si>
  <si>
    <t>61140050</t>
  </si>
  <si>
    <t>okno plastové otevíravé/sklopné trojsklo do plochy 1m2</t>
  </si>
  <si>
    <t>-1401810841</t>
  </si>
  <si>
    <t>154</t>
  </si>
  <si>
    <t>766694121</t>
  </si>
  <si>
    <t>Montáž ostatních truhlářských konstrukcí parapetních desek dřevěných nebo plastových šířky přes 300 mm, délky do 1000 mm</t>
  </si>
  <si>
    <t>-1717642984</t>
  </si>
  <si>
    <t>155</t>
  </si>
  <si>
    <t>61144406</t>
  </si>
  <si>
    <t>parapet plastový vnitřní komůrkový 600x20x1000mm</t>
  </si>
  <si>
    <t>-1247168388</t>
  </si>
  <si>
    <t>156</t>
  </si>
  <si>
    <t>766694122</t>
  </si>
  <si>
    <t>Montáž ostatních truhlářských konstrukcí parapetních desek dřevěných nebo plastových šířky přes 300 mm, délky přes 1000 do 1600 mm</t>
  </si>
  <si>
    <t>1032767279</t>
  </si>
  <si>
    <t>157</t>
  </si>
  <si>
    <t>61144404</t>
  </si>
  <si>
    <t>parapet plastový vnitřní komůrkový 400x20x1000mm</t>
  </si>
  <si>
    <t>-156778442</t>
  </si>
  <si>
    <t>767</t>
  </si>
  <si>
    <t>Konstrukce zámečnické</t>
  </si>
  <si>
    <t>158</t>
  </si>
  <si>
    <t>767161211</t>
  </si>
  <si>
    <t xml:space="preserve">Montáž zábradlí rovného  z profilové oceli do zdiva, hmotnosti 1 m zábradlí do 20 kg</t>
  </si>
  <si>
    <t>1008015033</t>
  </si>
  <si>
    <t>159</t>
  </si>
  <si>
    <t>767161823</t>
  </si>
  <si>
    <t>Demontáž zábradlí schodišťového nerozebíratelný spoj hmotnosti 1 m zábradlí do 20 kg</t>
  </si>
  <si>
    <t>98595386</t>
  </si>
  <si>
    <t>160</t>
  </si>
  <si>
    <t>767510111</t>
  </si>
  <si>
    <t xml:space="preserve">Montáž kanálových krytů  osazení</t>
  </si>
  <si>
    <t>71927364</t>
  </si>
  <si>
    <t>161</t>
  </si>
  <si>
    <t>000001</t>
  </si>
  <si>
    <t>Rošt tahokov - pozink</t>
  </si>
  <si>
    <t>-1897807663</t>
  </si>
  <si>
    <t>162</t>
  </si>
  <si>
    <t>767812851</t>
  </si>
  <si>
    <t>Demontáž markýz fasádních, šířky do 2 000 mm</t>
  </si>
  <si>
    <t>-1464183357</t>
  </si>
  <si>
    <t>163</t>
  </si>
  <si>
    <t>767812852</t>
  </si>
  <si>
    <t>Demontáž markýz fasádních, šířky přes 2 000 do 3 500 mm</t>
  </si>
  <si>
    <t>-485376430</t>
  </si>
  <si>
    <t>164</t>
  </si>
  <si>
    <t>767832802</t>
  </si>
  <si>
    <t>Demontáž venkovních požárních žebříků bez ochranného koše</t>
  </si>
  <si>
    <t>1552623632</t>
  </si>
  <si>
    <t>165</t>
  </si>
  <si>
    <t>767893113</t>
  </si>
  <si>
    <t>Montáž stříšek nad venkovními vstupy z kovových profilů kotvených k nosné konstrukci pomocí závěsů, výplň z umělých hmot obloukových šířky do 1,50 m</t>
  </si>
  <si>
    <t>383181959</t>
  </si>
  <si>
    <t>166</t>
  </si>
  <si>
    <t>GTA.0019382.URS</t>
  </si>
  <si>
    <t>Vchodová stříška Gutta Valtellina 6 mm 120 x 82 cm šedá / čirá</t>
  </si>
  <si>
    <t>-260241408</t>
  </si>
  <si>
    <t>167</t>
  </si>
  <si>
    <t>767893114</t>
  </si>
  <si>
    <t>Montáž stříšek nad venkovními vstupy z kovových profilů kotvených k nosné konstrukci pomocí závěsů, výplň z umělých hmot obloukových šířky přes 1,50 do 2,00 m</t>
  </si>
  <si>
    <t>714748465</t>
  </si>
  <si>
    <t>168</t>
  </si>
  <si>
    <t>GTA.4000116</t>
  </si>
  <si>
    <t>Vchodová stříška Gutta Rondo velká 2,5m - bílá</t>
  </si>
  <si>
    <t>-238878060</t>
  </si>
  <si>
    <t>169</t>
  </si>
  <si>
    <t>76799511</t>
  </si>
  <si>
    <t xml:space="preserve">Montáž ostatních atypických zámečnických konstrukcí  hmotnosti přes 5 do 10 kg</t>
  </si>
  <si>
    <t>1862814796</t>
  </si>
  <si>
    <t>"žebřík"</t>
  </si>
  <si>
    <t>8*4</t>
  </si>
  <si>
    <t>"šňůry"</t>
  </si>
  <si>
    <t xml:space="preserve">  4*3</t>
  </si>
  <si>
    <t>771</t>
  </si>
  <si>
    <t>Podlahy z dlaždic</t>
  </si>
  <si>
    <t>170</t>
  </si>
  <si>
    <t>771474112</t>
  </si>
  <si>
    <t>Montáž soklů z dlaždic keramických lepených flexibilním lepidlem rovných, výšky přes 65 do 90 mm</t>
  </si>
  <si>
    <t>-2115866040</t>
  </si>
  <si>
    <t>0,07*6</t>
  </si>
  <si>
    <t>171</t>
  </si>
  <si>
    <t>59761276</t>
  </si>
  <si>
    <t>sokl-dlažba keramická slinutá hladká do interiéru i exteriéru 330x72mm</t>
  </si>
  <si>
    <t>171946325</t>
  </si>
  <si>
    <t>3,3*6</t>
  </si>
  <si>
    <t>19,8*1,1 'Přepočtené koeficientem množství</t>
  </si>
  <si>
    <t>781</t>
  </si>
  <si>
    <t>Dokončovací práce - obklady</t>
  </si>
  <si>
    <t>172</t>
  </si>
  <si>
    <t>781471810</t>
  </si>
  <si>
    <t>Demontáž obkladů z dlaždic keramických kladených do malty</t>
  </si>
  <si>
    <t>-18456135</t>
  </si>
  <si>
    <t>0,7*6</t>
  </si>
  <si>
    <t>783</t>
  </si>
  <si>
    <t>Dokončovací práce - nátěry</t>
  </si>
  <si>
    <t>173</t>
  </si>
  <si>
    <t>783317105.</t>
  </si>
  <si>
    <t>Krycí nátěr (email) zámečnických konstrukcí jednonásobný syntetický samozákladující</t>
  </si>
  <si>
    <t>-193484914</t>
  </si>
  <si>
    <t>784</t>
  </si>
  <si>
    <t>Dokončovací práce - malby a tapety</t>
  </si>
  <si>
    <t>174</t>
  </si>
  <si>
    <t>784111001</t>
  </si>
  <si>
    <t>Oprášení (ometení) podkladu v místnostech výšky do 3,80 m</t>
  </si>
  <si>
    <t>1184015222</t>
  </si>
  <si>
    <t>(2,88*2+2,56*2)*2,13+(10,38*2+5,52*2)*2,18+2,56*2,88+10,38*5,52-(1,45*1,97*2)</t>
  </si>
  <si>
    <t>175</t>
  </si>
  <si>
    <t>784171101</t>
  </si>
  <si>
    <t>Zakrytí nemalovaných ploch (materiál ve specifikaci) včetně pozdějšího odkrytí podlah</t>
  </si>
  <si>
    <t>-26113582</t>
  </si>
  <si>
    <t>2,56*2,88+10,38*5,52</t>
  </si>
  <si>
    <t>176</t>
  </si>
  <si>
    <t>58124844</t>
  </si>
  <si>
    <t>fólie pro malířské potřeby zakrývací tl 25µ 4x5m</t>
  </si>
  <si>
    <t>-134181955</t>
  </si>
  <si>
    <t>64,67*1,05 'Přepočtené koeficientem množství</t>
  </si>
  <si>
    <t>177</t>
  </si>
  <si>
    <t>784181101</t>
  </si>
  <si>
    <t>Penetrace podkladu jednonásobná základní akrylátová v místnostech výšky do 3,80 m</t>
  </si>
  <si>
    <t>2016411582</t>
  </si>
  <si>
    <t>178</t>
  </si>
  <si>
    <t>784191007</t>
  </si>
  <si>
    <t>Čištění vnitřních ploch hrubý úklid po provedení malířských prací omytím podlah</t>
  </si>
  <si>
    <t>1413760549</t>
  </si>
  <si>
    <t>179</t>
  </si>
  <si>
    <t>784221101</t>
  </si>
  <si>
    <t>Malby z malířských směsí otěruvzdorných za sucha dvojnásobné, bílé za sucha otěruvzdorné dobře v místnostech výšky do 3,80 m</t>
  </si>
  <si>
    <t>1545056551</t>
  </si>
  <si>
    <t>787</t>
  </si>
  <si>
    <t>Dokončovací práce - zasklívání</t>
  </si>
  <si>
    <t>180</t>
  </si>
  <si>
    <t>787911115</t>
  </si>
  <si>
    <t xml:space="preserve">Zasklívání – ostatní práce  montáž fólie na sklo neprůhledné</t>
  </si>
  <si>
    <t>-487741874</t>
  </si>
  <si>
    <t>0,15*11</t>
  </si>
  <si>
    <t>181</t>
  </si>
  <si>
    <t>63479014.</t>
  </si>
  <si>
    <t>fólie na sklo nereflexní kouřová 56%</t>
  </si>
  <si>
    <t>1195480937</t>
  </si>
  <si>
    <t>1,65*1,03 'Přepočtené koeficientem množství</t>
  </si>
  <si>
    <t>Práce a dodávky M</t>
  </si>
  <si>
    <t>23-M</t>
  </si>
  <si>
    <t>Montáže potrubí</t>
  </si>
  <si>
    <t>182</t>
  </si>
  <si>
    <t>23020011</t>
  </si>
  <si>
    <t>Nasunutí potrubní sekce do chráničky jmenovitá světlost nasouvaného potrubí DN 50</t>
  </si>
  <si>
    <t>1924753041</t>
  </si>
  <si>
    <t>HZS</t>
  </si>
  <si>
    <t>Hodinové zúčtovací sazby</t>
  </si>
  <si>
    <t>183</t>
  </si>
  <si>
    <t>HZS2492</t>
  </si>
  <si>
    <t xml:space="preserve">Hodinové zúčtovací sazby profesí PSV  zednické výpomoci a pomocné práce PSV pomocný dělník PSV</t>
  </si>
  <si>
    <t>hod</t>
  </si>
  <si>
    <t>512</t>
  </si>
  <si>
    <t>-1260148842</t>
  </si>
  <si>
    <t>"Demontáž informačních cedulí, označení hydrantu, prádelní šňůry"</t>
  </si>
  <si>
    <t>"zpětná montáž"</t>
  </si>
  <si>
    <t>184</t>
  </si>
  <si>
    <t>000000003</t>
  </si>
  <si>
    <t>informační cedule, označení hydrantu, číslo popisné a orientační</t>
  </si>
  <si>
    <t>-2140393535</t>
  </si>
  <si>
    <t>VRN</t>
  </si>
  <si>
    <t>Vedlejší rozpočtové náklady</t>
  </si>
  <si>
    <t>VRN1</t>
  </si>
  <si>
    <t>Průzkumné, geodetické a projektové práce</t>
  </si>
  <si>
    <t>185</t>
  </si>
  <si>
    <t>013254000</t>
  </si>
  <si>
    <t>Dokumentace skutečného provedení stavby</t>
  </si>
  <si>
    <t>1024</t>
  </si>
  <si>
    <t>293859597</t>
  </si>
  <si>
    <t>VRN3</t>
  </si>
  <si>
    <t>Zařízení staveniště</t>
  </si>
  <si>
    <t>186</t>
  </si>
  <si>
    <t>030001000</t>
  </si>
  <si>
    <t>-147135610</t>
  </si>
  <si>
    <t>187</t>
  </si>
  <si>
    <t>039103000</t>
  </si>
  <si>
    <t>Rozebrání, bourání a odvoz zařízení staveniště</t>
  </si>
  <si>
    <t>793344242</t>
  </si>
  <si>
    <t>VRN5</t>
  </si>
  <si>
    <t>Finanční náklady</t>
  </si>
  <si>
    <t>188</t>
  </si>
  <si>
    <t>052103000</t>
  </si>
  <si>
    <t>Rezerva investora</t>
  </si>
  <si>
    <t>%</t>
  </si>
  <si>
    <t>-1212647460</t>
  </si>
  <si>
    <t>VRN6</t>
  </si>
  <si>
    <t>Územní vlivy</t>
  </si>
  <si>
    <t>189</t>
  </si>
  <si>
    <t>065002000</t>
  </si>
  <si>
    <t>Mimostaveništní doprava materiálů</t>
  </si>
  <si>
    <t>1986732581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</si>
</sst>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01/19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Zateplení obvodového pláště a odizolování proti vodě MŠ Šestajovická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ul. Šestajovická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 "","",AN8)</f>
        <v>3. 5. 2019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>Městská část Praha 14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ProjectK7 s.r.o.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35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77</v>
      </c>
      <c r="BT94" s="111" t="s">
        <v>78</v>
      </c>
      <c r="BV94" s="111" t="s">
        <v>79</v>
      </c>
      <c r="BW94" s="111" t="s">
        <v>5</v>
      </c>
      <c r="BX94" s="111" t="s">
        <v>80</v>
      </c>
      <c r="CL94" s="111" t="s">
        <v>1</v>
      </c>
    </row>
    <row r="95" s="6" customFormat="1" ht="27" customHeight="1">
      <c r="A95" s="112" t="s">
        <v>81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'01-19 - Zateplení obvodov...'!J28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82</v>
      </c>
      <c r="AR95" s="119"/>
      <c r="AS95" s="120">
        <v>0</v>
      </c>
      <c r="AT95" s="121">
        <f>ROUND(SUM(AV95:AW95),2)</f>
        <v>0</v>
      </c>
      <c r="AU95" s="122">
        <f>'01-19 - Zateplení obvodov...'!P147</f>
        <v>0</v>
      </c>
      <c r="AV95" s="121">
        <f>'01-19 - Zateplení obvodov...'!J31</f>
        <v>0</v>
      </c>
      <c r="AW95" s="121">
        <f>'01-19 - Zateplení obvodov...'!J32</f>
        <v>0</v>
      </c>
      <c r="AX95" s="121">
        <f>'01-19 - Zateplení obvodov...'!J33</f>
        <v>0</v>
      </c>
      <c r="AY95" s="121">
        <f>'01-19 - Zateplení obvodov...'!J34</f>
        <v>0</v>
      </c>
      <c r="AZ95" s="121">
        <f>'01-19 - Zateplení obvodov...'!F31</f>
        <v>0</v>
      </c>
      <c r="BA95" s="121">
        <f>'01-19 - Zateplení obvodov...'!F32</f>
        <v>0</v>
      </c>
      <c r="BB95" s="121">
        <f>'01-19 - Zateplení obvodov...'!F33</f>
        <v>0</v>
      </c>
      <c r="BC95" s="121">
        <f>'01-19 - Zateplení obvodov...'!F34</f>
        <v>0</v>
      </c>
      <c r="BD95" s="123">
        <f>'01-19 - Zateplení obvodov...'!F35</f>
        <v>0</v>
      </c>
      <c r="BT95" s="124" t="s">
        <v>83</v>
      </c>
      <c r="BU95" s="124" t="s">
        <v>84</v>
      </c>
      <c r="BV95" s="124" t="s">
        <v>79</v>
      </c>
      <c r="BW95" s="124" t="s">
        <v>5</v>
      </c>
      <c r="BX95" s="124" t="s">
        <v>80</v>
      </c>
      <c r="CL95" s="124" t="s">
        <v>1</v>
      </c>
    </row>
    <row r="96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="1" customFormat="1" ht="6.96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sheet="1" formatColumns="0" formatRows="0" objects="1" scenarios="1" spinCount="100000" saltValue="ncMpA8/IeB6o10Egt9687RFrsn2RfUIJMLzHLr7FwK+SUnV3N0m1rjGx6iGpsInfLhdAKq3RbaolNbcNJma83Q==" hashValue="ToSwhPfCUfldNr1IocFEUs3OyMiT3lG5YGJChqYxm8b0Zz8eeyNzX3wIP2/F+WCKYdGhDoxuFbFOTme9C0M3fg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-19 - Zateplení obvodo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5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5</v>
      </c>
    </row>
    <row r="3" ht="6.96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9"/>
      <c r="AT3" s="16" t="s">
        <v>85</v>
      </c>
    </row>
    <row r="4" ht="24.96" customHeight="1">
      <c r="B4" s="19"/>
      <c r="D4" s="129" t="s">
        <v>86</v>
      </c>
      <c r="L4" s="19"/>
      <c r="M4" s="130" t="s">
        <v>10</v>
      </c>
      <c r="AT4" s="16" t="s">
        <v>4</v>
      </c>
    </row>
    <row r="5" ht="6.96" customHeight="1">
      <c r="B5" s="19"/>
      <c r="L5" s="19"/>
    </row>
    <row r="6" s="1" customFormat="1" ht="12" customHeight="1">
      <c r="B6" s="42"/>
      <c r="D6" s="131" t="s">
        <v>16</v>
      </c>
      <c r="I6" s="132"/>
      <c r="L6" s="42"/>
    </row>
    <row r="7" s="1" customFormat="1" ht="36.96" customHeight="1">
      <c r="B7" s="42"/>
      <c r="E7" s="133" t="s">
        <v>17</v>
      </c>
      <c r="F7" s="1"/>
      <c r="G7" s="1"/>
      <c r="H7" s="1"/>
      <c r="I7" s="132"/>
      <c r="L7" s="42"/>
    </row>
    <row r="8" s="1" customFormat="1">
      <c r="B8" s="42"/>
      <c r="I8" s="132"/>
      <c r="L8" s="42"/>
    </row>
    <row r="9" s="1" customFormat="1" ht="12" customHeight="1">
      <c r="B9" s="42"/>
      <c r="D9" s="131" t="s">
        <v>18</v>
      </c>
      <c r="F9" s="134" t="s">
        <v>1</v>
      </c>
      <c r="I9" s="135" t="s">
        <v>19</v>
      </c>
      <c r="J9" s="134" t="s">
        <v>1</v>
      </c>
      <c r="L9" s="42"/>
    </row>
    <row r="10" s="1" customFormat="1" ht="12" customHeight="1">
      <c r="B10" s="42"/>
      <c r="D10" s="131" t="s">
        <v>20</v>
      </c>
      <c r="F10" s="134" t="s">
        <v>21</v>
      </c>
      <c r="I10" s="135" t="s">
        <v>22</v>
      </c>
      <c r="J10" s="136" t="str">
        <f>'Rekapitulace stavby'!AN8</f>
        <v>3. 5. 2019</v>
      </c>
      <c r="L10" s="42"/>
    </row>
    <row r="11" s="1" customFormat="1" ht="10.8" customHeight="1">
      <c r="B11" s="42"/>
      <c r="I11" s="132"/>
      <c r="L11" s="42"/>
    </row>
    <row r="12" s="1" customFormat="1" ht="12" customHeight="1">
      <c r="B12" s="42"/>
      <c r="D12" s="131" t="s">
        <v>24</v>
      </c>
      <c r="I12" s="135" t="s">
        <v>25</v>
      </c>
      <c r="J12" s="134" t="s">
        <v>26</v>
      </c>
      <c r="L12" s="42"/>
    </row>
    <row r="13" s="1" customFormat="1" ht="18" customHeight="1">
      <c r="B13" s="42"/>
      <c r="E13" s="134" t="s">
        <v>27</v>
      </c>
      <c r="I13" s="135" t="s">
        <v>28</v>
      </c>
      <c r="J13" s="134" t="s">
        <v>1</v>
      </c>
      <c r="L13" s="42"/>
    </row>
    <row r="14" s="1" customFormat="1" ht="6.96" customHeight="1">
      <c r="B14" s="42"/>
      <c r="I14" s="132"/>
      <c r="L14" s="42"/>
    </row>
    <row r="15" s="1" customFormat="1" ht="12" customHeight="1">
      <c r="B15" s="42"/>
      <c r="D15" s="131" t="s">
        <v>29</v>
      </c>
      <c r="I15" s="135" t="s">
        <v>25</v>
      </c>
      <c r="J15" s="32" t="str">
        <f>'Rekapitulace stavby'!AN13</f>
        <v>Vyplň údaj</v>
      </c>
      <c r="L15" s="42"/>
    </row>
    <row r="16" s="1" customFormat="1" ht="18" customHeight="1">
      <c r="B16" s="42"/>
      <c r="E16" s="32" t="str">
        <f>'Rekapitulace stavby'!E14</f>
        <v>Vyplň údaj</v>
      </c>
      <c r="F16" s="134"/>
      <c r="G16" s="134"/>
      <c r="H16" s="134"/>
      <c r="I16" s="135" t="s">
        <v>28</v>
      </c>
      <c r="J16" s="32" t="str">
        <f>'Rekapitulace stavby'!AN14</f>
        <v>Vyplň údaj</v>
      </c>
      <c r="L16" s="42"/>
    </row>
    <row r="17" s="1" customFormat="1" ht="6.96" customHeight="1">
      <c r="B17" s="42"/>
      <c r="I17" s="132"/>
      <c r="L17" s="42"/>
    </row>
    <row r="18" s="1" customFormat="1" ht="12" customHeight="1">
      <c r="B18" s="42"/>
      <c r="D18" s="131" t="s">
        <v>31</v>
      </c>
      <c r="I18" s="135" t="s">
        <v>25</v>
      </c>
      <c r="J18" s="134" t="s">
        <v>32</v>
      </c>
      <c r="L18" s="42"/>
    </row>
    <row r="19" s="1" customFormat="1" ht="18" customHeight="1">
      <c r="B19" s="42"/>
      <c r="E19" s="134" t="s">
        <v>33</v>
      </c>
      <c r="I19" s="135" t="s">
        <v>28</v>
      </c>
      <c r="J19" s="134" t="s">
        <v>1</v>
      </c>
      <c r="L19" s="42"/>
    </row>
    <row r="20" s="1" customFormat="1" ht="6.96" customHeight="1">
      <c r="B20" s="42"/>
      <c r="I20" s="132"/>
      <c r="L20" s="42"/>
    </row>
    <row r="21" s="1" customFormat="1" ht="12" customHeight="1">
      <c r="B21" s="42"/>
      <c r="D21" s="131" t="s">
        <v>35</v>
      </c>
      <c r="I21" s="135" t="s">
        <v>25</v>
      </c>
      <c r="J21" s="134" t="str">
        <f>IF('Rekapitulace stavby'!AN19="","",'Rekapitulace stavby'!AN19)</f>
        <v/>
      </c>
      <c r="L21" s="42"/>
    </row>
    <row r="22" s="1" customFormat="1" ht="18" customHeight="1">
      <c r="B22" s="42"/>
      <c r="E22" s="134" t="str">
        <f>IF('Rekapitulace stavby'!E20="","",'Rekapitulace stavby'!E20)</f>
        <v xml:space="preserve"> </v>
      </c>
      <c r="I22" s="135" t="s">
        <v>28</v>
      </c>
      <c r="J22" s="134" t="str">
        <f>IF('Rekapitulace stavby'!AN20="","",'Rekapitulace stavby'!AN20)</f>
        <v/>
      </c>
      <c r="L22" s="42"/>
    </row>
    <row r="23" s="1" customFormat="1" ht="6.96" customHeight="1">
      <c r="B23" s="42"/>
      <c r="I23" s="132"/>
      <c r="L23" s="42"/>
    </row>
    <row r="24" s="1" customFormat="1" ht="12" customHeight="1">
      <c r="B24" s="42"/>
      <c r="D24" s="131" t="s">
        <v>37</v>
      </c>
      <c r="I24" s="132"/>
      <c r="L24" s="42"/>
    </row>
    <row r="25" s="7" customFormat="1" ht="16.5" customHeight="1">
      <c r="B25" s="137"/>
      <c r="E25" s="138" t="s">
        <v>1</v>
      </c>
      <c r="F25" s="138"/>
      <c r="G25" s="138"/>
      <c r="H25" s="138"/>
      <c r="I25" s="139"/>
      <c r="L25" s="137"/>
    </row>
    <row r="26" s="1" customFormat="1" ht="6.96" customHeight="1">
      <c r="B26" s="42"/>
      <c r="I26" s="132"/>
      <c r="L26" s="42"/>
    </row>
    <row r="27" s="1" customFormat="1" ht="6.96" customHeight="1">
      <c r="B27" s="42"/>
      <c r="D27" s="77"/>
      <c r="E27" s="77"/>
      <c r="F27" s="77"/>
      <c r="G27" s="77"/>
      <c r="H27" s="77"/>
      <c r="I27" s="140"/>
      <c r="J27" s="77"/>
      <c r="K27" s="77"/>
      <c r="L27" s="42"/>
    </row>
    <row r="28" s="1" customFormat="1" ht="25.44" customHeight="1">
      <c r="B28" s="42"/>
      <c r="D28" s="141" t="s">
        <v>38</v>
      </c>
      <c r="I28" s="132"/>
      <c r="J28" s="142">
        <f>ROUND(J147, 2)</f>
        <v>0</v>
      </c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40"/>
      <c r="J29" s="77"/>
      <c r="K29" s="77"/>
      <c r="L29" s="42"/>
    </row>
    <row r="30" s="1" customFormat="1" ht="14.4" customHeight="1">
      <c r="B30" s="42"/>
      <c r="F30" s="143" t="s">
        <v>40</v>
      </c>
      <c r="I30" s="144" t="s">
        <v>39</v>
      </c>
      <c r="J30" s="143" t="s">
        <v>41</v>
      </c>
      <c r="L30" s="42"/>
    </row>
    <row r="31" s="1" customFormat="1" ht="14.4" customHeight="1">
      <c r="B31" s="42"/>
      <c r="D31" s="145" t="s">
        <v>42</v>
      </c>
      <c r="E31" s="131" t="s">
        <v>43</v>
      </c>
      <c r="F31" s="146">
        <f>ROUND((SUM(BE147:BE610)),  2)</f>
        <v>0</v>
      </c>
      <c r="I31" s="147">
        <v>0.20999999999999999</v>
      </c>
      <c r="J31" s="146">
        <f>ROUND(((SUM(BE147:BE610))*I31),  2)</f>
        <v>0</v>
      </c>
      <c r="L31" s="42"/>
    </row>
    <row r="32" s="1" customFormat="1" ht="14.4" customHeight="1">
      <c r="B32" s="42"/>
      <c r="E32" s="131" t="s">
        <v>44</v>
      </c>
      <c r="F32" s="146">
        <f>ROUND((SUM(BF147:BF610)),  2)</f>
        <v>0</v>
      </c>
      <c r="I32" s="147">
        <v>0.14999999999999999</v>
      </c>
      <c r="J32" s="146">
        <f>ROUND(((SUM(BF147:BF610))*I32),  2)</f>
        <v>0</v>
      </c>
      <c r="L32" s="42"/>
    </row>
    <row r="33" hidden="1" s="1" customFormat="1" ht="14.4" customHeight="1">
      <c r="B33" s="42"/>
      <c r="E33" s="131" t="s">
        <v>45</v>
      </c>
      <c r="F33" s="146">
        <f>ROUND((SUM(BG147:BG610)),  2)</f>
        <v>0</v>
      </c>
      <c r="I33" s="147">
        <v>0.20999999999999999</v>
      </c>
      <c r="J33" s="146">
        <f>0</f>
        <v>0</v>
      </c>
      <c r="L33" s="42"/>
    </row>
    <row r="34" hidden="1" s="1" customFormat="1" ht="14.4" customHeight="1">
      <c r="B34" s="42"/>
      <c r="E34" s="131" t="s">
        <v>46</v>
      </c>
      <c r="F34" s="146">
        <f>ROUND((SUM(BH147:BH610)),  2)</f>
        <v>0</v>
      </c>
      <c r="I34" s="147">
        <v>0.14999999999999999</v>
      </c>
      <c r="J34" s="146">
        <f>0</f>
        <v>0</v>
      </c>
      <c r="L34" s="42"/>
    </row>
    <row r="35" hidden="1" s="1" customFormat="1" ht="14.4" customHeight="1">
      <c r="B35" s="42"/>
      <c r="E35" s="131" t="s">
        <v>47</v>
      </c>
      <c r="F35" s="146">
        <f>ROUND((SUM(BI147:BI610)),  2)</f>
        <v>0</v>
      </c>
      <c r="I35" s="147">
        <v>0</v>
      </c>
      <c r="J35" s="146">
        <f>0</f>
        <v>0</v>
      </c>
      <c r="L35" s="42"/>
    </row>
    <row r="36" s="1" customFormat="1" ht="6.96" customHeight="1">
      <c r="B36" s="42"/>
      <c r="I36" s="132"/>
      <c r="L36" s="42"/>
    </row>
    <row r="37" s="1" customFormat="1" ht="25.44" customHeight="1">
      <c r="B37" s="42"/>
      <c r="C37" s="148"/>
      <c r="D37" s="149" t="s">
        <v>48</v>
      </c>
      <c r="E37" s="150"/>
      <c r="F37" s="150"/>
      <c r="G37" s="151" t="s">
        <v>49</v>
      </c>
      <c r="H37" s="152" t="s">
        <v>50</v>
      </c>
      <c r="I37" s="153"/>
      <c r="J37" s="154">
        <f>SUM(J28:J35)</f>
        <v>0</v>
      </c>
      <c r="K37" s="155"/>
      <c r="L37" s="42"/>
    </row>
    <row r="38" s="1" customFormat="1" ht="14.4" customHeight="1">
      <c r="B38" s="42"/>
      <c r="I38" s="132"/>
      <c r="L38" s="42"/>
    </row>
    <row r="39" ht="14.4" customHeight="1">
      <c r="B39" s="19"/>
      <c r="L39" s="19"/>
    </row>
    <row r="40" ht="14.4" customHeight="1">
      <c r="B40" s="19"/>
      <c r="L40" s="19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56" t="s">
        <v>51</v>
      </c>
      <c r="E50" s="157"/>
      <c r="F50" s="157"/>
      <c r="G50" s="156" t="s">
        <v>52</v>
      </c>
      <c r="H50" s="157"/>
      <c r="I50" s="158"/>
      <c r="J50" s="157"/>
      <c r="K50" s="157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59" t="s">
        <v>53</v>
      </c>
      <c r="E61" s="160"/>
      <c r="F61" s="161" t="s">
        <v>54</v>
      </c>
      <c r="G61" s="159" t="s">
        <v>53</v>
      </c>
      <c r="H61" s="160"/>
      <c r="I61" s="162"/>
      <c r="J61" s="163" t="s">
        <v>54</v>
      </c>
      <c r="K61" s="160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56" t="s">
        <v>55</v>
      </c>
      <c r="E65" s="157"/>
      <c r="F65" s="157"/>
      <c r="G65" s="156" t="s">
        <v>56</v>
      </c>
      <c r="H65" s="157"/>
      <c r="I65" s="158"/>
      <c r="J65" s="157"/>
      <c r="K65" s="157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59" t="s">
        <v>53</v>
      </c>
      <c r="E76" s="160"/>
      <c r="F76" s="161" t="s">
        <v>54</v>
      </c>
      <c r="G76" s="159" t="s">
        <v>53</v>
      </c>
      <c r="H76" s="160"/>
      <c r="I76" s="162"/>
      <c r="J76" s="163" t="s">
        <v>54</v>
      </c>
      <c r="K76" s="160"/>
      <c r="L76" s="42"/>
    </row>
    <row r="77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2"/>
    </row>
    <row r="81" s="1" customFormat="1" ht="6.96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2"/>
    </row>
    <row r="82" s="1" customFormat="1" ht="24.96" customHeight="1">
      <c r="B82" s="37"/>
      <c r="C82" s="22" t="s">
        <v>87</v>
      </c>
      <c r="D82" s="38"/>
      <c r="E82" s="38"/>
      <c r="F82" s="38"/>
      <c r="G82" s="38"/>
      <c r="H82" s="38"/>
      <c r="I82" s="132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32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2"/>
      <c r="J84" s="38"/>
      <c r="K84" s="38"/>
      <c r="L84" s="42"/>
    </row>
    <row r="85" s="1" customFormat="1" ht="16.5" customHeight="1">
      <c r="B85" s="37"/>
      <c r="C85" s="38"/>
      <c r="D85" s="38"/>
      <c r="E85" s="70" t="str">
        <f>E7</f>
        <v>Zateplení obvodového pláště a odizolování proti vodě MŠ Šestajovická</v>
      </c>
      <c r="F85" s="38"/>
      <c r="G85" s="38"/>
      <c r="H85" s="38"/>
      <c r="I85" s="132"/>
      <c r="J85" s="38"/>
      <c r="K85" s="38"/>
      <c r="L85" s="42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132"/>
      <c r="J86" s="38"/>
      <c r="K86" s="38"/>
      <c r="L86" s="42"/>
    </row>
    <row r="87" s="1" customFormat="1" ht="12" customHeight="1">
      <c r="B87" s="37"/>
      <c r="C87" s="31" t="s">
        <v>20</v>
      </c>
      <c r="D87" s="38"/>
      <c r="E87" s="38"/>
      <c r="F87" s="26" t="str">
        <f>F10</f>
        <v>ul. Šestajovická</v>
      </c>
      <c r="G87" s="38"/>
      <c r="H87" s="38"/>
      <c r="I87" s="135" t="s">
        <v>22</v>
      </c>
      <c r="J87" s="73" t="str">
        <f>IF(J10="","",J10)</f>
        <v>3. 5. 2019</v>
      </c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32"/>
      <c r="J88" s="38"/>
      <c r="K88" s="38"/>
      <c r="L88" s="42"/>
    </row>
    <row r="89" s="1" customFormat="1" ht="15.15" customHeight="1">
      <c r="B89" s="37"/>
      <c r="C89" s="31" t="s">
        <v>24</v>
      </c>
      <c r="D89" s="38"/>
      <c r="E89" s="38"/>
      <c r="F89" s="26" t="str">
        <f>E13</f>
        <v>Městská část Praha 14</v>
      </c>
      <c r="G89" s="38"/>
      <c r="H89" s="38"/>
      <c r="I89" s="135" t="s">
        <v>31</v>
      </c>
      <c r="J89" s="35" t="str">
        <f>E19</f>
        <v>ProjectK7 s.r.o.</v>
      </c>
      <c r="K89" s="38"/>
      <c r="L89" s="42"/>
    </row>
    <row r="90" s="1" customFormat="1" ht="15.15" customHeight="1">
      <c r="B90" s="37"/>
      <c r="C90" s="31" t="s">
        <v>29</v>
      </c>
      <c r="D90" s="38"/>
      <c r="E90" s="38"/>
      <c r="F90" s="26" t="str">
        <f>IF(E16="","",E16)</f>
        <v>Vyplň údaj</v>
      </c>
      <c r="G90" s="38"/>
      <c r="H90" s="38"/>
      <c r="I90" s="135" t="s">
        <v>35</v>
      </c>
      <c r="J90" s="35" t="str">
        <f>E22</f>
        <v xml:space="preserve"> </v>
      </c>
      <c r="K90" s="38"/>
      <c r="L90" s="42"/>
    </row>
    <row r="91" s="1" customFormat="1" ht="10.32" customHeight="1">
      <c r="B91" s="37"/>
      <c r="C91" s="38"/>
      <c r="D91" s="38"/>
      <c r="E91" s="38"/>
      <c r="F91" s="38"/>
      <c r="G91" s="38"/>
      <c r="H91" s="38"/>
      <c r="I91" s="132"/>
      <c r="J91" s="38"/>
      <c r="K91" s="38"/>
      <c r="L91" s="42"/>
    </row>
    <row r="92" s="1" customFormat="1" ht="29.28" customHeight="1">
      <c r="B92" s="37"/>
      <c r="C92" s="170" t="s">
        <v>88</v>
      </c>
      <c r="D92" s="171"/>
      <c r="E92" s="171"/>
      <c r="F92" s="171"/>
      <c r="G92" s="171"/>
      <c r="H92" s="171"/>
      <c r="I92" s="172"/>
      <c r="J92" s="173" t="s">
        <v>89</v>
      </c>
      <c r="K92" s="171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32"/>
      <c r="J93" s="38"/>
      <c r="K93" s="38"/>
      <c r="L93" s="42"/>
    </row>
    <row r="94" s="1" customFormat="1" ht="22.8" customHeight="1">
      <c r="B94" s="37"/>
      <c r="C94" s="174" t="s">
        <v>90</v>
      </c>
      <c r="D94" s="38"/>
      <c r="E94" s="38"/>
      <c r="F94" s="38"/>
      <c r="G94" s="38"/>
      <c r="H94" s="38"/>
      <c r="I94" s="132"/>
      <c r="J94" s="104">
        <f>J147</f>
        <v>0</v>
      </c>
      <c r="K94" s="38"/>
      <c r="L94" s="42"/>
      <c r="AU94" s="16" t="s">
        <v>91</v>
      </c>
    </row>
    <row r="95" s="8" customFormat="1" ht="24.96" customHeight="1">
      <c r="B95" s="175"/>
      <c r="C95" s="176"/>
      <c r="D95" s="177" t="s">
        <v>92</v>
      </c>
      <c r="E95" s="178"/>
      <c r="F95" s="178"/>
      <c r="G95" s="178"/>
      <c r="H95" s="178"/>
      <c r="I95" s="179"/>
      <c r="J95" s="180">
        <f>J148</f>
        <v>0</v>
      </c>
      <c r="K95" s="176"/>
      <c r="L95" s="181"/>
    </row>
    <row r="96" s="9" customFormat="1" ht="19.92" customHeight="1">
      <c r="B96" s="182"/>
      <c r="C96" s="183"/>
      <c r="D96" s="184" t="s">
        <v>93</v>
      </c>
      <c r="E96" s="185"/>
      <c r="F96" s="185"/>
      <c r="G96" s="185"/>
      <c r="H96" s="185"/>
      <c r="I96" s="186"/>
      <c r="J96" s="187">
        <f>J149</f>
        <v>0</v>
      </c>
      <c r="K96" s="183"/>
      <c r="L96" s="188"/>
    </row>
    <row r="97" s="9" customFormat="1" ht="19.92" customHeight="1">
      <c r="B97" s="182"/>
      <c r="C97" s="183"/>
      <c r="D97" s="184" t="s">
        <v>94</v>
      </c>
      <c r="E97" s="185"/>
      <c r="F97" s="185"/>
      <c r="G97" s="185"/>
      <c r="H97" s="185"/>
      <c r="I97" s="186"/>
      <c r="J97" s="187">
        <f>J180</f>
        <v>0</v>
      </c>
      <c r="K97" s="183"/>
      <c r="L97" s="188"/>
    </row>
    <row r="98" s="9" customFormat="1" ht="19.92" customHeight="1">
      <c r="B98" s="182"/>
      <c r="C98" s="183"/>
      <c r="D98" s="184" t="s">
        <v>95</v>
      </c>
      <c r="E98" s="185"/>
      <c r="F98" s="185"/>
      <c r="G98" s="185"/>
      <c r="H98" s="185"/>
      <c r="I98" s="186"/>
      <c r="J98" s="187">
        <f>J190</f>
        <v>0</v>
      </c>
      <c r="K98" s="183"/>
      <c r="L98" s="188"/>
    </row>
    <row r="99" s="9" customFormat="1" ht="19.92" customHeight="1">
      <c r="B99" s="182"/>
      <c r="C99" s="183"/>
      <c r="D99" s="184" t="s">
        <v>96</v>
      </c>
      <c r="E99" s="185"/>
      <c r="F99" s="185"/>
      <c r="G99" s="185"/>
      <c r="H99" s="185"/>
      <c r="I99" s="186"/>
      <c r="J99" s="187">
        <f>J213</f>
        <v>0</v>
      </c>
      <c r="K99" s="183"/>
      <c r="L99" s="188"/>
    </row>
    <row r="100" s="9" customFormat="1" ht="19.92" customHeight="1">
      <c r="B100" s="182"/>
      <c r="C100" s="183"/>
      <c r="D100" s="184" t="s">
        <v>97</v>
      </c>
      <c r="E100" s="185"/>
      <c r="F100" s="185"/>
      <c r="G100" s="185"/>
      <c r="H100" s="185"/>
      <c r="I100" s="186"/>
      <c r="J100" s="187">
        <f>J319</f>
        <v>0</v>
      </c>
      <c r="K100" s="183"/>
      <c r="L100" s="188"/>
    </row>
    <row r="101" s="9" customFormat="1" ht="19.92" customHeight="1">
      <c r="B101" s="182"/>
      <c r="C101" s="183"/>
      <c r="D101" s="184" t="s">
        <v>98</v>
      </c>
      <c r="E101" s="185"/>
      <c r="F101" s="185"/>
      <c r="G101" s="185"/>
      <c r="H101" s="185"/>
      <c r="I101" s="186"/>
      <c r="J101" s="187">
        <f>J329</f>
        <v>0</v>
      </c>
      <c r="K101" s="183"/>
      <c r="L101" s="188"/>
    </row>
    <row r="102" s="9" customFormat="1" ht="19.92" customHeight="1">
      <c r="B102" s="182"/>
      <c r="C102" s="183"/>
      <c r="D102" s="184" t="s">
        <v>99</v>
      </c>
      <c r="E102" s="185"/>
      <c r="F102" s="185"/>
      <c r="G102" s="185"/>
      <c r="H102" s="185"/>
      <c r="I102" s="186"/>
      <c r="J102" s="187">
        <f>J379</f>
        <v>0</v>
      </c>
      <c r="K102" s="183"/>
      <c r="L102" s="188"/>
    </row>
    <row r="103" s="9" customFormat="1" ht="19.92" customHeight="1">
      <c r="B103" s="182"/>
      <c r="C103" s="183"/>
      <c r="D103" s="184" t="s">
        <v>100</v>
      </c>
      <c r="E103" s="185"/>
      <c r="F103" s="185"/>
      <c r="G103" s="185"/>
      <c r="H103" s="185"/>
      <c r="I103" s="186"/>
      <c r="J103" s="187">
        <f>J384</f>
        <v>0</v>
      </c>
      <c r="K103" s="183"/>
      <c r="L103" s="188"/>
    </row>
    <row r="104" s="8" customFormat="1" ht="24.96" customHeight="1">
      <c r="B104" s="175"/>
      <c r="C104" s="176"/>
      <c r="D104" s="177" t="s">
        <v>101</v>
      </c>
      <c r="E104" s="178"/>
      <c r="F104" s="178"/>
      <c r="G104" s="178"/>
      <c r="H104" s="178"/>
      <c r="I104" s="179"/>
      <c r="J104" s="180">
        <f>J386</f>
        <v>0</v>
      </c>
      <c r="K104" s="176"/>
      <c r="L104" s="181"/>
    </row>
    <row r="105" s="9" customFormat="1" ht="19.92" customHeight="1">
      <c r="B105" s="182"/>
      <c r="C105" s="183"/>
      <c r="D105" s="184" t="s">
        <v>102</v>
      </c>
      <c r="E105" s="185"/>
      <c r="F105" s="185"/>
      <c r="G105" s="185"/>
      <c r="H105" s="185"/>
      <c r="I105" s="186"/>
      <c r="J105" s="187">
        <f>J387</f>
        <v>0</v>
      </c>
      <c r="K105" s="183"/>
      <c r="L105" s="188"/>
    </row>
    <row r="106" s="9" customFormat="1" ht="19.92" customHeight="1">
      <c r="B106" s="182"/>
      <c r="C106" s="183"/>
      <c r="D106" s="184" t="s">
        <v>103</v>
      </c>
      <c r="E106" s="185"/>
      <c r="F106" s="185"/>
      <c r="G106" s="185"/>
      <c r="H106" s="185"/>
      <c r="I106" s="186"/>
      <c r="J106" s="187">
        <f>J425</f>
        <v>0</v>
      </c>
      <c r="K106" s="183"/>
      <c r="L106" s="188"/>
    </row>
    <row r="107" s="9" customFormat="1" ht="19.92" customHeight="1">
      <c r="B107" s="182"/>
      <c r="C107" s="183"/>
      <c r="D107" s="184" t="s">
        <v>104</v>
      </c>
      <c r="E107" s="185"/>
      <c r="F107" s="185"/>
      <c r="G107" s="185"/>
      <c r="H107" s="185"/>
      <c r="I107" s="186"/>
      <c r="J107" s="187">
        <f>J430</f>
        <v>0</v>
      </c>
      <c r="K107" s="183"/>
      <c r="L107" s="188"/>
    </row>
    <row r="108" s="9" customFormat="1" ht="19.92" customHeight="1">
      <c r="B108" s="182"/>
      <c r="C108" s="183"/>
      <c r="D108" s="184" t="s">
        <v>105</v>
      </c>
      <c r="E108" s="185"/>
      <c r="F108" s="185"/>
      <c r="G108" s="185"/>
      <c r="H108" s="185"/>
      <c r="I108" s="186"/>
      <c r="J108" s="187">
        <f>J435</f>
        <v>0</v>
      </c>
      <c r="K108" s="183"/>
      <c r="L108" s="188"/>
    </row>
    <row r="109" s="9" customFormat="1" ht="19.92" customHeight="1">
      <c r="B109" s="182"/>
      <c r="C109" s="183"/>
      <c r="D109" s="184" t="s">
        <v>106</v>
      </c>
      <c r="E109" s="185"/>
      <c r="F109" s="185"/>
      <c r="G109" s="185"/>
      <c r="H109" s="185"/>
      <c r="I109" s="186"/>
      <c r="J109" s="187">
        <f>J439</f>
        <v>0</v>
      </c>
      <c r="K109" s="183"/>
      <c r="L109" s="188"/>
    </row>
    <row r="110" s="9" customFormat="1" ht="19.92" customHeight="1">
      <c r="B110" s="182"/>
      <c r="C110" s="183"/>
      <c r="D110" s="184" t="s">
        <v>107</v>
      </c>
      <c r="E110" s="185"/>
      <c r="F110" s="185"/>
      <c r="G110" s="185"/>
      <c r="H110" s="185"/>
      <c r="I110" s="186"/>
      <c r="J110" s="187">
        <f>J446</f>
        <v>0</v>
      </c>
      <c r="K110" s="183"/>
      <c r="L110" s="188"/>
    </row>
    <row r="111" s="9" customFormat="1" ht="19.92" customHeight="1">
      <c r="B111" s="182"/>
      <c r="C111" s="183"/>
      <c r="D111" s="184" t="s">
        <v>108</v>
      </c>
      <c r="E111" s="185"/>
      <c r="F111" s="185"/>
      <c r="G111" s="185"/>
      <c r="H111" s="185"/>
      <c r="I111" s="186"/>
      <c r="J111" s="187">
        <f>J449</f>
        <v>0</v>
      </c>
      <c r="K111" s="183"/>
      <c r="L111" s="188"/>
    </row>
    <row r="112" s="9" customFormat="1" ht="19.92" customHeight="1">
      <c r="B112" s="182"/>
      <c r="C112" s="183"/>
      <c r="D112" s="184" t="s">
        <v>109</v>
      </c>
      <c r="E112" s="185"/>
      <c r="F112" s="185"/>
      <c r="G112" s="185"/>
      <c r="H112" s="185"/>
      <c r="I112" s="186"/>
      <c r="J112" s="187">
        <f>J464</f>
        <v>0</v>
      </c>
      <c r="K112" s="183"/>
      <c r="L112" s="188"/>
    </row>
    <row r="113" s="9" customFormat="1" ht="19.92" customHeight="1">
      <c r="B113" s="182"/>
      <c r="C113" s="183"/>
      <c r="D113" s="184" t="s">
        <v>110</v>
      </c>
      <c r="E113" s="185"/>
      <c r="F113" s="185"/>
      <c r="G113" s="185"/>
      <c r="H113" s="185"/>
      <c r="I113" s="186"/>
      <c r="J113" s="187">
        <f>J472</f>
        <v>0</v>
      </c>
      <c r="K113" s="183"/>
      <c r="L113" s="188"/>
    </row>
    <row r="114" s="9" customFormat="1" ht="19.92" customHeight="1">
      <c r="B114" s="182"/>
      <c r="C114" s="183"/>
      <c r="D114" s="184" t="s">
        <v>111</v>
      </c>
      <c r="E114" s="185"/>
      <c r="F114" s="185"/>
      <c r="G114" s="185"/>
      <c r="H114" s="185"/>
      <c r="I114" s="186"/>
      <c r="J114" s="187">
        <f>J475</f>
        <v>0</v>
      </c>
      <c r="K114" s="183"/>
      <c r="L114" s="188"/>
    </row>
    <row r="115" s="9" customFormat="1" ht="19.92" customHeight="1">
      <c r="B115" s="182"/>
      <c r="C115" s="183"/>
      <c r="D115" s="184" t="s">
        <v>112</v>
      </c>
      <c r="E115" s="185"/>
      <c r="F115" s="185"/>
      <c r="G115" s="185"/>
      <c r="H115" s="185"/>
      <c r="I115" s="186"/>
      <c r="J115" s="187">
        <f>J535</f>
        <v>0</v>
      </c>
      <c r="K115" s="183"/>
      <c r="L115" s="188"/>
    </row>
    <row r="116" s="9" customFormat="1" ht="19.92" customHeight="1">
      <c r="B116" s="182"/>
      <c r="C116" s="183"/>
      <c r="D116" s="184" t="s">
        <v>113</v>
      </c>
      <c r="E116" s="185"/>
      <c r="F116" s="185"/>
      <c r="G116" s="185"/>
      <c r="H116" s="185"/>
      <c r="I116" s="186"/>
      <c r="J116" s="187">
        <f>J543</f>
        <v>0</v>
      </c>
      <c r="K116" s="183"/>
      <c r="L116" s="188"/>
    </row>
    <row r="117" s="9" customFormat="1" ht="19.92" customHeight="1">
      <c r="B117" s="182"/>
      <c r="C117" s="183"/>
      <c r="D117" s="184" t="s">
        <v>114</v>
      </c>
      <c r="E117" s="185"/>
      <c r="F117" s="185"/>
      <c r="G117" s="185"/>
      <c r="H117" s="185"/>
      <c r="I117" s="186"/>
      <c r="J117" s="187">
        <f>J561</f>
        <v>0</v>
      </c>
      <c r="K117" s="183"/>
      <c r="L117" s="188"/>
    </row>
    <row r="118" s="9" customFormat="1" ht="19.92" customHeight="1">
      <c r="B118" s="182"/>
      <c r="C118" s="183"/>
      <c r="D118" s="184" t="s">
        <v>115</v>
      </c>
      <c r="E118" s="185"/>
      <c r="F118" s="185"/>
      <c r="G118" s="185"/>
      <c r="H118" s="185"/>
      <c r="I118" s="186"/>
      <c r="J118" s="187">
        <f>J567</f>
        <v>0</v>
      </c>
      <c r="K118" s="183"/>
      <c r="L118" s="188"/>
    </row>
    <row r="119" s="9" customFormat="1" ht="19.92" customHeight="1">
      <c r="B119" s="182"/>
      <c r="C119" s="183"/>
      <c r="D119" s="184" t="s">
        <v>116</v>
      </c>
      <c r="E119" s="185"/>
      <c r="F119" s="185"/>
      <c r="G119" s="185"/>
      <c r="H119" s="185"/>
      <c r="I119" s="186"/>
      <c r="J119" s="187">
        <f>J571</f>
        <v>0</v>
      </c>
      <c r="K119" s="183"/>
      <c r="L119" s="188"/>
    </row>
    <row r="120" s="9" customFormat="1" ht="19.92" customHeight="1">
      <c r="B120" s="182"/>
      <c r="C120" s="183"/>
      <c r="D120" s="184" t="s">
        <v>117</v>
      </c>
      <c r="E120" s="185"/>
      <c r="F120" s="185"/>
      <c r="G120" s="185"/>
      <c r="H120" s="185"/>
      <c r="I120" s="186"/>
      <c r="J120" s="187">
        <f>J573</f>
        <v>0</v>
      </c>
      <c r="K120" s="183"/>
      <c r="L120" s="188"/>
    </row>
    <row r="121" s="9" customFormat="1" ht="19.92" customHeight="1">
      <c r="B121" s="182"/>
      <c r="C121" s="183"/>
      <c r="D121" s="184" t="s">
        <v>118</v>
      </c>
      <c r="E121" s="185"/>
      <c r="F121" s="185"/>
      <c r="G121" s="185"/>
      <c r="H121" s="185"/>
      <c r="I121" s="186"/>
      <c r="J121" s="187">
        <f>J585</f>
        <v>0</v>
      </c>
      <c r="K121" s="183"/>
      <c r="L121" s="188"/>
    </row>
    <row r="122" s="8" customFormat="1" ht="24.96" customHeight="1">
      <c r="B122" s="175"/>
      <c r="C122" s="176"/>
      <c r="D122" s="177" t="s">
        <v>119</v>
      </c>
      <c r="E122" s="178"/>
      <c r="F122" s="178"/>
      <c r="G122" s="178"/>
      <c r="H122" s="178"/>
      <c r="I122" s="179"/>
      <c r="J122" s="180">
        <f>J590</f>
        <v>0</v>
      </c>
      <c r="K122" s="176"/>
      <c r="L122" s="181"/>
    </row>
    <row r="123" s="9" customFormat="1" ht="19.92" customHeight="1">
      <c r="B123" s="182"/>
      <c r="C123" s="183"/>
      <c r="D123" s="184" t="s">
        <v>120</v>
      </c>
      <c r="E123" s="185"/>
      <c r="F123" s="185"/>
      <c r="G123" s="185"/>
      <c r="H123" s="185"/>
      <c r="I123" s="186"/>
      <c r="J123" s="187">
        <f>J591</f>
        <v>0</v>
      </c>
      <c r="K123" s="183"/>
      <c r="L123" s="188"/>
    </row>
    <row r="124" s="8" customFormat="1" ht="24.96" customHeight="1">
      <c r="B124" s="175"/>
      <c r="C124" s="176"/>
      <c r="D124" s="177" t="s">
        <v>121</v>
      </c>
      <c r="E124" s="178"/>
      <c r="F124" s="178"/>
      <c r="G124" s="178"/>
      <c r="H124" s="178"/>
      <c r="I124" s="179"/>
      <c r="J124" s="180">
        <f>J593</f>
        <v>0</v>
      </c>
      <c r="K124" s="176"/>
      <c r="L124" s="181"/>
    </row>
    <row r="125" s="8" customFormat="1" ht="24.96" customHeight="1">
      <c r="B125" s="175"/>
      <c r="C125" s="176"/>
      <c r="D125" s="177" t="s">
        <v>122</v>
      </c>
      <c r="E125" s="178"/>
      <c r="F125" s="178"/>
      <c r="G125" s="178"/>
      <c r="H125" s="178"/>
      <c r="I125" s="179"/>
      <c r="J125" s="180">
        <f>J601</f>
        <v>0</v>
      </c>
      <c r="K125" s="176"/>
      <c r="L125" s="181"/>
    </row>
    <row r="126" s="9" customFormat="1" ht="19.92" customHeight="1">
      <c r="B126" s="182"/>
      <c r="C126" s="183"/>
      <c r="D126" s="184" t="s">
        <v>123</v>
      </c>
      <c r="E126" s="185"/>
      <c r="F126" s="185"/>
      <c r="G126" s="185"/>
      <c r="H126" s="185"/>
      <c r="I126" s="186"/>
      <c r="J126" s="187">
        <f>J602</f>
        <v>0</v>
      </c>
      <c r="K126" s="183"/>
      <c r="L126" s="188"/>
    </row>
    <row r="127" s="9" customFormat="1" ht="19.92" customHeight="1">
      <c r="B127" s="182"/>
      <c r="C127" s="183"/>
      <c r="D127" s="184" t="s">
        <v>124</v>
      </c>
      <c r="E127" s="185"/>
      <c r="F127" s="185"/>
      <c r="G127" s="185"/>
      <c r="H127" s="185"/>
      <c r="I127" s="186"/>
      <c r="J127" s="187">
        <f>J604</f>
        <v>0</v>
      </c>
      <c r="K127" s="183"/>
      <c r="L127" s="188"/>
    </row>
    <row r="128" s="9" customFormat="1" ht="19.92" customHeight="1">
      <c r="B128" s="182"/>
      <c r="C128" s="183"/>
      <c r="D128" s="184" t="s">
        <v>125</v>
      </c>
      <c r="E128" s="185"/>
      <c r="F128" s="185"/>
      <c r="G128" s="185"/>
      <c r="H128" s="185"/>
      <c r="I128" s="186"/>
      <c r="J128" s="187">
        <f>J607</f>
        <v>0</v>
      </c>
      <c r="K128" s="183"/>
      <c r="L128" s="188"/>
    </row>
    <row r="129" s="9" customFormat="1" ht="19.92" customHeight="1">
      <c r="B129" s="182"/>
      <c r="C129" s="183"/>
      <c r="D129" s="184" t="s">
        <v>126</v>
      </c>
      <c r="E129" s="185"/>
      <c r="F129" s="185"/>
      <c r="G129" s="185"/>
      <c r="H129" s="185"/>
      <c r="I129" s="186"/>
      <c r="J129" s="187">
        <f>J609</f>
        <v>0</v>
      </c>
      <c r="K129" s="183"/>
      <c r="L129" s="188"/>
    </row>
    <row r="130" s="1" customFormat="1" ht="21.84" customHeight="1">
      <c r="B130" s="37"/>
      <c r="C130" s="38"/>
      <c r="D130" s="38"/>
      <c r="E130" s="38"/>
      <c r="F130" s="38"/>
      <c r="G130" s="38"/>
      <c r="H130" s="38"/>
      <c r="I130" s="132"/>
      <c r="J130" s="38"/>
      <c r="K130" s="38"/>
      <c r="L130" s="42"/>
    </row>
    <row r="131" s="1" customFormat="1" ht="6.96" customHeight="1">
      <c r="B131" s="60"/>
      <c r="C131" s="61"/>
      <c r="D131" s="61"/>
      <c r="E131" s="61"/>
      <c r="F131" s="61"/>
      <c r="G131" s="61"/>
      <c r="H131" s="61"/>
      <c r="I131" s="166"/>
      <c r="J131" s="61"/>
      <c r="K131" s="61"/>
      <c r="L131" s="42"/>
    </row>
    <row r="135" s="1" customFormat="1" ht="6.96" customHeight="1">
      <c r="B135" s="62"/>
      <c r="C135" s="63"/>
      <c r="D135" s="63"/>
      <c r="E135" s="63"/>
      <c r="F135" s="63"/>
      <c r="G135" s="63"/>
      <c r="H135" s="63"/>
      <c r="I135" s="169"/>
      <c r="J135" s="63"/>
      <c r="K135" s="63"/>
      <c r="L135" s="42"/>
    </row>
    <row r="136" s="1" customFormat="1" ht="24.96" customHeight="1">
      <c r="B136" s="37"/>
      <c r="C136" s="22" t="s">
        <v>127</v>
      </c>
      <c r="D136" s="38"/>
      <c r="E136" s="38"/>
      <c r="F136" s="38"/>
      <c r="G136" s="38"/>
      <c r="H136" s="38"/>
      <c r="I136" s="132"/>
      <c r="J136" s="38"/>
      <c r="K136" s="38"/>
      <c r="L136" s="42"/>
    </row>
    <row r="137" s="1" customFormat="1" ht="6.96" customHeight="1">
      <c r="B137" s="37"/>
      <c r="C137" s="38"/>
      <c r="D137" s="38"/>
      <c r="E137" s="38"/>
      <c r="F137" s="38"/>
      <c r="G137" s="38"/>
      <c r="H137" s="38"/>
      <c r="I137" s="132"/>
      <c r="J137" s="38"/>
      <c r="K137" s="38"/>
      <c r="L137" s="42"/>
    </row>
    <row r="138" s="1" customFormat="1" ht="12" customHeight="1">
      <c r="B138" s="37"/>
      <c r="C138" s="31" t="s">
        <v>16</v>
      </c>
      <c r="D138" s="38"/>
      <c r="E138" s="38"/>
      <c r="F138" s="38"/>
      <c r="G138" s="38"/>
      <c r="H138" s="38"/>
      <c r="I138" s="132"/>
      <c r="J138" s="38"/>
      <c r="K138" s="38"/>
      <c r="L138" s="42"/>
    </row>
    <row r="139" s="1" customFormat="1" ht="16.5" customHeight="1">
      <c r="B139" s="37"/>
      <c r="C139" s="38"/>
      <c r="D139" s="38"/>
      <c r="E139" s="70" t="str">
        <f>E7</f>
        <v>Zateplení obvodového pláště a odizolování proti vodě MŠ Šestajovická</v>
      </c>
      <c r="F139" s="38"/>
      <c r="G139" s="38"/>
      <c r="H139" s="38"/>
      <c r="I139" s="132"/>
      <c r="J139" s="38"/>
      <c r="K139" s="38"/>
      <c r="L139" s="42"/>
    </row>
    <row r="140" s="1" customFormat="1" ht="6.96" customHeight="1">
      <c r="B140" s="37"/>
      <c r="C140" s="38"/>
      <c r="D140" s="38"/>
      <c r="E140" s="38"/>
      <c r="F140" s="38"/>
      <c r="G140" s="38"/>
      <c r="H140" s="38"/>
      <c r="I140" s="132"/>
      <c r="J140" s="38"/>
      <c r="K140" s="38"/>
      <c r="L140" s="42"/>
    </row>
    <row r="141" s="1" customFormat="1" ht="12" customHeight="1">
      <c r="B141" s="37"/>
      <c r="C141" s="31" t="s">
        <v>20</v>
      </c>
      <c r="D141" s="38"/>
      <c r="E141" s="38"/>
      <c r="F141" s="26" t="str">
        <f>F10</f>
        <v>ul. Šestajovická</v>
      </c>
      <c r="G141" s="38"/>
      <c r="H141" s="38"/>
      <c r="I141" s="135" t="s">
        <v>22</v>
      </c>
      <c r="J141" s="73" t="str">
        <f>IF(J10="","",J10)</f>
        <v>3. 5. 2019</v>
      </c>
      <c r="K141" s="38"/>
      <c r="L141" s="42"/>
    </row>
    <row r="142" s="1" customFormat="1" ht="6.96" customHeight="1">
      <c r="B142" s="37"/>
      <c r="C142" s="38"/>
      <c r="D142" s="38"/>
      <c r="E142" s="38"/>
      <c r="F142" s="38"/>
      <c r="G142" s="38"/>
      <c r="H142" s="38"/>
      <c r="I142" s="132"/>
      <c r="J142" s="38"/>
      <c r="K142" s="38"/>
      <c r="L142" s="42"/>
    </row>
    <row r="143" s="1" customFormat="1" ht="15.15" customHeight="1">
      <c r="B143" s="37"/>
      <c r="C143" s="31" t="s">
        <v>24</v>
      </c>
      <c r="D143" s="38"/>
      <c r="E143" s="38"/>
      <c r="F143" s="26" t="str">
        <f>E13</f>
        <v>Městská část Praha 14</v>
      </c>
      <c r="G143" s="38"/>
      <c r="H143" s="38"/>
      <c r="I143" s="135" t="s">
        <v>31</v>
      </c>
      <c r="J143" s="35" t="str">
        <f>E19</f>
        <v>ProjectK7 s.r.o.</v>
      </c>
      <c r="K143" s="38"/>
      <c r="L143" s="42"/>
    </row>
    <row r="144" s="1" customFormat="1" ht="15.15" customHeight="1">
      <c r="B144" s="37"/>
      <c r="C144" s="31" t="s">
        <v>29</v>
      </c>
      <c r="D144" s="38"/>
      <c r="E144" s="38"/>
      <c r="F144" s="26" t="str">
        <f>IF(E16="","",E16)</f>
        <v>Vyplň údaj</v>
      </c>
      <c r="G144" s="38"/>
      <c r="H144" s="38"/>
      <c r="I144" s="135" t="s">
        <v>35</v>
      </c>
      <c r="J144" s="35" t="str">
        <f>E22</f>
        <v xml:space="preserve"> </v>
      </c>
      <c r="K144" s="38"/>
      <c r="L144" s="42"/>
    </row>
    <row r="145" s="1" customFormat="1" ht="10.32" customHeight="1">
      <c r="B145" s="37"/>
      <c r="C145" s="38"/>
      <c r="D145" s="38"/>
      <c r="E145" s="38"/>
      <c r="F145" s="38"/>
      <c r="G145" s="38"/>
      <c r="H145" s="38"/>
      <c r="I145" s="132"/>
      <c r="J145" s="38"/>
      <c r="K145" s="38"/>
      <c r="L145" s="42"/>
    </row>
    <row r="146" s="10" customFormat="1" ht="29.28" customHeight="1">
      <c r="B146" s="189"/>
      <c r="C146" s="190" t="s">
        <v>128</v>
      </c>
      <c r="D146" s="191" t="s">
        <v>63</v>
      </c>
      <c r="E146" s="191" t="s">
        <v>59</v>
      </c>
      <c r="F146" s="191" t="s">
        <v>60</v>
      </c>
      <c r="G146" s="191" t="s">
        <v>129</v>
      </c>
      <c r="H146" s="191" t="s">
        <v>130</v>
      </c>
      <c r="I146" s="192" t="s">
        <v>131</v>
      </c>
      <c r="J146" s="191" t="s">
        <v>89</v>
      </c>
      <c r="K146" s="193" t="s">
        <v>132</v>
      </c>
      <c r="L146" s="194"/>
      <c r="M146" s="94" t="s">
        <v>1</v>
      </c>
      <c r="N146" s="95" t="s">
        <v>42</v>
      </c>
      <c r="O146" s="95" t="s">
        <v>133</v>
      </c>
      <c r="P146" s="95" t="s">
        <v>134</v>
      </c>
      <c r="Q146" s="95" t="s">
        <v>135</v>
      </c>
      <c r="R146" s="95" t="s">
        <v>136</v>
      </c>
      <c r="S146" s="95" t="s">
        <v>137</v>
      </c>
      <c r="T146" s="96" t="s">
        <v>138</v>
      </c>
    </row>
    <row r="147" s="1" customFormat="1" ht="22.8" customHeight="1">
      <c r="B147" s="37"/>
      <c r="C147" s="101" t="s">
        <v>139</v>
      </c>
      <c r="D147" s="38"/>
      <c r="E147" s="38"/>
      <c r="F147" s="38"/>
      <c r="G147" s="38"/>
      <c r="H147" s="38"/>
      <c r="I147" s="132"/>
      <c r="J147" s="195">
        <f>BK147</f>
        <v>0</v>
      </c>
      <c r="K147" s="38"/>
      <c r="L147" s="42"/>
      <c r="M147" s="97"/>
      <c r="N147" s="98"/>
      <c r="O147" s="98"/>
      <c r="P147" s="196">
        <f>P148+P386+P590+P593+P601</f>
        <v>0</v>
      </c>
      <c r="Q147" s="98"/>
      <c r="R147" s="196">
        <f>R148+R386+R590+R593+R601</f>
        <v>67.143380269999994</v>
      </c>
      <c r="S147" s="98"/>
      <c r="T147" s="197">
        <f>T148+T386+T590+T593+T601</f>
        <v>29.395466699999997</v>
      </c>
      <c r="AT147" s="16" t="s">
        <v>77</v>
      </c>
      <c r="AU147" s="16" t="s">
        <v>91</v>
      </c>
      <c r="BK147" s="198">
        <f>BK148+BK386+BK590+BK593+BK601</f>
        <v>0</v>
      </c>
    </row>
    <row r="148" s="11" customFormat="1" ht="25.92" customHeight="1">
      <c r="B148" s="199"/>
      <c r="C148" s="200"/>
      <c r="D148" s="201" t="s">
        <v>77</v>
      </c>
      <c r="E148" s="202" t="s">
        <v>140</v>
      </c>
      <c r="F148" s="202" t="s">
        <v>141</v>
      </c>
      <c r="G148" s="200"/>
      <c r="H148" s="200"/>
      <c r="I148" s="203"/>
      <c r="J148" s="204">
        <f>BK148</f>
        <v>0</v>
      </c>
      <c r="K148" s="200"/>
      <c r="L148" s="205"/>
      <c r="M148" s="206"/>
      <c r="N148" s="207"/>
      <c r="O148" s="207"/>
      <c r="P148" s="208">
        <f>P149+P180+P190+P213+P319+P329+P379+P384</f>
        <v>0</v>
      </c>
      <c r="Q148" s="207"/>
      <c r="R148" s="208">
        <f>R149+R180+R190+R213+R319+R329+R379+R384</f>
        <v>65.018250139999992</v>
      </c>
      <c r="S148" s="207"/>
      <c r="T148" s="209">
        <f>T149+T180+T190+T213+T319+T329+T379+T384</f>
        <v>28.368809999999996</v>
      </c>
      <c r="AR148" s="210" t="s">
        <v>83</v>
      </c>
      <c r="AT148" s="211" t="s">
        <v>77</v>
      </c>
      <c r="AU148" s="211" t="s">
        <v>78</v>
      </c>
      <c r="AY148" s="210" t="s">
        <v>142</v>
      </c>
      <c r="BK148" s="212">
        <f>BK149+BK180+BK190+BK213+BK319+BK329+BK379+BK384</f>
        <v>0</v>
      </c>
    </row>
    <row r="149" s="11" customFormat="1" ht="22.8" customHeight="1">
      <c r="B149" s="199"/>
      <c r="C149" s="200"/>
      <c r="D149" s="201" t="s">
        <v>77</v>
      </c>
      <c r="E149" s="213" t="s">
        <v>83</v>
      </c>
      <c r="F149" s="213" t="s">
        <v>143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SUM(P150:P179)</f>
        <v>0</v>
      </c>
      <c r="Q149" s="207"/>
      <c r="R149" s="208">
        <f>SUM(R150:R179)</f>
        <v>0.070099399999999992</v>
      </c>
      <c r="S149" s="207"/>
      <c r="T149" s="209">
        <f>SUM(T150:T179)</f>
        <v>9.5633199999999992</v>
      </c>
      <c r="AR149" s="210" t="s">
        <v>83</v>
      </c>
      <c r="AT149" s="211" t="s">
        <v>77</v>
      </c>
      <c r="AU149" s="211" t="s">
        <v>83</v>
      </c>
      <c r="AY149" s="210" t="s">
        <v>142</v>
      </c>
      <c r="BK149" s="212">
        <f>SUM(BK150:BK179)</f>
        <v>0</v>
      </c>
    </row>
    <row r="150" s="1" customFormat="1" ht="36" customHeight="1">
      <c r="B150" s="37"/>
      <c r="C150" s="215" t="s">
        <v>83</v>
      </c>
      <c r="D150" s="215" t="s">
        <v>144</v>
      </c>
      <c r="E150" s="216" t="s">
        <v>145</v>
      </c>
      <c r="F150" s="217" t="s">
        <v>146</v>
      </c>
      <c r="G150" s="218" t="s">
        <v>147</v>
      </c>
      <c r="H150" s="219">
        <v>10</v>
      </c>
      <c r="I150" s="220"/>
      <c r="J150" s="221">
        <f>ROUND(I150*H150,2)</f>
        <v>0</v>
      </c>
      <c r="K150" s="217" t="s">
        <v>148</v>
      </c>
      <c r="L150" s="42"/>
      <c r="M150" s="222" t="s">
        <v>1</v>
      </c>
      <c r="N150" s="223" t="s">
        <v>43</v>
      </c>
      <c r="O150" s="85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AR150" s="226" t="s">
        <v>149</v>
      </c>
      <c r="AT150" s="226" t="s">
        <v>144</v>
      </c>
      <c r="AU150" s="226" t="s">
        <v>85</v>
      </c>
      <c r="AY150" s="16" t="s">
        <v>142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6" t="s">
        <v>83</v>
      </c>
      <c r="BK150" s="227">
        <f>ROUND(I150*H150,2)</f>
        <v>0</v>
      </c>
      <c r="BL150" s="16" t="s">
        <v>149</v>
      </c>
      <c r="BM150" s="226" t="s">
        <v>150</v>
      </c>
    </row>
    <row r="151" s="1" customFormat="1" ht="48" customHeight="1">
      <c r="B151" s="37"/>
      <c r="C151" s="215" t="s">
        <v>85</v>
      </c>
      <c r="D151" s="215" t="s">
        <v>144</v>
      </c>
      <c r="E151" s="216" t="s">
        <v>151</v>
      </c>
      <c r="F151" s="217" t="s">
        <v>152</v>
      </c>
      <c r="G151" s="218" t="s">
        <v>153</v>
      </c>
      <c r="H151" s="219">
        <v>2</v>
      </c>
      <c r="I151" s="220"/>
      <c r="J151" s="221">
        <f>ROUND(I151*H151,2)</f>
        <v>0</v>
      </c>
      <c r="K151" s="217" t="s">
        <v>148</v>
      </c>
      <c r="L151" s="42"/>
      <c r="M151" s="222" t="s">
        <v>1</v>
      </c>
      <c r="N151" s="223" t="s">
        <v>43</v>
      </c>
      <c r="O151" s="85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AR151" s="226" t="s">
        <v>149</v>
      </c>
      <c r="AT151" s="226" t="s">
        <v>144</v>
      </c>
      <c r="AU151" s="226" t="s">
        <v>85</v>
      </c>
      <c r="AY151" s="16" t="s">
        <v>142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6" t="s">
        <v>83</v>
      </c>
      <c r="BK151" s="227">
        <f>ROUND(I151*H151,2)</f>
        <v>0</v>
      </c>
      <c r="BL151" s="16" t="s">
        <v>149</v>
      </c>
      <c r="BM151" s="226" t="s">
        <v>154</v>
      </c>
    </row>
    <row r="152" s="1" customFormat="1" ht="60" customHeight="1">
      <c r="B152" s="37"/>
      <c r="C152" s="215" t="s">
        <v>155</v>
      </c>
      <c r="D152" s="215" t="s">
        <v>144</v>
      </c>
      <c r="E152" s="216" t="s">
        <v>156</v>
      </c>
      <c r="F152" s="217" t="s">
        <v>157</v>
      </c>
      <c r="G152" s="218" t="s">
        <v>147</v>
      </c>
      <c r="H152" s="219">
        <v>36.781999999999996</v>
      </c>
      <c r="I152" s="220"/>
      <c r="J152" s="221">
        <f>ROUND(I152*H152,2)</f>
        <v>0</v>
      </c>
      <c r="K152" s="217" t="s">
        <v>148</v>
      </c>
      <c r="L152" s="42"/>
      <c r="M152" s="222" t="s">
        <v>1</v>
      </c>
      <c r="N152" s="223" t="s">
        <v>43</v>
      </c>
      <c r="O152" s="85"/>
      <c r="P152" s="224">
        <f>O152*H152</f>
        <v>0</v>
      </c>
      <c r="Q152" s="224">
        <v>0</v>
      </c>
      <c r="R152" s="224">
        <f>Q152*H152</f>
        <v>0</v>
      </c>
      <c r="S152" s="224">
        <v>0.26000000000000001</v>
      </c>
      <c r="T152" s="225">
        <f>S152*H152</f>
        <v>9.5633199999999992</v>
      </c>
      <c r="AR152" s="226" t="s">
        <v>149</v>
      </c>
      <c r="AT152" s="226" t="s">
        <v>144</v>
      </c>
      <c r="AU152" s="226" t="s">
        <v>85</v>
      </c>
      <c r="AY152" s="16" t="s">
        <v>142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6" t="s">
        <v>83</v>
      </c>
      <c r="BK152" s="227">
        <f>ROUND(I152*H152,2)</f>
        <v>0</v>
      </c>
      <c r="BL152" s="16" t="s">
        <v>149</v>
      </c>
      <c r="BM152" s="226" t="s">
        <v>158</v>
      </c>
    </row>
    <row r="153" s="12" customFormat="1">
      <c r="B153" s="228"/>
      <c r="C153" s="229"/>
      <c r="D153" s="230" t="s">
        <v>159</v>
      </c>
      <c r="E153" s="231" t="s">
        <v>1</v>
      </c>
      <c r="F153" s="232" t="s">
        <v>160</v>
      </c>
      <c r="G153" s="229"/>
      <c r="H153" s="233">
        <v>36.781999999999996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159</v>
      </c>
      <c r="AU153" s="239" t="s">
        <v>85</v>
      </c>
      <c r="AV153" s="12" t="s">
        <v>85</v>
      </c>
      <c r="AW153" s="12" t="s">
        <v>34</v>
      </c>
      <c r="AX153" s="12" t="s">
        <v>83</v>
      </c>
      <c r="AY153" s="239" t="s">
        <v>142</v>
      </c>
    </row>
    <row r="154" s="1" customFormat="1" ht="48" customHeight="1">
      <c r="B154" s="37"/>
      <c r="C154" s="215" t="s">
        <v>149</v>
      </c>
      <c r="D154" s="215" t="s">
        <v>144</v>
      </c>
      <c r="E154" s="216" t="s">
        <v>161</v>
      </c>
      <c r="F154" s="217" t="s">
        <v>162</v>
      </c>
      <c r="G154" s="218" t="s">
        <v>163</v>
      </c>
      <c r="H154" s="219">
        <v>26.382999999999999</v>
      </c>
      <c r="I154" s="220"/>
      <c r="J154" s="221">
        <f>ROUND(I154*H154,2)</f>
        <v>0</v>
      </c>
      <c r="K154" s="217" t="s">
        <v>148</v>
      </c>
      <c r="L154" s="42"/>
      <c r="M154" s="222" t="s">
        <v>1</v>
      </c>
      <c r="N154" s="223" t="s">
        <v>43</v>
      </c>
      <c r="O154" s="85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AR154" s="226" t="s">
        <v>149</v>
      </c>
      <c r="AT154" s="226" t="s">
        <v>144</v>
      </c>
      <c r="AU154" s="226" t="s">
        <v>85</v>
      </c>
      <c r="AY154" s="16" t="s">
        <v>142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6" t="s">
        <v>83</v>
      </c>
      <c r="BK154" s="227">
        <f>ROUND(I154*H154,2)</f>
        <v>0</v>
      </c>
      <c r="BL154" s="16" t="s">
        <v>149</v>
      </c>
      <c r="BM154" s="226" t="s">
        <v>164</v>
      </c>
    </row>
    <row r="155" s="12" customFormat="1">
      <c r="B155" s="228"/>
      <c r="C155" s="229"/>
      <c r="D155" s="230" t="s">
        <v>159</v>
      </c>
      <c r="E155" s="231" t="s">
        <v>1</v>
      </c>
      <c r="F155" s="232" t="s">
        <v>165</v>
      </c>
      <c r="G155" s="229"/>
      <c r="H155" s="233">
        <v>26.382999999999999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159</v>
      </c>
      <c r="AU155" s="239" t="s">
        <v>85</v>
      </c>
      <c r="AV155" s="12" t="s">
        <v>85</v>
      </c>
      <c r="AW155" s="12" t="s">
        <v>34</v>
      </c>
      <c r="AX155" s="12" t="s">
        <v>83</v>
      </c>
      <c r="AY155" s="239" t="s">
        <v>142</v>
      </c>
    </row>
    <row r="156" s="1" customFormat="1" ht="48" customHeight="1">
      <c r="B156" s="37"/>
      <c r="C156" s="215" t="s">
        <v>166</v>
      </c>
      <c r="D156" s="215" t="s">
        <v>144</v>
      </c>
      <c r="E156" s="216" t="s">
        <v>167</v>
      </c>
      <c r="F156" s="217" t="s">
        <v>168</v>
      </c>
      <c r="G156" s="218" t="s">
        <v>163</v>
      </c>
      <c r="H156" s="219">
        <v>152.38999999999999</v>
      </c>
      <c r="I156" s="220"/>
      <c r="J156" s="221">
        <f>ROUND(I156*H156,2)</f>
        <v>0</v>
      </c>
      <c r="K156" s="217" t="s">
        <v>148</v>
      </c>
      <c r="L156" s="42"/>
      <c r="M156" s="222" t="s">
        <v>1</v>
      </c>
      <c r="N156" s="223" t="s">
        <v>43</v>
      </c>
      <c r="O156" s="85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AR156" s="226" t="s">
        <v>149</v>
      </c>
      <c r="AT156" s="226" t="s">
        <v>144</v>
      </c>
      <c r="AU156" s="226" t="s">
        <v>85</v>
      </c>
      <c r="AY156" s="16" t="s">
        <v>142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6" t="s">
        <v>83</v>
      </c>
      <c r="BK156" s="227">
        <f>ROUND(I156*H156,2)</f>
        <v>0</v>
      </c>
      <c r="BL156" s="16" t="s">
        <v>149</v>
      </c>
      <c r="BM156" s="226" t="s">
        <v>169</v>
      </c>
    </row>
    <row r="157" s="12" customFormat="1">
      <c r="B157" s="228"/>
      <c r="C157" s="229"/>
      <c r="D157" s="230" t="s">
        <v>159</v>
      </c>
      <c r="E157" s="231" t="s">
        <v>1</v>
      </c>
      <c r="F157" s="232" t="s">
        <v>170</v>
      </c>
      <c r="G157" s="229"/>
      <c r="H157" s="233">
        <v>152.38999999999999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159</v>
      </c>
      <c r="AU157" s="239" t="s">
        <v>85</v>
      </c>
      <c r="AV157" s="12" t="s">
        <v>85</v>
      </c>
      <c r="AW157" s="12" t="s">
        <v>34</v>
      </c>
      <c r="AX157" s="12" t="s">
        <v>83</v>
      </c>
      <c r="AY157" s="239" t="s">
        <v>142</v>
      </c>
    </row>
    <row r="158" s="1" customFormat="1" ht="24" customHeight="1">
      <c r="B158" s="37"/>
      <c r="C158" s="215" t="s">
        <v>171</v>
      </c>
      <c r="D158" s="215" t="s">
        <v>144</v>
      </c>
      <c r="E158" s="216" t="s">
        <v>172</v>
      </c>
      <c r="F158" s="217" t="s">
        <v>173</v>
      </c>
      <c r="G158" s="218" t="s">
        <v>163</v>
      </c>
      <c r="H158" s="219">
        <v>152.38999999999999</v>
      </c>
      <c r="I158" s="220"/>
      <c r="J158" s="221">
        <f>ROUND(I158*H158,2)</f>
        <v>0</v>
      </c>
      <c r="K158" s="217" t="s">
        <v>148</v>
      </c>
      <c r="L158" s="42"/>
      <c r="M158" s="222" t="s">
        <v>1</v>
      </c>
      <c r="N158" s="223" t="s">
        <v>43</v>
      </c>
      <c r="O158" s="85"/>
      <c r="P158" s="224">
        <f>O158*H158</f>
        <v>0</v>
      </c>
      <c r="Q158" s="224">
        <v>0.00046000000000000001</v>
      </c>
      <c r="R158" s="224">
        <f>Q158*H158</f>
        <v>0.070099399999999992</v>
      </c>
      <c r="S158" s="224">
        <v>0</v>
      </c>
      <c r="T158" s="225">
        <f>S158*H158</f>
        <v>0</v>
      </c>
      <c r="AR158" s="226" t="s">
        <v>149</v>
      </c>
      <c r="AT158" s="226" t="s">
        <v>144</v>
      </c>
      <c r="AU158" s="226" t="s">
        <v>85</v>
      </c>
      <c r="AY158" s="16" t="s">
        <v>142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6" t="s">
        <v>83</v>
      </c>
      <c r="BK158" s="227">
        <f>ROUND(I158*H158,2)</f>
        <v>0</v>
      </c>
      <c r="BL158" s="16" t="s">
        <v>149</v>
      </c>
      <c r="BM158" s="226" t="s">
        <v>174</v>
      </c>
    </row>
    <row r="159" s="1" customFormat="1" ht="36" customHeight="1">
      <c r="B159" s="37"/>
      <c r="C159" s="215" t="s">
        <v>175</v>
      </c>
      <c r="D159" s="215" t="s">
        <v>144</v>
      </c>
      <c r="E159" s="216" t="s">
        <v>176</v>
      </c>
      <c r="F159" s="217" t="s">
        <v>177</v>
      </c>
      <c r="G159" s="218" t="s">
        <v>163</v>
      </c>
      <c r="H159" s="219">
        <v>152.38999999999999</v>
      </c>
      <c r="I159" s="220"/>
      <c r="J159" s="221">
        <f>ROUND(I159*H159,2)</f>
        <v>0</v>
      </c>
      <c r="K159" s="217" t="s">
        <v>148</v>
      </c>
      <c r="L159" s="42"/>
      <c r="M159" s="222" t="s">
        <v>1</v>
      </c>
      <c r="N159" s="223" t="s">
        <v>43</v>
      </c>
      <c r="O159" s="85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AR159" s="226" t="s">
        <v>149</v>
      </c>
      <c r="AT159" s="226" t="s">
        <v>144</v>
      </c>
      <c r="AU159" s="226" t="s">
        <v>85</v>
      </c>
      <c r="AY159" s="16" t="s">
        <v>142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6" t="s">
        <v>83</v>
      </c>
      <c r="BK159" s="227">
        <f>ROUND(I159*H159,2)</f>
        <v>0</v>
      </c>
      <c r="BL159" s="16" t="s">
        <v>149</v>
      </c>
      <c r="BM159" s="226" t="s">
        <v>178</v>
      </c>
    </row>
    <row r="160" s="1" customFormat="1" ht="48" customHeight="1">
      <c r="B160" s="37"/>
      <c r="C160" s="215" t="s">
        <v>179</v>
      </c>
      <c r="D160" s="215" t="s">
        <v>144</v>
      </c>
      <c r="E160" s="216" t="s">
        <v>180</v>
      </c>
      <c r="F160" s="217" t="s">
        <v>181</v>
      </c>
      <c r="G160" s="218" t="s">
        <v>163</v>
      </c>
      <c r="H160" s="219">
        <v>18.425000000000001</v>
      </c>
      <c r="I160" s="220"/>
      <c r="J160" s="221">
        <f>ROUND(I160*H160,2)</f>
        <v>0</v>
      </c>
      <c r="K160" s="217" t="s">
        <v>148</v>
      </c>
      <c r="L160" s="42"/>
      <c r="M160" s="222" t="s">
        <v>1</v>
      </c>
      <c r="N160" s="223" t="s">
        <v>43</v>
      </c>
      <c r="O160" s="85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AR160" s="226" t="s">
        <v>149</v>
      </c>
      <c r="AT160" s="226" t="s">
        <v>144</v>
      </c>
      <c r="AU160" s="226" t="s">
        <v>85</v>
      </c>
      <c r="AY160" s="16" t="s">
        <v>142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6" t="s">
        <v>83</v>
      </c>
      <c r="BK160" s="227">
        <f>ROUND(I160*H160,2)</f>
        <v>0</v>
      </c>
      <c r="BL160" s="16" t="s">
        <v>149</v>
      </c>
      <c r="BM160" s="226" t="s">
        <v>182</v>
      </c>
    </row>
    <row r="161" s="12" customFormat="1">
      <c r="B161" s="228"/>
      <c r="C161" s="229"/>
      <c r="D161" s="230" t="s">
        <v>159</v>
      </c>
      <c r="E161" s="231" t="s">
        <v>1</v>
      </c>
      <c r="F161" s="232" t="s">
        <v>165</v>
      </c>
      <c r="G161" s="229"/>
      <c r="H161" s="233">
        <v>26.382999999999999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159</v>
      </c>
      <c r="AU161" s="239" t="s">
        <v>85</v>
      </c>
      <c r="AV161" s="12" t="s">
        <v>85</v>
      </c>
      <c r="AW161" s="12" t="s">
        <v>34</v>
      </c>
      <c r="AX161" s="12" t="s">
        <v>78</v>
      </c>
      <c r="AY161" s="239" t="s">
        <v>142</v>
      </c>
    </row>
    <row r="162" s="12" customFormat="1">
      <c r="B162" s="228"/>
      <c r="C162" s="229"/>
      <c r="D162" s="230" t="s">
        <v>159</v>
      </c>
      <c r="E162" s="231" t="s">
        <v>1</v>
      </c>
      <c r="F162" s="232" t="s">
        <v>170</v>
      </c>
      <c r="G162" s="229"/>
      <c r="H162" s="233">
        <v>152.38999999999999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159</v>
      </c>
      <c r="AU162" s="239" t="s">
        <v>85</v>
      </c>
      <c r="AV162" s="12" t="s">
        <v>85</v>
      </c>
      <c r="AW162" s="12" t="s">
        <v>34</v>
      </c>
      <c r="AX162" s="12" t="s">
        <v>78</v>
      </c>
      <c r="AY162" s="239" t="s">
        <v>142</v>
      </c>
    </row>
    <row r="163" s="12" customFormat="1">
      <c r="B163" s="228"/>
      <c r="C163" s="229"/>
      <c r="D163" s="230" t="s">
        <v>159</v>
      </c>
      <c r="E163" s="231" t="s">
        <v>1</v>
      </c>
      <c r="F163" s="232" t="s">
        <v>183</v>
      </c>
      <c r="G163" s="229"/>
      <c r="H163" s="233">
        <v>-17.588999999999999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159</v>
      </c>
      <c r="AU163" s="239" t="s">
        <v>85</v>
      </c>
      <c r="AV163" s="12" t="s">
        <v>85</v>
      </c>
      <c r="AW163" s="12" t="s">
        <v>34</v>
      </c>
      <c r="AX163" s="12" t="s">
        <v>78</v>
      </c>
      <c r="AY163" s="239" t="s">
        <v>142</v>
      </c>
    </row>
    <row r="164" s="12" customFormat="1">
      <c r="B164" s="228"/>
      <c r="C164" s="229"/>
      <c r="D164" s="230" t="s">
        <v>159</v>
      </c>
      <c r="E164" s="231" t="s">
        <v>1</v>
      </c>
      <c r="F164" s="232" t="s">
        <v>184</v>
      </c>
      <c r="G164" s="229"/>
      <c r="H164" s="233">
        <v>-121.91200000000001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159</v>
      </c>
      <c r="AU164" s="239" t="s">
        <v>85</v>
      </c>
      <c r="AV164" s="12" t="s">
        <v>85</v>
      </c>
      <c r="AW164" s="12" t="s">
        <v>34</v>
      </c>
      <c r="AX164" s="12" t="s">
        <v>78</v>
      </c>
      <c r="AY164" s="239" t="s">
        <v>142</v>
      </c>
    </row>
    <row r="165" s="12" customFormat="1">
      <c r="B165" s="228"/>
      <c r="C165" s="229"/>
      <c r="D165" s="230" t="s">
        <v>159</v>
      </c>
      <c r="E165" s="231" t="s">
        <v>1</v>
      </c>
      <c r="F165" s="232" t="s">
        <v>185</v>
      </c>
      <c r="G165" s="229"/>
      <c r="H165" s="233">
        <v>-20.847000000000001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159</v>
      </c>
      <c r="AU165" s="239" t="s">
        <v>85</v>
      </c>
      <c r="AV165" s="12" t="s">
        <v>85</v>
      </c>
      <c r="AW165" s="12" t="s">
        <v>34</v>
      </c>
      <c r="AX165" s="12" t="s">
        <v>78</v>
      </c>
      <c r="AY165" s="239" t="s">
        <v>142</v>
      </c>
    </row>
    <row r="166" s="13" customFormat="1">
      <c r="B166" s="240"/>
      <c r="C166" s="241"/>
      <c r="D166" s="230" t="s">
        <v>159</v>
      </c>
      <c r="E166" s="242" t="s">
        <v>1</v>
      </c>
      <c r="F166" s="243" t="s">
        <v>186</v>
      </c>
      <c r="G166" s="241"/>
      <c r="H166" s="244">
        <v>18.425000000000001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159</v>
      </c>
      <c r="AU166" s="250" t="s">
        <v>85</v>
      </c>
      <c r="AV166" s="13" t="s">
        <v>149</v>
      </c>
      <c r="AW166" s="13" t="s">
        <v>34</v>
      </c>
      <c r="AX166" s="13" t="s">
        <v>83</v>
      </c>
      <c r="AY166" s="250" t="s">
        <v>142</v>
      </c>
    </row>
    <row r="167" s="1" customFormat="1" ht="60" customHeight="1">
      <c r="B167" s="37"/>
      <c r="C167" s="215" t="s">
        <v>187</v>
      </c>
      <c r="D167" s="215" t="s">
        <v>144</v>
      </c>
      <c r="E167" s="216" t="s">
        <v>188</v>
      </c>
      <c r="F167" s="217" t="s">
        <v>189</v>
      </c>
      <c r="G167" s="218" t="s">
        <v>163</v>
      </c>
      <c r="H167" s="219">
        <v>92.125</v>
      </c>
      <c r="I167" s="220"/>
      <c r="J167" s="221">
        <f>ROUND(I167*H167,2)</f>
        <v>0</v>
      </c>
      <c r="K167" s="217" t="s">
        <v>148</v>
      </c>
      <c r="L167" s="42"/>
      <c r="M167" s="222" t="s">
        <v>1</v>
      </c>
      <c r="N167" s="223" t="s">
        <v>43</v>
      </c>
      <c r="O167" s="85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AR167" s="226" t="s">
        <v>149</v>
      </c>
      <c r="AT167" s="226" t="s">
        <v>144</v>
      </c>
      <c r="AU167" s="226" t="s">
        <v>85</v>
      </c>
      <c r="AY167" s="16" t="s">
        <v>142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6" t="s">
        <v>83</v>
      </c>
      <c r="BK167" s="227">
        <f>ROUND(I167*H167,2)</f>
        <v>0</v>
      </c>
      <c r="BL167" s="16" t="s">
        <v>149</v>
      </c>
      <c r="BM167" s="226" t="s">
        <v>190</v>
      </c>
    </row>
    <row r="168" s="12" customFormat="1">
      <c r="B168" s="228"/>
      <c r="C168" s="229"/>
      <c r="D168" s="230" t="s">
        <v>159</v>
      </c>
      <c r="E168" s="229"/>
      <c r="F168" s="232" t="s">
        <v>191</v>
      </c>
      <c r="G168" s="229"/>
      <c r="H168" s="233">
        <v>92.125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159</v>
      </c>
      <c r="AU168" s="239" t="s">
        <v>85</v>
      </c>
      <c r="AV168" s="12" t="s">
        <v>85</v>
      </c>
      <c r="AW168" s="12" t="s">
        <v>4</v>
      </c>
      <c r="AX168" s="12" t="s">
        <v>83</v>
      </c>
      <c r="AY168" s="239" t="s">
        <v>142</v>
      </c>
    </row>
    <row r="169" s="1" customFormat="1" ht="36" customHeight="1">
      <c r="B169" s="37"/>
      <c r="C169" s="215" t="s">
        <v>192</v>
      </c>
      <c r="D169" s="215" t="s">
        <v>144</v>
      </c>
      <c r="E169" s="216" t="s">
        <v>193</v>
      </c>
      <c r="F169" s="217" t="s">
        <v>194</v>
      </c>
      <c r="G169" s="218" t="s">
        <v>163</v>
      </c>
      <c r="H169" s="219">
        <v>18.425000000000001</v>
      </c>
      <c r="I169" s="220"/>
      <c r="J169" s="221">
        <f>ROUND(I169*H169,2)</f>
        <v>0</v>
      </c>
      <c r="K169" s="217" t="s">
        <v>148</v>
      </c>
      <c r="L169" s="42"/>
      <c r="M169" s="222" t="s">
        <v>1</v>
      </c>
      <c r="N169" s="223" t="s">
        <v>43</v>
      </c>
      <c r="O169" s="85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AR169" s="226" t="s">
        <v>149</v>
      </c>
      <c r="AT169" s="226" t="s">
        <v>144</v>
      </c>
      <c r="AU169" s="226" t="s">
        <v>85</v>
      </c>
      <c r="AY169" s="16" t="s">
        <v>142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6" t="s">
        <v>83</v>
      </c>
      <c r="BK169" s="227">
        <f>ROUND(I169*H169,2)</f>
        <v>0</v>
      </c>
      <c r="BL169" s="16" t="s">
        <v>149</v>
      </c>
      <c r="BM169" s="226" t="s">
        <v>195</v>
      </c>
    </row>
    <row r="170" s="1" customFormat="1" ht="16.5" customHeight="1">
      <c r="B170" s="37"/>
      <c r="C170" s="215" t="s">
        <v>196</v>
      </c>
      <c r="D170" s="215" t="s">
        <v>144</v>
      </c>
      <c r="E170" s="216" t="s">
        <v>197</v>
      </c>
      <c r="F170" s="217" t="s">
        <v>198</v>
      </c>
      <c r="G170" s="218" t="s">
        <v>163</v>
      </c>
      <c r="H170" s="219">
        <v>18.425000000000001</v>
      </c>
      <c r="I170" s="220"/>
      <c r="J170" s="221">
        <f>ROUND(I170*H170,2)</f>
        <v>0</v>
      </c>
      <c r="K170" s="217" t="s">
        <v>148</v>
      </c>
      <c r="L170" s="42"/>
      <c r="M170" s="222" t="s">
        <v>1</v>
      </c>
      <c r="N170" s="223" t="s">
        <v>43</v>
      </c>
      <c r="O170" s="85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AR170" s="226" t="s">
        <v>149</v>
      </c>
      <c r="AT170" s="226" t="s">
        <v>144</v>
      </c>
      <c r="AU170" s="226" t="s">
        <v>85</v>
      </c>
      <c r="AY170" s="16" t="s">
        <v>142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6" t="s">
        <v>83</v>
      </c>
      <c r="BK170" s="227">
        <f>ROUND(I170*H170,2)</f>
        <v>0</v>
      </c>
      <c r="BL170" s="16" t="s">
        <v>149</v>
      </c>
      <c r="BM170" s="226" t="s">
        <v>199</v>
      </c>
    </row>
    <row r="171" s="1" customFormat="1" ht="36" customHeight="1">
      <c r="B171" s="37"/>
      <c r="C171" s="215" t="s">
        <v>200</v>
      </c>
      <c r="D171" s="215" t="s">
        <v>144</v>
      </c>
      <c r="E171" s="216" t="s">
        <v>201</v>
      </c>
      <c r="F171" s="217" t="s">
        <v>202</v>
      </c>
      <c r="G171" s="218" t="s">
        <v>203</v>
      </c>
      <c r="H171" s="219">
        <v>41.457000000000001</v>
      </c>
      <c r="I171" s="220"/>
      <c r="J171" s="221">
        <f>ROUND(I171*H171,2)</f>
        <v>0</v>
      </c>
      <c r="K171" s="217" t="s">
        <v>148</v>
      </c>
      <c r="L171" s="42"/>
      <c r="M171" s="222" t="s">
        <v>1</v>
      </c>
      <c r="N171" s="223" t="s">
        <v>43</v>
      </c>
      <c r="O171" s="85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AR171" s="226" t="s">
        <v>149</v>
      </c>
      <c r="AT171" s="226" t="s">
        <v>144</v>
      </c>
      <c r="AU171" s="226" t="s">
        <v>85</v>
      </c>
      <c r="AY171" s="16" t="s">
        <v>142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6" t="s">
        <v>83</v>
      </c>
      <c r="BK171" s="227">
        <f>ROUND(I171*H171,2)</f>
        <v>0</v>
      </c>
      <c r="BL171" s="16" t="s">
        <v>149</v>
      </c>
      <c r="BM171" s="226" t="s">
        <v>204</v>
      </c>
    </row>
    <row r="172" s="12" customFormat="1">
      <c r="B172" s="228"/>
      <c r="C172" s="229"/>
      <c r="D172" s="230" t="s">
        <v>159</v>
      </c>
      <c r="E172" s="231" t="s">
        <v>1</v>
      </c>
      <c r="F172" s="232" t="s">
        <v>205</v>
      </c>
      <c r="G172" s="229"/>
      <c r="H172" s="233">
        <v>27.638000000000002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159</v>
      </c>
      <c r="AU172" s="239" t="s">
        <v>85</v>
      </c>
      <c r="AV172" s="12" t="s">
        <v>85</v>
      </c>
      <c r="AW172" s="12" t="s">
        <v>34</v>
      </c>
      <c r="AX172" s="12" t="s">
        <v>83</v>
      </c>
      <c r="AY172" s="239" t="s">
        <v>142</v>
      </c>
    </row>
    <row r="173" s="12" customFormat="1">
      <c r="B173" s="228"/>
      <c r="C173" s="229"/>
      <c r="D173" s="230" t="s">
        <v>159</v>
      </c>
      <c r="E173" s="229"/>
      <c r="F173" s="232" t="s">
        <v>206</v>
      </c>
      <c r="G173" s="229"/>
      <c r="H173" s="233">
        <v>41.457000000000001</v>
      </c>
      <c r="I173" s="234"/>
      <c r="J173" s="229"/>
      <c r="K173" s="229"/>
      <c r="L173" s="235"/>
      <c r="M173" s="236"/>
      <c r="N173" s="237"/>
      <c r="O173" s="237"/>
      <c r="P173" s="237"/>
      <c r="Q173" s="237"/>
      <c r="R173" s="237"/>
      <c r="S173" s="237"/>
      <c r="T173" s="238"/>
      <c r="AT173" s="239" t="s">
        <v>159</v>
      </c>
      <c r="AU173" s="239" t="s">
        <v>85</v>
      </c>
      <c r="AV173" s="12" t="s">
        <v>85</v>
      </c>
      <c r="AW173" s="12" t="s">
        <v>4</v>
      </c>
      <c r="AX173" s="12" t="s">
        <v>83</v>
      </c>
      <c r="AY173" s="239" t="s">
        <v>142</v>
      </c>
    </row>
    <row r="174" s="1" customFormat="1" ht="36" customHeight="1">
      <c r="B174" s="37"/>
      <c r="C174" s="215" t="s">
        <v>207</v>
      </c>
      <c r="D174" s="215" t="s">
        <v>144</v>
      </c>
      <c r="E174" s="216" t="s">
        <v>208</v>
      </c>
      <c r="F174" s="217" t="s">
        <v>209</v>
      </c>
      <c r="G174" s="218" t="s">
        <v>163</v>
      </c>
      <c r="H174" s="219">
        <v>139.50100000000001</v>
      </c>
      <c r="I174" s="220"/>
      <c r="J174" s="221">
        <f>ROUND(I174*H174,2)</f>
        <v>0</v>
      </c>
      <c r="K174" s="217" t="s">
        <v>148</v>
      </c>
      <c r="L174" s="42"/>
      <c r="M174" s="222" t="s">
        <v>1</v>
      </c>
      <c r="N174" s="223" t="s">
        <v>43</v>
      </c>
      <c r="O174" s="85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AR174" s="226" t="s">
        <v>149</v>
      </c>
      <c r="AT174" s="226" t="s">
        <v>144</v>
      </c>
      <c r="AU174" s="226" t="s">
        <v>85</v>
      </c>
      <c r="AY174" s="16" t="s">
        <v>142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6" t="s">
        <v>83</v>
      </c>
      <c r="BK174" s="227">
        <f>ROUND(I174*H174,2)</f>
        <v>0</v>
      </c>
      <c r="BL174" s="16" t="s">
        <v>149</v>
      </c>
      <c r="BM174" s="226" t="s">
        <v>210</v>
      </c>
    </row>
    <row r="175" s="12" customFormat="1">
      <c r="B175" s="228"/>
      <c r="C175" s="229"/>
      <c r="D175" s="230" t="s">
        <v>159</v>
      </c>
      <c r="E175" s="231" t="s">
        <v>1</v>
      </c>
      <c r="F175" s="232" t="s">
        <v>211</v>
      </c>
      <c r="G175" s="229"/>
      <c r="H175" s="233">
        <v>17.588999999999999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159</v>
      </c>
      <c r="AU175" s="239" t="s">
        <v>85</v>
      </c>
      <c r="AV175" s="12" t="s">
        <v>85</v>
      </c>
      <c r="AW175" s="12" t="s">
        <v>34</v>
      </c>
      <c r="AX175" s="12" t="s">
        <v>78</v>
      </c>
      <c r="AY175" s="239" t="s">
        <v>142</v>
      </c>
    </row>
    <row r="176" s="12" customFormat="1">
      <c r="B176" s="228"/>
      <c r="C176" s="229"/>
      <c r="D176" s="230" t="s">
        <v>159</v>
      </c>
      <c r="E176" s="231" t="s">
        <v>1</v>
      </c>
      <c r="F176" s="232" t="s">
        <v>212</v>
      </c>
      <c r="G176" s="229"/>
      <c r="H176" s="233">
        <v>121.91200000000001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159</v>
      </c>
      <c r="AU176" s="239" t="s">
        <v>85</v>
      </c>
      <c r="AV176" s="12" t="s">
        <v>85</v>
      </c>
      <c r="AW176" s="12" t="s">
        <v>34</v>
      </c>
      <c r="AX176" s="12" t="s">
        <v>78</v>
      </c>
      <c r="AY176" s="239" t="s">
        <v>142</v>
      </c>
    </row>
    <row r="177" s="13" customFormat="1">
      <c r="B177" s="240"/>
      <c r="C177" s="241"/>
      <c r="D177" s="230" t="s">
        <v>159</v>
      </c>
      <c r="E177" s="242" t="s">
        <v>1</v>
      </c>
      <c r="F177" s="243" t="s">
        <v>186</v>
      </c>
      <c r="G177" s="241"/>
      <c r="H177" s="244">
        <v>139.50100000000001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159</v>
      </c>
      <c r="AU177" s="250" t="s">
        <v>85</v>
      </c>
      <c r="AV177" s="13" t="s">
        <v>149</v>
      </c>
      <c r="AW177" s="13" t="s">
        <v>34</v>
      </c>
      <c r="AX177" s="13" t="s">
        <v>83</v>
      </c>
      <c r="AY177" s="250" t="s">
        <v>142</v>
      </c>
    </row>
    <row r="178" s="1" customFormat="1" ht="36" customHeight="1">
      <c r="B178" s="37"/>
      <c r="C178" s="215" t="s">
        <v>213</v>
      </c>
      <c r="D178" s="215" t="s">
        <v>144</v>
      </c>
      <c r="E178" s="216" t="s">
        <v>214</v>
      </c>
      <c r="F178" s="217" t="s">
        <v>215</v>
      </c>
      <c r="G178" s="218" t="s">
        <v>147</v>
      </c>
      <c r="H178" s="219">
        <v>104.235</v>
      </c>
      <c r="I178" s="220"/>
      <c r="J178" s="221">
        <f>ROUND(I178*H178,2)</f>
        <v>0</v>
      </c>
      <c r="K178" s="217" t="s">
        <v>148</v>
      </c>
      <c r="L178" s="42"/>
      <c r="M178" s="222" t="s">
        <v>1</v>
      </c>
      <c r="N178" s="223" t="s">
        <v>43</v>
      </c>
      <c r="O178" s="85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AR178" s="226" t="s">
        <v>149</v>
      </c>
      <c r="AT178" s="226" t="s">
        <v>144</v>
      </c>
      <c r="AU178" s="226" t="s">
        <v>85</v>
      </c>
      <c r="AY178" s="16" t="s">
        <v>142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6" t="s">
        <v>83</v>
      </c>
      <c r="BK178" s="227">
        <f>ROUND(I178*H178,2)</f>
        <v>0</v>
      </c>
      <c r="BL178" s="16" t="s">
        <v>149</v>
      </c>
      <c r="BM178" s="226" t="s">
        <v>216</v>
      </c>
    </row>
    <row r="179" s="12" customFormat="1">
      <c r="B179" s="228"/>
      <c r="C179" s="229"/>
      <c r="D179" s="230" t="s">
        <v>159</v>
      </c>
      <c r="E179" s="231" t="s">
        <v>1</v>
      </c>
      <c r="F179" s="232" t="s">
        <v>217</v>
      </c>
      <c r="G179" s="229"/>
      <c r="H179" s="233">
        <v>104.235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159</v>
      </c>
      <c r="AU179" s="239" t="s">
        <v>85</v>
      </c>
      <c r="AV179" s="12" t="s">
        <v>85</v>
      </c>
      <c r="AW179" s="12" t="s">
        <v>34</v>
      </c>
      <c r="AX179" s="12" t="s">
        <v>83</v>
      </c>
      <c r="AY179" s="239" t="s">
        <v>142</v>
      </c>
    </row>
    <row r="180" s="11" customFormat="1" ht="22.8" customHeight="1">
      <c r="B180" s="199"/>
      <c r="C180" s="200"/>
      <c r="D180" s="201" t="s">
        <v>77</v>
      </c>
      <c r="E180" s="213" t="s">
        <v>85</v>
      </c>
      <c r="F180" s="213" t="s">
        <v>218</v>
      </c>
      <c r="G180" s="200"/>
      <c r="H180" s="200"/>
      <c r="I180" s="203"/>
      <c r="J180" s="214">
        <f>BK180</f>
        <v>0</v>
      </c>
      <c r="K180" s="200"/>
      <c r="L180" s="205"/>
      <c r="M180" s="206"/>
      <c r="N180" s="207"/>
      <c r="O180" s="207"/>
      <c r="P180" s="208">
        <f>SUM(P181:P189)</f>
        <v>0</v>
      </c>
      <c r="Q180" s="207"/>
      <c r="R180" s="208">
        <f>SUM(R181:R189)</f>
        <v>2.0266933100000002</v>
      </c>
      <c r="S180" s="207"/>
      <c r="T180" s="209">
        <f>SUM(T181:T189)</f>
        <v>0</v>
      </c>
      <c r="AR180" s="210" t="s">
        <v>83</v>
      </c>
      <c r="AT180" s="211" t="s">
        <v>77</v>
      </c>
      <c r="AU180" s="211" t="s">
        <v>83</v>
      </c>
      <c r="AY180" s="210" t="s">
        <v>142</v>
      </c>
      <c r="BK180" s="212">
        <f>SUM(BK181:BK189)</f>
        <v>0</v>
      </c>
    </row>
    <row r="181" s="1" customFormat="1" ht="24" customHeight="1">
      <c r="B181" s="37"/>
      <c r="C181" s="215" t="s">
        <v>8</v>
      </c>
      <c r="D181" s="215" t="s">
        <v>144</v>
      </c>
      <c r="E181" s="216" t="s">
        <v>219</v>
      </c>
      <c r="F181" s="217" t="s">
        <v>220</v>
      </c>
      <c r="G181" s="218" t="s">
        <v>163</v>
      </c>
      <c r="H181" s="219">
        <v>0.189</v>
      </c>
      <c r="I181" s="220"/>
      <c r="J181" s="221">
        <f>ROUND(I181*H181,2)</f>
        <v>0</v>
      </c>
      <c r="K181" s="217" t="s">
        <v>148</v>
      </c>
      <c r="L181" s="42"/>
      <c r="M181" s="222" t="s">
        <v>1</v>
      </c>
      <c r="N181" s="223" t="s">
        <v>43</v>
      </c>
      <c r="O181" s="85"/>
      <c r="P181" s="224">
        <f>O181*H181</f>
        <v>0</v>
      </c>
      <c r="Q181" s="224">
        <v>2.2563399999999998</v>
      </c>
      <c r="R181" s="224">
        <f>Q181*H181</f>
        <v>0.42644825999999997</v>
      </c>
      <c r="S181" s="224">
        <v>0</v>
      </c>
      <c r="T181" s="225">
        <f>S181*H181</f>
        <v>0</v>
      </c>
      <c r="AR181" s="226" t="s">
        <v>149</v>
      </c>
      <c r="AT181" s="226" t="s">
        <v>144</v>
      </c>
      <c r="AU181" s="226" t="s">
        <v>85</v>
      </c>
      <c r="AY181" s="16" t="s">
        <v>142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6" t="s">
        <v>83</v>
      </c>
      <c r="BK181" s="227">
        <f>ROUND(I181*H181,2)</f>
        <v>0</v>
      </c>
      <c r="BL181" s="16" t="s">
        <v>149</v>
      </c>
      <c r="BM181" s="226" t="s">
        <v>221</v>
      </c>
    </row>
    <row r="182" s="12" customFormat="1">
      <c r="B182" s="228"/>
      <c r="C182" s="229"/>
      <c r="D182" s="230" t="s">
        <v>159</v>
      </c>
      <c r="E182" s="231" t="s">
        <v>1</v>
      </c>
      <c r="F182" s="232" t="s">
        <v>222</v>
      </c>
      <c r="G182" s="229"/>
      <c r="H182" s="233">
        <v>0.189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159</v>
      </c>
      <c r="AU182" s="239" t="s">
        <v>85</v>
      </c>
      <c r="AV182" s="12" t="s">
        <v>85</v>
      </c>
      <c r="AW182" s="12" t="s">
        <v>34</v>
      </c>
      <c r="AX182" s="12" t="s">
        <v>83</v>
      </c>
      <c r="AY182" s="239" t="s">
        <v>142</v>
      </c>
    </row>
    <row r="183" s="1" customFormat="1" ht="16.5" customHeight="1">
      <c r="B183" s="37"/>
      <c r="C183" s="215" t="s">
        <v>223</v>
      </c>
      <c r="D183" s="215" t="s">
        <v>144</v>
      </c>
      <c r="E183" s="216" t="s">
        <v>224</v>
      </c>
      <c r="F183" s="217" t="s">
        <v>225</v>
      </c>
      <c r="G183" s="218" t="s">
        <v>147</v>
      </c>
      <c r="H183" s="219">
        <v>0.64000000000000001</v>
      </c>
      <c r="I183" s="220"/>
      <c r="J183" s="221">
        <f>ROUND(I183*H183,2)</f>
        <v>0</v>
      </c>
      <c r="K183" s="217" t="s">
        <v>148</v>
      </c>
      <c r="L183" s="42"/>
      <c r="M183" s="222" t="s">
        <v>1</v>
      </c>
      <c r="N183" s="223" t="s">
        <v>43</v>
      </c>
      <c r="O183" s="85"/>
      <c r="P183" s="224">
        <f>O183*H183</f>
        <v>0</v>
      </c>
      <c r="Q183" s="224">
        <v>0.00247</v>
      </c>
      <c r="R183" s="224">
        <f>Q183*H183</f>
        <v>0.0015808</v>
      </c>
      <c r="S183" s="224">
        <v>0</v>
      </c>
      <c r="T183" s="225">
        <f>S183*H183</f>
        <v>0</v>
      </c>
      <c r="AR183" s="226" t="s">
        <v>149</v>
      </c>
      <c r="AT183" s="226" t="s">
        <v>144</v>
      </c>
      <c r="AU183" s="226" t="s">
        <v>85</v>
      </c>
      <c r="AY183" s="16" t="s">
        <v>142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6" t="s">
        <v>83</v>
      </c>
      <c r="BK183" s="227">
        <f>ROUND(I183*H183,2)</f>
        <v>0</v>
      </c>
      <c r="BL183" s="16" t="s">
        <v>149</v>
      </c>
      <c r="BM183" s="226" t="s">
        <v>226</v>
      </c>
    </row>
    <row r="184" s="12" customFormat="1">
      <c r="B184" s="228"/>
      <c r="C184" s="229"/>
      <c r="D184" s="230" t="s">
        <v>159</v>
      </c>
      <c r="E184" s="231" t="s">
        <v>1</v>
      </c>
      <c r="F184" s="232" t="s">
        <v>227</v>
      </c>
      <c r="G184" s="229"/>
      <c r="H184" s="233">
        <v>0.64000000000000001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159</v>
      </c>
      <c r="AU184" s="239" t="s">
        <v>85</v>
      </c>
      <c r="AV184" s="12" t="s">
        <v>85</v>
      </c>
      <c r="AW184" s="12" t="s">
        <v>34</v>
      </c>
      <c r="AX184" s="12" t="s">
        <v>83</v>
      </c>
      <c r="AY184" s="239" t="s">
        <v>142</v>
      </c>
    </row>
    <row r="185" s="1" customFormat="1" ht="16.5" customHeight="1">
      <c r="B185" s="37"/>
      <c r="C185" s="215" t="s">
        <v>228</v>
      </c>
      <c r="D185" s="215" t="s">
        <v>144</v>
      </c>
      <c r="E185" s="216" t="s">
        <v>229</v>
      </c>
      <c r="F185" s="217" t="s">
        <v>230</v>
      </c>
      <c r="G185" s="218" t="s">
        <v>147</v>
      </c>
      <c r="H185" s="219">
        <v>0.64000000000000001</v>
      </c>
      <c r="I185" s="220"/>
      <c r="J185" s="221">
        <f>ROUND(I185*H185,2)</f>
        <v>0</v>
      </c>
      <c r="K185" s="217" t="s">
        <v>148</v>
      </c>
      <c r="L185" s="42"/>
      <c r="M185" s="222" t="s">
        <v>1</v>
      </c>
      <c r="N185" s="223" t="s">
        <v>43</v>
      </c>
      <c r="O185" s="85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AR185" s="226" t="s">
        <v>149</v>
      </c>
      <c r="AT185" s="226" t="s">
        <v>144</v>
      </c>
      <c r="AU185" s="226" t="s">
        <v>85</v>
      </c>
      <c r="AY185" s="16" t="s">
        <v>142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6" t="s">
        <v>83</v>
      </c>
      <c r="BK185" s="227">
        <f>ROUND(I185*H185,2)</f>
        <v>0</v>
      </c>
      <c r="BL185" s="16" t="s">
        <v>149</v>
      </c>
      <c r="BM185" s="226" t="s">
        <v>231</v>
      </c>
    </row>
    <row r="186" s="1" customFormat="1" ht="24" customHeight="1">
      <c r="B186" s="37"/>
      <c r="C186" s="215" t="s">
        <v>232</v>
      </c>
      <c r="D186" s="215" t="s">
        <v>144</v>
      </c>
      <c r="E186" s="216" t="s">
        <v>233</v>
      </c>
      <c r="F186" s="217" t="s">
        <v>234</v>
      </c>
      <c r="G186" s="218" t="s">
        <v>203</v>
      </c>
      <c r="H186" s="219">
        <v>0.0050000000000000001</v>
      </c>
      <c r="I186" s="220"/>
      <c r="J186" s="221">
        <f>ROUND(I186*H186,2)</f>
        <v>0</v>
      </c>
      <c r="K186" s="217" t="s">
        <v>148</v>
      </c>
      <c r="L186" s="42"/>
      <c r="M186" s="222" t="s">
        <v>1</v>
      </c>
      <c r="N186" s="223" t="s">
        <v>43</v>
      </c>
      <c r="O186" s="85"/>
      <c r="P186" s="224">
        <f>O186*H186</f>
        <v>0</v>
      </c>
      <c r="Q186" s="224">
        <v>1.06277</v>
      </c>
      <c r="R186" s="224">
        <f>Q186*H186</f>
        <v>0.0053138500000000002</v>
      </c>
      <c r="S186" s="224">
        <v>0</v>
      </c>
      <c r="T186" s="225">
        <f>S186*H186</f>
        <v>0</v>
      </c>
      <c r="AR186" s="226" t="s">
        <v>149</v>
      </c>
      <c r="AT186" s="226" t="s">
        <v>144</v>
      </c>
      <c r="AU186" s="226" t="s">
        <v>85</v>
      </c>
      <c r="AY186" s="16" t="s">
        <v>142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6" t="s">
        <v>83</v>
      </c>
      <c r="BK186" s="227">
        <f>ROUND(I186*H186,2)</f>
        <v>0</v>
      </c>
      <c r="BL186" s="16" t="s">
        <v>149</v>
      </c>
      <c r="BM186" s="226" t="s">
        <v>235</v>
      </c>
    </row>
    <row r="187" s="12" customFormat="1">
      <c r="B187" s="228"/>
      <c r="C187" s="229"/>
      <c r="D187" s="230" t="s">
        <v>159</v>
      </c>
      <c r="E187" s="231" t="s">
        <v>1</v>
      </c>
      <c r="F187" s="232" t="s">
        <v>236</v>
      </c>
      <c r="G187" s="229"/>
      <c r="H187" s="233">
        <v>0.0050000000000000001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159</v>
      </c>
      <c r="AU187" s="239" t="s">
        <v>85</v>
      </c>
      <c r="AV187" s="12" t="s">
        <v>85</v>
      </c>
      <c r="AW187" s="12" t="s">
        <v>34</v>
      </c>
      <c r="AX187" s="12" t="s">
        <v>83</v>
      </c>
      <c r="AY187" s="239" t="s">
        <v>142</v>
      </c>
    </row>
    <row r="188" s="1" customFormat="1" ht="36" customHeight="1">
      <c r="B188" s="37"/>
      <c r="C188" s="215" t="s">
        <v>237</v>
      </c>
      <c r="D188" s="215" t="s">
        <v>144</v>
      </c>
      <c r="E188" s="216" t="s">
        <v>238</v>
      </c>
      <c r="F188" s="217" t="s">
        <v>239</v>
      </c>
      <c r="G188" s="218" t="s">
        <v>147</v>
      </c>
      <c r="H188" s="219">
        <v>3.7200000000000002</v>
      </c>
      <c r="I188" s="220"/>
      <c r="J188" s="221">
        <f>ROUND(I188*H188,2)</f>
        <v>0</v>
      </c>
      <c r="K188" s="217" t="s">
        <v>148</v>
      </c>
      <c r="L188" s="42"/>
      <c r="M188" s="222" t="s">
        <v>1</v>
      </c>
      <c r="N188" s="223" t="s">
        <v>43</v>
      </c>
      <c r="O188" s="85"/>
      <c r="P188" s="224">
        <f>O188*H188</f>
        <v>0</v>
      </c>
      <c r="Q188" s="224">
        <v>0.42831999999999998</v>
      </c>
      <c r="R188" s="224">
        <f>Q188*H188</f>
        <v>1.5933504000000001</v>
      </c>
      <c r="S188" s="224">
        <v>0</v>
      </c>
      <c r="T188" s="225">
        <f>S188*H188</f>
        <v>0</v>
      </c>
      <c r="AR188" s="226" t="s">
        <v>149</v>
      </c>
      <c r="AT188" s="226" t="s">
        <v>144</v>
      </c>
      <c r="AU188" s="226" t="s">
        <v>85</v>
      </c>
      <c r="AY188" s="16" t="s">
        <v>142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6" t="s">
        <v>83</v>
      </c>
      <c r="BK188" s="227">
        <f>ROUND(I188*H188,2)</f>
        <v>0</v>
      </c>
      <c r="BL188" s="16" t="s">
        <v>149</v>
      </c>
      <c r="BM188" s="226" t="s">
        <v>240</v>
      </c>
    </row>
    <row r="189" s="12" customFormat="1">
      <c r="B189" s="228"/>
      <c r="C189" s="229"/>
      <c r="D189" s="230" t="s">
        <v>159</v>
      </c>
      <c r="E189" s="231" t="s">
        <v>1</v>
      </c>
      <c r="F189" s="232" t="s">
        <v>241</v>
      </c>
      <c r="G189" s="229"/>
      <c r="H189" s="233">
        <v>3.7200000000000002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159</v>
      </c>
      <c r="AU189" s="239" t="s">
        <v>85</v>
      </c>
      <c r="AV189" s="12" t="s">
        <v>85</v>
      </c>
      <c r="AW189" s="12" t="s">
        <v>34</v>
      </c>
      <c r="AX189" s="12" t="s">
        <v>83</v>
      </c>
      <c r="AY189" s="239" t="s">
        <v>142</v>
      </c>
    </row>
    <row r="190" s="11" customFormat="1" ht="22.8" customHeight="1">
      <c r="B190" s="199"/>
      <c r="C190" s="200"/>
      <c r="D190" s="201" t="s">
        <v>77</v>
      </c>
      <c r="E190" s="213" t="s">
        <v>166</v>
      </c>
      <c r="F190" s="213" t="s">
        <v>242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SUM(P191:P212)</f>
        <v>0</v>
      </c>
      <c r="Q190" s="207"/>
      <c r="R190" s="208">
        <f>SUM(R191:R212)</f>
        <v>6.7318272500000003</v>
      </c>
      <c r="S190" s="207"/>
      <c r="T190" s="209">
        <f>SUM(T191:T212)</f>
        <v>0</v>
      </c>
      <c r="AR190" s="210" t="s">
        <v>83</v>
      </c>
      <c r="AT190" s="211" t="s">
        <v>77</v>
      </c>
      <c r="AU190" s="211" t="s">
        <v>83</v>
      </c>
      <c r="AY190" s="210" t="s">
        <v>142</v>
      </c>
      <c r="BK190" s="212">
        <f>SUM(BK191:BK212)</f>
        <v>0</v>
      </c>
    </row>
    <row r="191" s="1" customFormat="1" ht="36" customHeight="1">
      <c r="B191" s="37"/>
      <c r="C191" s="215" t="s">
        <v>243</v>
      </c>
      <c r="D191" s="215" t="s">
        <v>144</v>
      </c>
      <c r="E191" s="216" t="s">
        <v>244</v>
      </c>
      <c r="F191" s="217" t="s">
        <v>245</v>
      </c>
      <c r="G191" s="218" t="s">
        <v>147</v>
      </c>
      <c r="H191" s="219">
        <v>52.445</v>
      </c>
      <c r="I191" s="220"/>
      <c r="J191" s="221">
        <f>ROUND(I191*H191,2)</f>
        <v>0</v>
      </c>
      <c r="K191" s="217" t="s">
        <v>148</v>
      </c>
      <c r="L191" s="42"/>
      <c r="M191" s="222" t="s">
        <v>1</v>
      </c>
      <c r="N191" s="223" t="s">
        <v>43</v>
      </c>
      <c r="O191" s="85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AR191" s="226" t="s">
        <v>149</v>
      </c>
      <c r="AT191" s="226" t="s">
        <v>144</v>
      </c>
      <c r="AU191" s="226" t="s">
        <v>85</v>
      </c>
      <c r="AY191" s="16" t="s">
        <v>142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6" t="s">
        <v>83</v>
      </c>
      <c r="BK191" s="227">
        <f>ROUND(I191*H191,2)</f>
        <v>0</v>
      </c>
      <c r="BL191" s="16" t="s">
        <v>149</v>
      </c>
      <c r="BM191" s="226" t="s">
        <v>246</v>
      </c>
    </row>
    <row r="192" s="14" customFormat="1">
      <c r="B192" s="251"/>
      <c r="C192" s="252"/>
      <c r="D192" s="230" t="s">
        <v>159</v>
      </c>
      <c r="E192" s="253" t="s">
        <v>1</v>
      </c>
      <c r="F192" s="254" t="s">
        <v>247</v>
      </c>
      <c r="G192" s="252"/>
      <c r="H192" s="253" t="s">
        <v>1</v>
      </c>
      <c r="I192" s="255"/>
      <c r="J192" s="252"/>
      <c r="K192" s="252"/>
      <c r="L192" s="256"/>
      <c r="M192" s="257"/>
      <c r="N192" s="258"/>
      <c r="O192" s="258"/>
      <c r="P192" s="258"/>
      <c r="Q192" s="258"/>
      <c r="R192" s="258"/>
      <c r="S192" s="258"/>
      <c r="T192" s="259"/>
      <c r="AT192" s="260" t="s">
        <v>159</v>
      </c>
      <c r="AU192" s="260" t="s">
        <v>85</v>
      </c>
      <c r="AV192" s="14" t="s">
        <v>83</v>
      </c>
      <c r="AW192" s="14" t="s">
        <v>34</v>
      </c>
      <c r="AX192" s="14" t="s">
        <v>78</v>
      </c>
      <c r="AY192" s="260" t="s">
        <v>142</v>
      </c>
    </row>
    <row r="193" s="12" customFormat="1">
      <c r="B193" s="228"/>
      <c r="C193" s="229"/>
      <c r="D193" s="230" t="s">
        <v>159</v>
      </c>
      <c r="E193" s="231" t="s">
        <v>1</v>
      </c>
      <c r="F193" s="232" t="s">
        <v>248</v>
      </c>
      <c r="G193" s="229"/>
      <c r="H193" s="233">
        <v>20.472000000000001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159</v>
      </c>
      <c r="AU193" s="239" t="s">
        <v>85</v>
      </c>
      <c r="AV193" s="12" t="s">
        <v>85</v>
      </c>
      <c r="AW193" s="12" t="s">
        <v>34</v>
      </c>
      <c r="AX193" s="12" t="s">
        <v>78</v>
      </c>
      <c r="AY193" s="239" t="s">
        <v>142</v>
      </c>
    </row>
    <row r="194" s="14" customFormat="1">
      <c r="B194" s="251"/>
      <c r="C194" s="252"/>
      <c r="D194" s="230" t="s">
        <v>159</v>
      </c>
      <c r="E194" s="253" t="s">
        <v>1</v>
      </c>
      <c r="F194" s="254" t="s">
        <v>249</v>
      </c>
      <c r="G194" s="252"/>
      <c r="H194" s="253" t="s">
        <v>1</v>
      </c>
      <c r="I194" s="255"/>
      <c r="J194" s="252"/>
      <c r="K194" s="252"/>
      <c r="L194" s="256"/>
      <c r="M194" s="257"/>
      <c r="N194" s="258"/>
      <c r="O194" s="258"/>
      <c r="P194" s="258"/>
      <c r="Q194" s="258"/>
      <c r="R194" s="258"/>
      <c r="S194" s="258"/>
      <c r="T194" s="259"/>
      <c r="AT194" s="260" t="s">
        <v>159</v>
      </c>
      <c r="AU194" s="260" t="s">
        <v>85</v>
      </c>
      <c r="AV194" s="14" t="s">
        <v>83</v>
      </c>
      <c r="AW194" s="14" t="s">
        <v>34</v>
      </c>
      <c r="AX194" s="14" t="s">
        <v>78</v>
      </c>
      <c r="AY194" s="260" t="s">
        <v>142</v>
      </c>
    </row>
    <row r="195" s="12" customFormat="1">
      <c r="B195" s="228"/>
      <c r="C195" s="229"/>
      <c r="D195" s="230" t="s">
        <v>159</v>
      </c>
      <c r="E195" s="231" t="s">
        <v>1</v>
      </c>
      <c r="F195" s="232" t="s">
        <v>250</v>
      </c>
      <c r="G195" s="229"/>
      <c r="H195" s="233">
        <v>10.558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159</v>
      </c>
      <c r="AU195" s="239" t="s">
        <v>85</v>
      </c>
      <c r="AV195" s="12" t="s">
        <v>85</v>
      </c>
      <c r="AW195" s="12" t="s">
        <v>34</v>
      </c>
      <c r="AX195" s="12" t="s">
        <v>78</v>
      </c>
      <c r="AY195" s="239" t="s">
        <v>142</v>
      </c>
    </row>
    <row r="196" s="12" customFormat="1">
      <c r="B196" s="228"/>
      <c r="C196" s="229"/>
      <c r="D196" s="230" t="s">
        <v>159</v>
      </c>
      <c r="E196" s="231" t="s">
        <v>1</v>
      </c>
      <c r="F196" s="232" t="s">
        <v>251</v>
      </c>
      <c r="G196" s="229"/>
      <c r="H196" s="233">
        <v>12.537000000000001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159</v>
      </c>
      <c r="AU196" s="239" t="s">
        <v>85</v>
      </c>
      <c r="AV196" s="12" t="s">
        <v>85</v>
      </c>
      <c r="AW196" s="12" t="s">
        <v>34</v>
      </c>
      <c r="AX196" s="12" t="s">
        <v>78</v>
      </c>
      <c r="AY196" s="239" t="s">
        <v>142</v>
      </c>
    </row>
    <row r="197" s="12" customFormat="1">
      <c r="B197" s="228"/>
      <c r="C197" s="229"/>
      <c r="D197" s="230" t="s">
        <v>159</v>
      </c>
      <c r="E197" s="231" t="s">
        <v>1</v>
      </c>
      <c r="F197" s="232" t="s">
        <v>252</v>
      </c>
      <c r="G197" s="229"/>
      <c r="H197" s="233">
        <v>3.036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159</v>
      </c>
      <c r="AU197" s="239" t="s">
        <v>85</v>
      </c>
      <c r="AV197" s="12" t="s">
        <v>85</v>
      </c>
      <c r="AW197" s="12" t="s">
        <v>34</v>
      </c>
      <c r="AX197" s="12" t="s">
        <v>78</v>
      </c>
      <c r="AY197" s="239" t="s">
        <v>142</v>
      </c>
    </row>
    <row r="198" s="12" customFormat="1">
      <c r="B198" s="228"/>
      <c r="C198" s="229"/>
      <c r="D198" s="230" t="s">
        <v>159</v>
      </c>
      <c r="E198" s="231" t="s">
        <v>1</v>
      </c>
      <c r="F198" s="232" t="s">
        <v>253</v>
      </c>
      <c r="G198" s="229"/>
      <c r="H198" s="233">
        <v>5.8419999999999996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159</v>
      </c>
      <c r="AU198" s="239" t="s">
        <v>85</v>
      </c>
      <c r="AV198" s="12" t="s">
        <v>85</v>
      </c>
      <c r="AW198" s="12" t="s">
        <v>34</v>
      </c>
      <c r="AX198" s="12" t="s">
        <v>78</v>
      </c>
      <c r="AY198" s="239" t="s">
        <v>142</v>
      </c>
    </row>
    <row r="199" s="13" customFormat="1">
      <c r="B199" s="240"/>
      <c r="C199" s="241"/>
      <c r="D199" s="230" t="s">
        <v>159</v>
      </c>
      <c r="E199" s="242" t="s">
        <v>1</v>
      </c>
      <c r="F199" s="243" t="s">
        <v>186</v>
      </c>
      <c r="G199" s="241"/>
      <c r="H199" s="244">
        <v>52.445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159</v>
      </c>
      <c r="AU199" s="250" t="s">
        <v>85</v>
      </c>
      <c r="AV199" s="13" t="s">
        <v>149</v>
      </c>
      <c r="AW199" s="13" t="s">
        <v>34</v>
      </c>
      <c r="AX199" s="13" t="s">
        <v>83</v>
      </c>
      <c r="AY199" s="250" t="s">
        <v>142</v>
      </c>
    </row>
    <row r="200" s="1" customFormat="1" ht="72" customHeight="1">
      <c r="B200" s="37"/>
      <c r="C200" s="215" t="s">
        <v>7</v>
      </c>
      <c r="D200" s="215" t="s">
        <v>144</v>
      </c>
      <c r="E200" s="216" t="s">
        <v>254</v>
      </c>
      <c r="F200" s="217" t="s">
        <v>255</v>
      </c>
      <c r="G200" s="218" t="s">
        <v>147</v>
      </c>
      <c r="H200" s="219">
        <v>52.445</v>
      </c>
      <c r="I200" s="220"/>
      <c r="J200" s="221">
        <f>ROUND(I200*H200,2)</f>
        <v>0</v>
      </c>
      <c r="K200" s="217" t="s">
        <v>148</v>
      </c>
      <c r="L200" s="42"/>
      <c r="M200" s="222" t="s">
        <v>1</v>
      </c>
      <c r="N200" s="223" t="s">
        <v>43</v>
      </c>
      <c r="O200" s="85"/>
      <c r="P200" s="224">
        <f>O200*H200</f>
        <v>0</v>
      </c>
      <c r="Q200" s="224">
        <v>0.084250000000000005</v>
      </c>
      <c r="R200" s="224">
        <f>Q200*H200</f>
        <v>4.4184912500000006</v>
      </c>
      <c r="S200" s="224">
        <v>0</v>
      </c>
      <c r="T200" s="225">
        <f>S200*H200</f>
        <v>0</v>
      </c>
      <c r="AR200" s="226" t="s">
        <v>149</v>
      </c>
      <c r="AT200" s="226" t="s">
        <v>144</v>
      </c>
      <c r="AU200" s="226" t="s">
        <v>85</v>
      </c>
      <c r="AY200" s="16" t="s">
        <v>142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6" t="s">
        <v>83</v>
      </c>
      <c r="BK200" s="227">
        <f>ROUND(I200*H200,2)</f>
        <v>0</v>
      </c>
      <c r="BL200" s="16" t="s">
        <v>149</v>
      </c>
      <c r="BM200" s="226" t="s">
        <v>256</v>
      </c>
    </row>
    <row r="201" s="14" customFormat="1">
      <c r="B201" s="251"/>
      <c r="C201" s="252"/>
      <c r="D201" s="230" t="s">
        <v>159</v>
      </c>
      <c r="E201" s="253" t="s">
        <v>1</v>
      </c>
      <c r="F201" s="254" t="s">
        <v>247</v>
      </c>
      <c r="G201" s="252"/>
      <c r="H201" s="253" t="s">
        <v>1</v>
      </c>
      <c r="I201" s="255"/>
      <c r="J201" s="252"/>
      <c r="K201" s="252"/>
      <c r="L201" s="256"/>
      <c r="M201" s="257"/>
      <c r="N201" s="258"/>
      <c r="O201" s="258"/>
      <c r="P201" s="258"/>
      <c r="Q201" s="258"/>
      <c r="R201" s="258"/>
      <c r="S201" s="258"/>
      <c r="T201" s="259"/>
      <c r="AT201" s="260" t="s">
        <v>159</v>
      </c>
      <c r="AU201" s="260" t="s">
        <v>85</v>
      </c>
      <c r="AV201" s="14" t="s">
        <v>83</v>
      </c>
      <c r="AW201" s="14" t="s">
        <v>34</v>
      </c>
      <c r="AX201" s="14" t="s">
        <v>78</v>
      </c>
      <c r="AY201" s="260" t="s">
        <v>142</v>
      </c>
    </row>
    <row r="202" s="12" customFormat="1">
      <c r="B202" s="228"/>
      <c r="C202" s="229"/>
      <c r="D202" s="230" t="s">
        <v>159</v>
      </c>
      <c r="E202" s="231" t="s">
        <v>1</v>
      </c>
      <c r="F202" s="232" t="s">
        <v>248</v>
      </c>
      <c r="G202" s="229"/>
      <c r="H202" s="233">
        <v>20.472000000000001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AT202" s="239" t="s">
        <v>159</v>
      </c>
      <c r="AU202" s="239" t="s">
        <v>85</v>
      </c>
      <c r="AV202" s="12" t="s">
        <v>85</v>
      </c>
      <c r="AW202" s="12" t="s">
        <v>34</v>
      </c>
      <c r="AX202" s="12" t="s">
        <v>78</v>
      </c>
      <c r="AY202" s="239" t="s">
        <v>142</v>
      </c>
    </row>
    <row r="203" s="14" customFormat="1">
      <c r="B203" s="251"/>
      <c r="C203" s="252"/>
      <c r="D203" s="230" t="s">
        <v>159</v>
      </c>
      <c r="E203" s="253" t="s">
        <v>1</v>
      </c>
      <c r="F203" s="254" t="s">
        <v>249</v>
      </c>
      <c r="G203" s="252"/>
      <c r="H203" s="253" t="s">
        <v>1</v>
      </c>
      <c r="I203" s="255"/>
      <c r="J203" s="252"/>
      <c r="K203" s="252"/>
      <c r="L203" s="256"/>
      <c r="M203" s="257"/>
      <c r="N203" s="258"/>
      <c r="O203" s="258"/>
      <c r="P203" s="258"/>
      <c r="Q203" s="258"/>
      <c r="R203" s="258"/>
      <c r="S203" s="258"/>
      <c r="T203" s="259"/>
      <c r="AT203" s="260" t="s">
        <v>159</v>
      </c>
      <c r="AU203" s="260" t="s">
        <v>85</v>
      </c>
      <c r="AV203" s="14" t="s">
        <v>83</v>
      </c>
      <c r="AW203" s="14" t="s">
        <v>34</v>
      </c>
      <c r="AX203" s="14" t="s">
        <v>78</v>
      </c>
      <c r="AY203" s="260" t="s">
        <v>142</v>
      </c>
    </row>
    <row r="204" s="12" customFormat="1">
      <c r="B204" s="228"/>
      <c r="C204" s="229"/>
      <c r="D204" s="230" t="s">
        <v>159</v>
      </c>
      <c r="E204" s="231" t="s">
        <v>1</v>
      </c>
      <c r="F204" s="232" t="s">
        <v>250</v>
      </c>
      <c r="G204" s="229"/>
      <c r="H204" s="233">
        <v>10.558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159</v>
      </c>
      <c r="AU204" s="239" t="s">
        <v>85</v>
      </c>
      <c r="AV204" s="12" t="s">
        <v>85</v>
      </c>
      <c r="AW204" s="12" t="s">
        <v>34</v>
      </c>
      <c r="AX204" s="12" t="s">
        <v>78</v>
      </c>
      <c r="AY204" s="239" t="s">
        <v>142</v>
      </c>
    </row>
    <row r="205" s="12" customFormat="1">
      <c r="B205" s="228"/>
      <c r="C205" s="229"/>
      <c r="D205" s="230" t="s">
        <v>159</v>
      </c>
      <c r="E205" s="231" t="s">
        <v>1</v>
      </c>
      <c r="F205" s="232" t="s">
        <v>251</v>
      </c>
      <c r="G205" s="229"/>
      <c r="H205" s="233">
        <v>12.537000000000001</v>
      </c>
      <c r="I205" s="234"/>
      <c r="J205" s="229"/>
      <c r="K205" s="229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159</v>
      </c>
      <c r="AU205" s="239" t="s">
        <v>85</v>
      </c>
      <c r="AV205" s="12" t="s">
        <v>85</v>
      </c>
      <c r="AW205" s="12" t="s">
        <v>34</v>
      </c>
      <c r="AX205" s="12" t="s">
        <v>78</v>
      </c>
      <c r="AY205" s="239" t="s">
        <v>142</v>
      </c>
    </row>
    <row r="206" s="12" customFormat="1">
      <c r="B206" s="228"/>
      <c r="C206" s="229"/>
      <c r="D206" s="230" t="s">
        <v>159</v>
      </c>
      <c r="E206" s="231" t="s">
        <v>1</v>
      </c>
      <c r="F206" s="232" t="s">
        <v>252</v>
      </c>
      <c r="G206" s="229"/>
      <c r="H206" s="233">
        <v>3.036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159</v>
      </c>
      <c r="AU206" s="239" t="s">
        <v>85</v>
      </c>
      <c r="AV206" s="12" t="s">
        <v>85</v>
      </c>
      <c r="AW206" s="12" t="s">
        <v>34</v>
      </c>
      <c r="AX206" s="12" t="s">
        <v>78</v>
      </c>
      <c r="AY206" s="239" t="s">
        <v>142</v>
      </c>
    </row>
    <row r="207" s="12" customFormat="1">
      <c r="B207" s="228"/>
      <c r="C207" s="229"/>
      <c r="D207" s="230" t="s">
        <v>159</v>
      </c>
      <c r="E207" s="231" t="s">
        <v>1</v>
      </c>
      <c r="F207" s="232" t="s">
        <v>253</v>
      </c>
      <c r="G207" s="229"/>
      <c r="H207" s="233">
        <v>5.8419999999999996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159</v>
      </c>
      <c r="AU207" s="239" t="s">
        <v>85</v>
      </c>
      <c r="AV207" s="12" t="s">
        <v>85</v>
      </c>
      <c r="AW207" s="12" t="s">
        <v>34</v>
      </c>
      <c r="AX207" s="12" t="s">
        <v>78</v>
      </c>
      <c r="AY207" s="239" t="s">
        <v>142</v>
      </c>
    </row>
    <row r="208" s="13" customFormat="1">
      <c r="B208" s="240"/>
      <c r="C208" s="241"/>
      <c r="D208" s="230" t="s">
        <v>159</v>
      </c>
      <c r="E208" s="242" t="s">
        <v>1</v>
      </c>
      <c r="F208" s="243" t="s">
        <v>186</v>
      </c>
      <c r="G208" s="241"/>
      <c r="H208" s="244">
        <v>52.445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159</v>
      </c>
      <c r="AU208" s="250" t="s">
        <v>85</v>
      </c>
      <c r="AV208" s="13" t="s">
        <v>149</v>
      </c>
      <c r="AW208" s="13" t="s">
        <v>34</v>
      </c>
      <c r="AX208" s="13" t="s">
        <v>83</v>
      </c>
      <c r="AY208" s="250" t="s">
        <v>142</v>
      </c>
    </row>
    <row r="209" s="1" customFormat="1" ht="16.5" customHeight="1">
      <c r="B209" s="37"/>
      <c r="C209" s="261" t="s">
        <v>257</v>
      </c>
      <c r="D209" s="261" t="s">
        <v>258</v>
      </c>
      <c r="E209" s="262" t="s">
        <v>259</v>
      </c>
      <c r="F209" s="263" t="s">
        <v>260</v>
      </c>
      <c r="G209" s="264" t="s">
        <v>147</v>
      </c>
      <c r="H209" s="265">
        <v>20.472000000000001</v>
      </c>
      <c r="I209" s="266"/>
      <c r="J209" s="267">
        <f>ROUND(I209*H209,2)</f>
        <v>0</v>
      </c>
      <c r="K209" s="263" t="s">
        <v>148</v>
      </c>
      <c r="L209" s="268"/>
      <c r="M209" s="269" t="s">
        <v>1</v>
      </c>
      <c r="N209" s="270" t="s">
        <v>43</v>
      </c>
      <c r="O209" s="85"/>
      <c r="P209" s="224">
        <f>O209*H209</f>
        <v>0</v>
      </c>
      <c r="Q209" s="224">
        <v>0.113</v>
      </c>
      <c r="R209" s="224">
        <f>Q209*H209</f>
        <v>2.3133360000000001</v>
      </c>
      <c r="S209" s="224">
        <v>0</v>
      </c>
      <c r="T209" s="225">
        <f>S209*H209</f>
        <v>0</v>
      </c>
      <c r="AR209" s="226" t="s">
        <v>179</v>
      </c>
      <c r="AT209" s="226" t="s">
        <v>258</v>
      </c>
      <c r="AU209" s="226" t="s">
        <v>85</v>
      </c>
      <c r="AY209" s="16" t="s">
        <v>142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6" t="s">
        <v>83</v>
      </c>
      <c r="BK209" s="227">
        <f>ROUND(I209*H209,2)</f>
        <v>0</v>
      </c>
      <c r="BL209" s="16" t="s">
        <v>149</v>
      </c>
      <c r="BM209" s="226" t="s">
        <v>261</v>
      </c>
    </row>
    <row r="210" s="14" customFormat="1">
      <c r="B210" s="251"/>
      <c r="C210" s="252"/>
      <c r="D210" s="230" t="s">
        <v>159</v>
      </c>
      <c r="E210" s="253" t="s">
        <v>1</v>
      </c>
      <c r="F210" s="254" t="s">
        <v>247</v>
      </c>
      <c r="G210" s="252"/>
      <c r="H210" s="253" t="s">
        <v>1</v>
      </c>
      <c r="I210" s="255"/>
      <c r="J210" s="252"/>
      <c r="K210" s="252"/>
      <c r="L210" s="256"/>
      <c r="M210" s="257"/>
      <c r="N210" s="258"/>
      <c r="O210" s="258"/>
      <c r="P210" s="258"/>
      <c r="Q210" s="258"/>
      <c r="R210" s="258"/>
      <c r="S210" s="258"/>
      <c r="T210" s="259"/>
      <c r="AT210" s="260" t="s">
        <v>159</v>
      </c>
      <c r="AU210" s="260" t="s">
        <v>85</v>
      </c>
      <c r="AV210" s="14" t="s">
        <v>83</v>
      </c>
      <c r="AW210" s="14" t="s">
        <v>34</v>
      </c>
      <c r="AX210" s="14" t="s">
        <v>78</v>
      </c>
      <c r="AY210" s="260" t="s">
        <v>142</v>
      </c>
    </row>
    <row r="211" s="12" customFormat="1">
      <c r="B211" s="228"/>
      <c r="C211" s="229"/>
      <c r="D211" s="230" t="s">
        <v>159</v>
      </c>
      <c r="E211" s="231" t="s">
        <v>1</v>
      </c>
      <c r="F211" s="232" t="s">
        <v>248</v>
      </c>
      <c r="G211" s="229"/>
      <c r="H211" s="233">
        <v>20.472000000000001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159</v>
      </c>
      <c r="AU211" s="239" t="s">
        <v>85</v>
      </c>
      <c r="AV211" s="12" t="s">
        <v>85</v>
      </c>
      <c r="AW211" s="12" t="s">
        <v>34</v>
      </c>
      <c r="AX211" s="12" t="s">
        <v>78</v>
      </c>
      <c r="AY211" s="239" t="s">
        <v>142</v>
      </c>
    </row>
    <row r="212" s="13" customFormat="1">
      <c r="B212" s="240"/>
      <c r="C212" s="241"/>
      <c r="D212" s="230" t="s">
        <v>159</v>
      </c>
      <c r="E212" s="242" t="s">
        <v>1</v>
      </c>
      <c r="F212" s="243" t="s">
        <v>186</v>
      </c>
      <c r="G212" s="241"/>
      <c r="H212" s="244">
        <v>20.472000000000001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159</v>
      </c>
      <c r="AU212" s="250" t="s">
        <v>85</v>
      </c>
      <c r="AV212" s="13" t="s">
        <v>149</v>
      </c>
      <c r="AW212" s="13" t="s">
        <v>34</v>
      </c>
      <c r="AX212" s="13" t="s">
        <v>83</v>
      </c>
      <c r="AY212" s="250" t="s">
        <v>142</v>
      </c>
    </row>
    <row r="213" s="11" customFormat="1" ht="22.8" customHeight="1">
      <c r="B213" s="199"/>
      <c r="C213" s="200"/>
      <c r="D213" s="201" t="s">
        <v>77</v>
      </c>
      <c r="E213" s="213" t="s">
        <v>171</v>
      </c>
      <c r="F213" s="213" t="s">
        <v>262</v>
      </c>
      <c r="G213" s="200"/>
      <c r="H213" s="200"/>
      <c r="I213" s="203"/>
      <c r="J213" s="214">
        <f>BK213</f>
        <v>0</v>
      </c>
      <c r="K213" s="200"/>
      <c r="L213" s="205"/>
      <c r="M213" s="206"/>
      <c r="N213" s="207"/>
      <c r="O213" s="207"/>
      <c r="P213" s="208">
        <f>SUM(P214:P318)</f>
        <v>0</v>
      </c>
      <c r="Q213" s="207"/>
      <c r="R213" s="208">
        <f>SUM(R214:R318)</f>
        <v>28.680720139999998</v>
      </c>
      <c r="S213" s="207"/>
      <c r="T213" s="209">
        <f>SUM(T214:T318)</f>
        <v>0</v>
      </c>
      <c r="AR213" s="210" t="s">
        <v>83</v>
      </c>
      <c r="AT213" s="211" t="s">
        <v>77</v>
      </c>
      <c r="AU213" s="211" t="s">
        <v>83</v>
      </c>
      <c r="AY213" s="210" t="s">
        <v>142</v>
      </c>
      <c r="BK213" s="212">
        <f>SUM(BK214:BK318)</f>
        <v>0</v>
      </c>
    </row>
    <row r="214" s="1" customFormat="1" ht="36" customHeight="1">
      <c r="B214" s="37"/>
      <c r="C214" s="215" t="s">
        <v>263</v>
      </c>
      <c r="D214" s="215" t="s">
        <v>144</v>
      </c>
      <c r="E214" s="216" t="s">
        <v>264</v>
      </c>
      <c r="F214" s="217" t="s">
        <v>265</v>
      </c>
      <c r="G214" s="218" t="s">
        <v>147</v>
      </c>
      <c r="H214" s="219">
        <v>69.754000000000005</v>
      </c>
      <c r="I214" s="220"/>
      <c r="J214" s="221">
        <f>ROUND(I214*H214,2)</f>
        <v>0</v>
      </c>
      <c r="K214" s="217" t="s">
        <v>148</v>
      </c>
      <c r="L214" s="42"/>
      <c r="M214" s="222" t="s">
        <v>1</v>
      </c>
      <c r="N214" s="223" t="s">
        <v>43</v>
      </c>
      <c r="O214" s="85"/>
      <c r="P214" s="224">
        <f>O214*H214</f>
        <v>0</v>
      </c>
      <c r="Q214" s="224">
        <v>0.015699999999999999</v>
      </c>
      <c r="R214" s="224">
        <f>Q214*H214</f>
        <v>1.0951378000000001</v>
      </c>
      <c r="S214" s="224">
        <v>0</v>
      </c>
      <c r="T214" s="225">
        <f>S214*H214</f>
        <v>0</v>
      </c>
      <c r="AR214" s="226" t="s">
        <v>149</v>
      </c>
      <c r="AT214" s="226" t="s">
        <v>144</v>
      </c>
      <c r="AU214" s="226" t="s">
        <v>85</v>
      </c>
      <c r="AY214" s="16" t="s">
        <v>142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6" t="s">
        <v>83</v>
      </c>
      <c r="BK214" s="227">
        <f>ROUND(I214*H214,2)</f>
        <v>0</v>
      </c>
      <c r="BL214" s="16" t="s">
        <v>149</v>
      </c>
      <c r="BM214" s="226" t="s">
        <v>266</v>
      </c>
    </row>
    <row r="215" s="14" customFormat="1">
      <c r="B215" s="251"/>
      <c r="C215" s="252"/>
      <c r="D215" s="230" t="s">
        <v>159</v>
      </c>
      <c r="E215" s="253" t="s">
        <v>1</v>
      </c>
      <c r="F215" s="254" t="s">
        <v>267</v>
      </c>
      <c r="G215" s="252"/>
      <c r="H215" s="253" t="s">
        <v>1</v>
      </c>
      <c r="I215" s="255"/>
      <c r="J215" s="252"/>
      <c r="K215" s="252"/>
      <c r="L215" s="256"/>
      <c r="M215" s="257"/>
      <c r="N215" s="258"/>
      <c r="O215" s="258"/>
      <c r="P215" s="258"/>
      <c r="Q215" s="258"/>
      <c r="R215" s="258"/>
      <c r="S215" s="258"/>
      <c r="T215" s="259"/>
      <c r="AT215" s="260" t="s">
        <v>159</v>
      </c>
      <c r="AU215" s="260" t="s">
        <v>85</v>
      </c>
      <c r="AV215" s="14" t="s">
        <v>83</v>
      </c>
      <c r="AW215" s="14" t="s">
        <v>34</v>
      </c>
      <c r="AX215" s="14" t="s">
        <v>78</v>
      </c>
      <c r="AY215" s="260" t="s">
        <v>142</v>
      </c>
    </row>
    <row r="216" s="12" customFormat="1">
      <c r="B216" s="228"/>
      <c r="C216" s="229"/>
      <c r="D216" s="230" t="s">
        <v>159</v>
      </c>
      <c r="E216" s="231" t="s">
        <v>1</v>
      </c>
      <c r="F216" s="232" t="s">
        <v>268</v>
      </c>
      <c r="G216" s="229"/>
      <c r="H216" s="233">
        <v>69.754000000000005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159</v>
      </c>
      <c r="AU216" s="239" t="s">
        <v>85</v>
      </c>
      <c r="AV216" s="12" t="s">
        <v>85</v>
      </c>
      <c r="AW216" s="12" t="s">
        <v>34</v>
      </c>
      <c r="AX216" s="12" t="s">
        <v>83</v>
      </c>
      <c r="AY216" s="239" t="s">
        <v>142</v>
      </c>
    </row>
    <row r="217" s="1" customFormat="1" ht="36" customHeight="1">
      <c r="B217" s="37"/>
      <c r="C217" s="215" t="s">
        <v>269</v>
      </c>
      <c r="D217" s="215" t="s">
        <v>144</v>
      </c>
      <c r="E217" s="216" t="s">
        <v>270</v>
      </c>
      <c r="F217" s="217" t="s">
        <v>271</v>
      </c>
      <c r="G217" s="218" t="s">
        <v>147</v>
      </c>
      <c r="H217" s="219">
        <v>8.9600000000000009</v>
      </c>
      <c r="I217" s="220"/>
      <c r="J217" s="221">
        <f>ROUND(I217*H217,2)</f>
        <v>0</v>
      </c>
      <c r="K217" s="217" t="s">
        <v>148</v>
      </c>
      <c r="L217" s="42"/>
      <c r="M217" s="222" t="s">
        <v>1</v>
      </c>
      <c r="N217" s="223" t="s">
        <v>43</v>
      </c>
      <c r="O217" s="85"/>
      <c r="P217" s="224">
        <f>O217*H217</f>
        <v>0</v>
      </c>
      <c r="Q217" s="224">
        <v>0.0083800000000000003</v>
      </c>
      <c r="R217" s="224">
        <f>Q217*H217</f>
        <v>0.075084800000000007</v>
      </c>
      <c r="S217" s="224">
        <v>0</v>
      </c>
      <c r="T217" s="225">
        <f>S217*H217</f>
        <v>0</v>
      </c>
      <c r="AR217" s="226" t="s">
        <v>149</v>
      </c>
      <c r="AT217" s="226" t="s">
        <v>144</v>
      </c>
      <c r="AU217" s="226" t="s">
        <v>85</v>
      </c>
      <c r="AY217" s="16" t="s">
        <v>142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6" t="s">
        <v>83</v>
      </c>
      <c r="BK217" s="227">
        <f>ROUND(I217*H217,2)</f>
        <v>0</v>
      </c>
      <c r="BL217" s="16" t="s">
        <v>149</v>
      </c>
      <c r="BM217" s="226" t="s">
        <v>272</v>
      </c>
    </row>
    <row r="218" s="12" customFormat="1">
      <c r="B218" s="228"/>
      <c r="C218" s="229"/>
      <c r="D218" s="230" t="s">
        <v>159</v>
      </c>
      <c r="E218" s="231" t="s">
        <v>1</v>
      </c>
      <c r="F218" s="232" t="s">
        <v>273</v>
      </c>
      <c r="G218" s="229"/>
      <c r="H218" s="233">
        <v>8.9600000000000009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159</v>
      </c>
      <c r="AU218" s="239" t="s">
        <v>85</v>
      </c>
      <c r="AV218" s="12" t="s">
        <v>85</v>
      </c>
      <c r="AW218" s="12" t="s">
        <v>34</v>
      </c>
      <c r="AX218" s="12" t="s">
        <v>83</v>
      </c>
      <c r="AY218" s="239" t="s">
        <v>142</v>
      </c>
    </row>
    <row r="219" s="1" customFormat="1" ht="24" customHeight="1">
      <c r="B219" s="37"/>
      <c r="C219" s="261" t="s">
        <v>274</v>
      </c>
      <c r="D219" s="261" t="s">
        <v>258</v>
      </c>
      <c r="E219" s="262" t="s">
        <v>275</v>
      </c>
      <c r="F219" s="263" t="s">
        <v>276</v>
      </c>
      <c r="G219" s="264" t="s">
        <v>147</v>
      </c>
      <c r="H219" s="265">
        <v>9.1389999999999993</v>
      </c>
      <c r="I219" s="266"/>
      <c r="J219" s="267">
        <f>ROUND(I219*H219,2)</f>
        <v>0</v>
      </c>
      <c r="K219" s="263" t="s">
        <v>148</v>
      </c>
      <c r="L219" s="268"/>
      <c r="M219" s="269" t="s">
        <v>1</v>
      </c>
      <c r="N219" s="270" t="s">
        <v>43</v>
      </c>
      <c r="O219" s="85"/>
      <c r="P219" s="224">
        <f>O219*H219</f>
        <v>0</v>
      </c>
      <c r="Q219" s="224">
        <v>0.0040000000000000001</v>
      </c>
      <c r="R219" s="224">
        <f>Q219*H219</f>
        <v>0.036555999999999998</v>
      </c>
      <c r="S219" s="224">
        <v>0</v>
      </c>
      <c r="T219" s="225">
        <f>S219*H219</f>
        <v>0</v>
      </c>
      <c r="AR219" s="226" t="s">
        <v>179</v>
      </c>
      <c r="AT219" s="226" t="s">
        <v>258</v>
      </c>
      <c r="AU219" s="226" t="s">
        <v>85</v>
      </c>
      <c r="AY219" s="16" t="s">
        <v>142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6" t="s">
        <v>83</v>
      </c>
      <c r="BK219" s="227">
        <f>ROUND(I219*H219,2)</f>
        <v>0</v>
      </c>
      <c r="BL219" s="16" t="s">
        <v>149</v>
      </c>
      <c r="BM219" s="226" t="s">
        <v>277</v>
      </c>
    </row>
    <row r="220" s="12" customFormat="1">
      <c r="B220" s="228"/>
      <c r="C220" s="229"/>
      <c r="D220" s="230" t="s">
        <v>159</v>
      </c>
      <c r="E220" s="229"/>
      <c r="F220" s="232" t="s">
        <v>278</v>
      </c>
      <c r="G220" s="229"/>
      <c r="H220" s="233">
        <v>9.1389999999999993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159</v>
      </c>
      <c r="AU220" s="239" t="s">
        <v>85</v>
      </c>
      <c r="AV220" s="12" t="s">
        <v>85</v>
      </c>
      <c r="AW220" s="12" t="s">
        <v>4</v>
      </c>
      <c r="AX220" s="12" t="s">
        <v>83</v>
      </c>
      <c r="AY220" s="239" t="s">
        <v>142</v>
      </c>
    </row>
    <row r="221" s="1" customFormat="1" ht="36" customHeight="1">
      <c r="B221" s="37"/>
      <c r="C221" s="215" t="s">
        <v>279</v>
      </c>
      <c r="D221" s="215" t="s">
        <v>144</v>
      </c>
      <c r="E221" s="216" t="s">
        <v>280</v>
      </c>
      <c r="F221" s="217" t="s">
        <v>281</v>
      </c>
      <c r="G221" s="218" t="s">
        <v>147</v>
      </c>
      <c r="H221" s="219">
        <v>9.9879999999999995</v>
      </c>
      <c r="I221" s="220"/>
      <c r="J221" s="221">
        <f>ROUND(I221*H221,2)</f>
        <v>0</v>
      </c>
      <c r="K221" s="217" t="s">
        <v>148</v>
      </c>
      <c r="L221" s="42"/>
      <c r="M221" s="222" t="s">
        <v>1</v>
      </c>
      <c r="N221" s="223" t="s">
        <v>43</v>
      </c>
      <c r="O221" s="85"/>
      <c r="P221" s="224">
        <f>O221*H221</f>
        <v>0</v>
      </c>
      <c r="Q221" s="224">
        <v>0.0086499999999999997</v>
      </c>
      <c r="R221" s="224">
        <f>Q221*H221</f>
        <v>0.086396199999999992</v>
      </c>
      <c r="S221" s="224">
        <v>0</v>
      </c>
      <c r="T221" s="225">
        <f>S221*H221</f>
        <v>0</v>
      </c>
      <c r="AR221" s="226" t="s">
        <v>149</v>
      </c>
      <c r="AT221" s="226" t="s">
        <v>144</v>
      </c>
      <c r="AU221" s="226" t="s">
        <v>85</v>
      </c>
      <c r="AY221" s="16" t="s">
        <v>142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6" t="s">
        <v>83</v>
      </c>
      <c r="BK221" s="227">
        <f>ROUND(I221*H221,2)</f>
        <v>0</v>
      </c>
      <c r="BL221" s="16" t="s">
        <v>149</v>
      </c>
      <c r="BM221" s="226" t="s">
        <v>282</v>
      </c>
    </row>
    <row r="222" s="12" customFormat="1">
      <c r="B222" s="228"/>
      <c r="C222" s="229"/>
      <c r="D222" s="230" t="s">
        <v>159</v>
      </c>
      <c r="E222" s="231" t="s">
        <v>1</v>
      </c>
      <c r="F222" s="232" t="s">
        <v>283</v>
      </c>
      <c r="G222" s="229"/>
      <c r="H222" s="233">
        <v>9.9879999999999995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159</v>
      </c>
      <c r="AU222" s="239" t="s">
        <v>85</v>
      </c>
      <c r="AV222" s="12" t="s">
        <v>85</v>
      </c>
      <c r="AW222" s="12" t="s">
        <v>34</v>
      </c>
      <c r="AX222" s="12" t="s">
        <v>83</v>
      </c>
      <c r="AY222" s="239" t="s">
        <v>142</v>
      </c>
    </row>
    <row r="223" s="1" customFormat="1" ht="36" customHeight="1">
      <c r="B223" s="37"/>
      <c r="C223" s="215" t="s">
        <v>284</v>
      </c>
      <c r="D223" s="215" t="s">
        <v>144</v>
      </c>
      <c r="E223" s="216" t="s">
        <v>285</v>
      </c>
      <c r="F223" s="217" t="s">
        <v>286</v>
      </c>
      <c r="G223" s="218" t="s">
        <v>147</v>
      </c>
      <c r="H223" s="219">
        <v>420.868</v>
      </c>
      <c r="I223" s="220"/>
      <c r="J223" s="221">
        <f>ROUND(I223*H223,2)</f>
        <v>0</v>
      </c>
      <c r="K223" s="217" t="s">
        <v>148</v>
      </c>
      <c r="L223" s="42"/>
      <c r="M223" s="222" t="s">
        <v>1</v>
      </c>
      <c r="N223" s="223" t="s">
        <v>43</v>
      </c>
      <c r="O223" s="85"/>
      <c r="P223" s="224">
        <f>O223*H223</f>
        <v>0</v>
      </c>
      <c r="Q223" s="224">
        <v>0.0043800000000000002</v>
      </c>
      <c r="R223" s="224">
        <f>Q223*H223</f>
        <v>1.8434018400000001</v>
      </c>
      <c r="S223" s="224">
        <v>0</v>
      </c>
      <c r="T223" s="225">
        <f>S223*H223</f>
        <v>0</v>
      </c>
      <c r="AR223" s="226" t="s">
        <v>149</v>
      </c>
      <c r="AT223" s="226" t="s">
        <v>144</v>
      </c>
      <c r="AU223" s="226" t="s">
        <v>85</v>
      </c>
      <c r="AY223" s="16" t="s">
        <v>142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6" t="s">
        <v>83</v>
      </c>
      <c r="BK223" s="227">
        <f>ROUND(I223*H223,2)</f>
        <v>0</v>
      </c>
      <c r="BL223" s="16" t="s">
        <v>149</v>
      </c>
      <c r="BM223" s="226" t="s">
        <v>287</v>
      </c>
    </row>
    <row r="224" s="14" customFormat="1">
      <c r="B224" s="251"/>
      <c r="C224" s="252"/>
      <c r="D224" s="230" t="s">
        <v>159</v>
      </c>
      <c r="E224" s="253" t="s">
        <v>1</v>
      </c>
      <c r="F224" s="254" t="s">
        <v>288</v>
      </c>
      <c r="G224" s="252"/>
      <c r="H224" s="253" t="s">
        <v>1</v>
      </c>
      <c r="I224" s="255"/>
      <c r="J224" s="252"/>
      <c r="K224" s="252"/>
      <c r="L224" s="256"/>
      <c r="M224" s="257"/>
      <c r="N224" s="258"/>
      <c r="O224" s="258"/>
      <c r="P224" s="258"/>
      <c r="Q224" s="258"/>
      <c r="R224" s="258"/>
      <c r="S224" s="258"/>
      <c r="T224" s="259"/>
      <c r="AT224" s="260" t="s">
        <v>159</v>
      </c>
      <c r="AU224" s="260" t="s">
        <v>85</v>
      </c>
      <c r="AV224" s="14" t="s">
        <v>83</v>
      </c>
      <c r="AW224" s="14" t="s">
        <v>34</v>
      </c>
      <c r="AX224" s="14" t="s">
        <v>78</v>
      </c>
      <c r="AY224" s="260" t="s">
        <v>142</v>
      </c>
    </row>
    <row r="225" s="12" customFormat="1">
      <c r="B225" s="228"/>
      <c r="C225" s="229"/>
      <c r="D225" s="230" t="s">
        <v>159</v>
      </c>
      <c r="E225" s="231" t="s">
        <v>1</v>
      </c>
      <c r="F225" s="232" t="s">
        <v>289</v>
      </c>
      <c r="G225" s="229"/>
      <c r="H225" s="233">
        <v>100.03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159</v>
      </c>
      <c r="AU225" s="239" t="s">
        <v>85</v>
      </c>
      <c r="AV225" s="12" t="s">
        <v>85</v>
      </c>
      <c r="AW225" s="12" t="s">
        <v>34</v>
      </c>
      <c r="AX225" s="12" t="s">
        <v>78</v>
      </c>
      <c r="AY225" s="239" t="s">
        <v>142</v>
      </c>
    </row>
    <row r="226" s="14" customFormat="1">
      <c r="B226" s="251"/>
      <c r="C226" s="252"/>
      <c r="D226" s="230" t="s">
        <v>159</v>
      </c>
      <c r="E226" s="253" t="s">
        <v>1</v>
      </c>
      <c r="F226" s="254" t="s">
        <v>290</v>
      </c>
      <c r="G226" s="252"/>
      <c r="H226" s="253" t="s">
        <v>1</v>
      </c>
      <c r="I226" s="255"/>
      <c r="J226" s="252"/>
      <c r="K226" s="252"/>
      <c r="L226" s="256"/>
      <c r="M226" s="257"/>
      <c r="N226" s="258"/>
      <c r="O226" s="258"/>
      <c r="P226" s="258"/>
      <c r="Q226" s="258"/>
      <c r="R226" s="258"/>
      <c r="S226" s="258"/>
      <c r="T226" s="259"/>
      <c r="AT226" s="260" t="s">
        <v>159</v>
      </c>
      <c r="AU226" s="260" t="s">
        <v>85</v>
      </c>
      <c r="AV226" s="14" t="s">
        <v>83</v>
      </c>
      <c r="AW226" s="14" t="s">
        <v>34</v>
      </c>
      <c r="AX226" s="14" t="s">
        <v>78</v>
      </c>
      <c r="AY226" s="260" t="s">
        <v>142</v>
      </c>
    </row>
    <row r="227" s="12" customFormat="1">
      <c r="B227" s="228"/>
      <c r="C227" s="229"/>
      <c r="D227" s="230" t="s">
        <v>159</v>
      </c>
      <c r="E227" s="231" t="s">
        <v>1</v>
      </c>
      <c r="F227" s="232" t="s">
        <v>291</v>
      </c>
      <c r="G227" s="229"/>
      <c r="H227" s="233">
        <v>405.99400000000003</v>
      </c>
      <c r="I227" s="234"/>
      <c r="J227" s="229"/>
      <c r="K227" s="229"/>
      <c r="L227" s="235"/>
      <c r="M227" s="236"/>
      <c r="N227" s="237"/>
      <c r="O227" s="237"/>
      <c r="P227" s="237"/>
      <c r="Q227" s="237"/>
      <c r="R227" s="237"/>
      <c r="S227" s="237"/>
      <c r="T227" s="238"/>
      <c r="AT227" s="239" t="s">
        <v>159</v>
      </c>
      <c r="AU227" s="239" t="s">
        <v>85</v>
      </c>
      <c r="AV227" s="12" t="s">
        <v>85</v>
      </c>
      <c r="AW227" s="12" t="s">
        <v>34</v>
      </c>
      <c r="AX227" s="12" t="s">
        <v>78</v>
      </c>
      <c r="AY227" s="239" t="s">
        <v>142</v>
      </c>
    </row>
    <row r="228" s="14" customFormat="1">
      <c r="B228" s="251"/>
      <c r="C228" s="252"/>
      <c r="D228" s="230" t="s">
        <v>159</v>
      </c>
      <c r="E228" s="253" t="s">
        <v>1</v>
      </c>
      <c r="F228" s="254" t="s">
        <v>292</v>
      </c>
      <c r="G228" s="252"/>
      <c r="H228" s="253" t="s">
        <v>1</v>
      </c>
      <c r="I228" s="255"/>
      <c r="J228" s="252"/>
      <c r="K228" s="252"/>
      <c r="L228" s="256"/>
      <c r="M228" s="257"/>
      <c r="N228" s="258"/>
      <c r="O228" s="258"/>
      <c r="P228" s="258"/>
      <c r="Q228" s="258"/>
      <c r="R228" s="258"/>
      <c r="S228" s="258"/>
      <c r="T228" s="259"/>
      <c r="AT228" s="260" t="s">
        <v>159</v>
      </c>
      <c r="AU228" s="260" t="s">
        <v>85</v>
      </c>
      <c r="AV228" s="14" t="s">
        <v>83</v>
      </c>
      <c r="AW228" s="14" t="s">
        <v>34</v>
      </c>
      <c r="AX228" s="14" t="s">
        <v>78</v>
      </c>
      <c r="AY228" s="260" t="s">
        <v>142</v>
      </c>
    </row>
    <row r="229" s="12" customFormat="1">
      <c r="B229" s="228"/>
      <c r="C229" s="229"/>
      <c r="D229" s="230" t="s">
        <v>159</v>
      </c>
      <c r="E229" s="231" t="s">
        <v>1</v>
      </c>
      <c r="F229" s="232" t="s">
        <v>293</v>
      </c>
      <c r="G229" s="229"/>
      <c r="H229" s="233">
        <v>-85.156000000000006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AT229" s="239" t="s">
        <v>159</v>
      </c>
      <c r="AU229" s="239" t="s">
        <v>85</v>
      </c>
      <c r="AV229" s="12" t="s">
        <v>85</v>
      </c>
      <c r="AW229" s="12" t="s">
        <v>34</v>
      </c>
      <c r="AX229" s="12" t="s">
        <v>78</v>
      </c>
      <c r="AY229" s="239" t="s">
        <v>142</v>
      </c>
    </row>
    <row r="230" s="13" customFormat="1">
      <c r="B230" s="240"/>
      <c r="C230" s="241"/>
      <c r="D230" s="230" t="s">
        <v>159</v>
      </c>
      <c r="E230" s="242" t="s">
        <v>1</v>
      </c>
      <c r="F230" s="243" t="s">
        <v>186</v>
      </c>
      <c r="G230" s="241"/>
      <c r="H230" s="244">
        <v>420.868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159</v>
      </c>
      <c r="AU230" s="250" t="s">
        <v>85</v>
      </c>
      <c r="AV230" s="13" t="s">
        <v>149</v>
      </c>
      <c r="AW230" s="13" t="s">
        <v>34</v>
      </c>
      <c r="AX230" s="13" t="s">
        <v>83</v>
      </c>
      <c r="AY230" s="250" t="s">
        <v>142</v>
      </c>
    </row>
    <row r="231" s="1" customFormat="1" ht="36" customHeight="1">
      <c r="B231" s="37"/>
      <c r="C231" s="215" t="s">
        <v>294</v>
      </c>
      <c r="D231" s="215" t="s">
        <v>144</v>
      </c>
      <c r="E231" s="216" t="s">
        <v>295</v>
      </c>
      <c r="F231" s="217" t="s">
        <v>296</v>
      </c>
      <c r="G231" s="218" t="s">
        <v>297</v>
      </c>
      <c r="H231" s="219">
        <v>454.14600000000002</v>
      </c>
      <c r="I231" s="220"/>
      <c r="J231" s="221">
        <f>ROUND(I231*H231,2)</f>
        <v>0</v>
      </c>
      <c r="K231" s="217" t="s">
        <v>148</v>
      </c>
      <c r="L231" s="42"/>
      <c r="M231" s="222" t="s">
        <v>1</v>
      </c>
      <c r="N231" s="223" t="s">
        <v>43</v>
      </c>
      <c r="O231" s="85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AR231" s="226" t="s">
        <v>149</v>
      </c>
      <c r="AT231" s="226" t="s">
        <v>144</v>
      </c>
      <c r="AU231" s="226" t="s">
        <v>85</v>
      </c>
      <c r="AY231" s="16" t="s">
        <v>142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6" t="s">
        <v>83</v>
      </c>
      <c r="BK231" s="227">
        <f>ROUND(I231*H231,2)</f>
        <v>0</v>
      </c>
      <c r="BL231" s="16" t="s">
        <v>149</v>
      </c>
      <c r="BM231" s="226" t="s">
        <v>298</v>
      </c>
    </row>
    <row r="232" s="14" customFormat="1">
      <c r="B232" s="251"/>
      <c r="C232" s="252"/>
      <c r="D232" s="230" t="s">
        <v>159</v>
      </c>
      <c r="E232" s="253" t="s">
        <v>1</v>
      </c>
      <c r="F232" s="254" t="s">
        <v>290</v>
      </c>
      <c r="G232" s="252"/>
      <c r="H232" s="253" t="s">
        <v>1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AT232" s="260" t="s">
        <v>159</v>
      </c>
      <c r="AU232" s="260" t="s">
        <v>85</v>
      </c>
      <c r="AV232" s="14" t="s">
        <v>83</v>
      </c>
      <c r="AW232" s="14" t="s">
        <v>34</v>
      </c>
      <c r="AX232" s="14" t="s">
        <v>78</v>
      </c>
      <c r="AY232" s="260" t="s">
        <v>142</v>
      </c>
    </row>
    <row r="233" s="12" customFormat="1">
      <c r="B233" s="228"/>
      <c r="C233" s="229"/>
      <c r="D233" s="230" t="s">
        <v>159</v>
      </c>
      <c r="E233" s="231" t="s">
        <v>1</v>
      </c>
      <c r="F233" s="232" t="s">
        <v>299</v>
      </c>
      <c r="G233" s="229"/>
      <c r="H233" s="233">
        <v>162.316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AT233" s="239" t="s">
        <v>159</v>
      </c>
      <c r="AU233" s="239" t="s">
        <v>85</v>
      </c>
      <c r="AV233" s="12" t="s">
        <v>85</v>
      </c>
      <c r="AW233" s="12" t="s">
        <v>34</v>
      </c>
      <c r="AX233" s="12" t="s">
        <v>78</v>
      </c>
      <c r="AY233" s="239" t="s">
        <v>142</v>
      </c>
    </row>
    <row r="234" s="14" customFormat="1">
      <c r="B234" s="251"/>
      <c r="C234" s="252"/>
      <c r="D234" s="230" t="s">
        <v>159</v>
      </c>
      <c r="E234" s="253" t="s">
        <v>1</v>
      </c>
      <c r="F234" s="254" t="s">
        <v>300</v>
      </c>
      <c r="G234" s="252"/>
      <c r="H234" s="253" t="s">
        <v>1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159</v>
      </c>
      <c r="AU234" s="260" t="s">
        <v>85</v>
      </c>
      <c r="AV234" s="14" t="s">
        <v>83</v>
      </c>
      <c r="AW234" s="14" t="s">
        <v>34</v>
      </c>
      <c r="AX234" s="14" t="s">
        <v>78</v>
      </c>
      <c r="AY234" s="260" t="s">
        <v>142</v>
      </c>
    </row>
    <row r="235" s="12" customFormat="1">
      <c r="B235" s="228"/>
      <c r="C235" s="229"/>
      <c r="D235" s="230" t="s">
        <v>159</v>
      </c>
      <c r="E235" s="231" t="s">
        <v>1</v>
      </c>
      <c r="F235" s="232" t="s">
        <v>301</v>
      </c>
      <c r="G235" s="229"/>
      <c r="H235" s="233">
        <v>37.75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AT235" s="239" t="s">
        <v>159</v>
      </c>
      <c r="AU235" s="239" t="s">
        <v>85</v>
      </c>
      <c r="AV235" s="12" t="s">
        <v>85</v>
      </c>
      <c r="AW235" s="12" t="s">
        <v>34</v>
      </c>
      <c r="AX235" s="12" t="s">
        <v>78</v>
      </c>
      <c r="AY235" s="239" t="s">
        <v>142</v>
      </c>
    </row>
    <row r="236" s="14" customFormat="1">
      <c r="B236" s="251"/>
      <c r="C236" s="252"/>
      <c r="D236" s="230" t="s">
        <v>159</v>
      </c>
      <c r="E236" s="253" t="s">
        <v>1</v>
      </c>
      <c r="F236" s="254" t="s">
        <v>302</v>
      </c>
      <c r="G236" s="252"/>
      <c r="H236" s="253" t="s">
        <v>1</v>
      </c>
      <c r="I236" s="255"/>
      <c r="J236" s="252"/>
      <c r="K236" s="252"/>
      <c r="L236" s="256"/>
      <c r="M236" s="257"/>
      <c r="N236" s="258"/>
      <c r="O236" s="258"/>
      <c r="P236" s="258"/>
      <c r="Q236" s="258"/>
      <c r="R236" s="258"/>
      <c r="S236" s="258"/>
      <c r="T236" s="259"/>
      <c r="AT236" s="260" t="s">
        <v>159</v>
      </c>
      <c r="AU236" s="260" t="s">
        <v>85</v>
      </c>
      <c r="AV236" s="14" t="s">
        <v>83</v>
      </c>
      <c r="AW236" s="14" t="s">
        <v>34</v>
      </c>
      <c r="AX236" s="14" t="s">
        <v>78</v>
      </c>
      <c r="AY236" s="260" t="s">
        <v>142</v>
      </c>
    </row>
    <row r="237" s="12" customFormat="1">
      <c r="B237" s="228"/>
      <c r="C237" s="229"/>
      <c r="D237" s="230" t="s">
        <v>159</v>
      </c>
      <c r="E237" s="231" t="s">
        <v>1</v>
      </c>
      <c r="F237" s="232" t="s">
        <v>303</v>
      </c>
      <c r="G237" s="229"/>
      <c r="H237" s="233">
        <v>88.879999999999995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159</v>
      </c>
      <c r="AU237" s="239" t="s">
        <v>85</v>
      </c>
      <c r="AV237" s="12" t="s">
        <v>85</v>
      </c>
      <c r="AW237" s="12" t="s">
        <v>34</v>
      </c>
      <c r="AX237" s="12" t="s">
        <v>78</v>
      </c>
      <c r="AY237" s="239" t="s">
        <v>142</v>
      </c>
    </row>
    <row r="238" s="14" customFormat="1">
      <c r="B238" s="251"/>
      <c r="C238" s="252"/>
      <c r="D238" s="230" t="s">
        <v>159</v>
      </c>
      <c r="E238" s="253" t="s">
        <v>1</v>
      </c>
      <c r="F238" s="254" t="s">
        <v>304</v>
      </c>
      <c r="G238" s="252"/>
      <c r="H238" s="253" t="s">
        <v>1</v>
      </c>
      <c r="I238" s="255"/>
      <c r="J238" s="252"/>
      <c r="K238" s="252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159</v>
      </c>
      <c r="AU238" s="260" t="s">
        <v>85</v>
      </c>
      <c r="AV238" s="14" t="s">
        <v>83</v>
      </c>
      <c r="AW238" s="14" t="s">
        <v>34</v>
      </c>
      <c r="AX238" s="14" t="s">
        <v>78</v>
      </c>
      <c r="AY238" s="260" t="s">
        <v>142</v>
      </c>
    </row>
    <row r="239" s="12" customFormat="1">
      <c r="B239" s="228"/>
      <c r="C239" s="229"/>
      <c r="D239" s="230" t="s">
        <v>159</v>
      </c>
      <c r="E239" s="231" t="s">
        <v>1</v>
      </c>
      <c r="F239" s="232" t="s">
        <v>305</v>
      </c>
      <c r="G239" s="229"/>
      <c r="H239" s="233">
        <v>31.609999999999999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159</v>
      </c>
      <c r="AU239" s="239" t="s">
        <v>85</v>
      </c>
      <c r="AV239" s="12" t="s">
        <v>85</v>
      </c>
      <c r="AW239" s="12" t="s">
        <v>34</v>
      </c>
      <c r="AX239" s="12" t="s">
        <v>78</v>
      </c>
      <c r="AY239" s="239" t="s">
        <v>142</v>
      </c>
    </row>
    <row r="240" s="14" customFormat="1">
      <c r="B240" s="251"/>
      <c r="C240" s="252"/>
      <c r="D240" s="230" t="s">
        <v>159</v>
      </c>
      <c r="E240" s="253" t="s">
        <v>1</v>
      </c>
      <c r="F240" s="254" t="s">
        <v>306</v>
      </c>
      <c r="G240" s="252"/>
      <c r="H240" s="253" t="s">
        <v>1</v>
      </c>
      <c r="I240" s="255"/>
      <c r="J240" s="252"/>
      <c r="K240" s="252"/>
      <c r="L240" s="256"/>
      <c r="M240" s="257"/>
      <c r="N240" s="258"/>
      <c r="O240" s="258"/>
      <c r="P240" s="258"/>
      <c r="Q240" s="258"/>
      <c r="R240" s="258"/>
      <c r="S240" s="258"/>
      <c r="T240" s="259"/>
      <c r="AT240" s="260" t="s">
        <v>159</v>
      </c>
      <c r="AU240" s="260" t="s">
        <v>85</v>
      </c>
      <c r="AV240" s="14" t="s">
        <v>83</v>
      </c>
      <c r="AW240" s="14" t="s">
        <v>34</v>
      </c>
      <c r="AX240" s="14" t="s">
        <v>78</v>
      </c>
      <c r="AY240" s="260" t="s">
        <v>142</v>
      </c>
    </row>
    <row r="241" s="12" customFormat="1">
      <c r="B241" s="228"/>
      <c r="C241" s="229"/>
      <c r="D241" s="230" t="s">
        <v>159</v>
      </c>
      <c r="E241" s="231" t="s">
        <v>1</v>
      </c>
      <c r="F241" s="232" t="s">
        <v>307</v>
      </c>
      <c r="G241" s="229"/>
      <c r="H241" s="233">
        <v>133.59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159</v>
      </c>
      <c r="AU241" s="239" t="s">
        <v>85</v>
      </c>
      <c r="AV241" s="12" t="s">
        <v>85</v>
      </c>
      <c r="AW241" s="12" t="s">
        <v>34</v>
      </c>
      <c r="AX241" s="12" t="s">
        <v>78</v>
      </c>
      <c r="AY241" s="239" t="s">
        <v>142</v>
      </c>
    </row>
    <row r="242" s="13" customFormat="1">
      <c r="B242" s="240"/>
      <c r="C242" s="241"/>
      <c r="D242" s="230" t="s">
        <v>159</v>
      </c>
      <c r="E242" s="242" t="s">
        <v>1</v>
      </c>
      <c r="F242" s="243" t="s">
        <v>186</v>
      </c>
      <c r="G242" s="241"/>
      <c r="H242" s="244">
        <v>454.14600000000002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159</v>
      </c>
      <c r="AU242" s="250" t="s">
        <v>85</v>
      </c>
      <c r="AV242" s="13" t="s">
        <v>149</v>
      </c>
      <c r="AW242" s="13" t="s">
        <v>34</v>
      </c>
      <c r="AX242" s="13" t="s">
        <v>83</v>
      </c>
      <c r="AY242" s="250" t="s">
        <v>142</v>
      </c>
    </row>
    <row r="243" s="1" customFormat="1" ht="16.5" customHeight="1">
      <c r="B243" s="37"/>
      <c r="C243" s="261" t="s">
        <v>308</v>
      </c>
      <c r="D243" s="261" t="s">
        <v>258</v>
      </c>
      <c r="E243" s="262" t="s">
        <v>309</v>
      </c>
      <c r="F243" s="263" t="s">
        <v>310</v>
      </c>
      <c r="G243" s="264" t="s">
        <v>297</v>
      </c>
      <c r="H243" s="265">
        <v>251.196</v>
      </c>
      <c r="I243" s="266"/>
      <c r="J243" s="267">
        <f>ROUND(I243*H243,2)</f>
        <v>0</v>
      </c>
      <c r="K243" s="263" t="s">
        <v>148</v>
      </c>
      <c r="L243" s="268"/>
      <c r="M243" s="269" t="s">
        <v>1</v>
      </c>
      <c r="N243" s="270" t="s">
        <v>43</v>
      </c>
      <c r="O243" s="85"/>
      <c r="P243" s="224">
        <f>O243*H243</f>
        <v>0</v>
      </c>
      <c r="Q243" s="224">
        <v>2.0000000000000002E-05</v>
      </c>
      <c r="R243" s="224">
        <f>Q243*H243</f>
        <v>0.0050239200000000003</v>
      </c>
      <c r="S243" s="224">
        <v>0</v>
      </c>
      <c r="T243" s="225">
        <f>S243*H243</f>
        <v>0</v>
      </c>
      <c r="AR243" s="226" t="s">
        <v>179</v>
      </c>
      <c r="AT243" s="226" t="s">
        <v>258</v>
      </c>
      <c r="AU243" s="226" t="s">
        <v>85</v>
      </c>
      <c r="AY243" s="16" t="s">
        <v>142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6" t="s">
        <v>83</v>
      </c>
      <c r="BK243" s="227">
        <f>ROUND(I243*H243,2)</f>
        <v>0</v>
      </c>
      <c r="BL243" s="16" t="s">
        <v>149</v>
      </c>
      <c r="BM243" s="226" t="s">
        <v>311</v>
      </c>
    </row>
    <row r="244" s="14" customFormat="1">
      <c r="B244" s="251"/>
      <c r="C244" s="252"/>
      <c r="D244" s="230" t="s">
        <v>159</v>
      </c>
      <c r="E244" s="253" t="s">
        <v>1</v>
      </c>
      <c r="F244" s="254" t="s">
        <v>290</v>
      </c>
      <c r="G244" s="252"/>
      <c r="H244" s="253" t="s">
        <v>1</v>
      </c>
      <c r="I244" s="255"/>
      <c r="J244" s="252"/>
      <c r="K244" s="252"/>
      <c r="L244" s="256"/>
      <c r="M244" s="257"/>
      <c r="N244" s="258"/>
      <c r="O244" s="258"/>
      <c r="P244" s="258"/>
      <c r="Q244" s="258"/>
      <c r="R244" s="258"/>
      <c r="S244" s="258"/>
      <c r="T244" s="259"/>
      <c r="AT244" s="260" t="s">
        <v>159</v>
      </c>
      <c r="AU244" s="260" t="s">
        <v>85</v>
      </c>
      <c r="AV244" s="14" t="s">
        <v>83</v>
      </c>
      <c r="AW244" s="14" t="s">
        <v>34</v>
      </c>
      <c r="AX244" s="14" t="s">
        <v>78</v>
      </c>
      <c r="AY244" s="260" t="s">
        <v>142</v>
      </c>
    </row>
    <row r="245" s="12" customFormat="1">
      <c r="B245" s="228"/>
      <c r="C245" s="229"/>
      <c r="D245" s="230" t="s">
        <v>159</v>
      </c>
      <c r="E245" s="231" t="s">
        <v>1</v>
      </c>
      <c r="F245" s="232" t="s">
        <v>299</v>
      </c>
      <c r="G245" s="229"/>
      <c r="H245" s="233">
        <v>162.316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AT245" s="239" t="s">
        <v>159</v>
      </c>
      <c r="AU245" s="239" t="s">
        <v>85</v>
      </c>
      <c r="AV245" s="12" t="s">
        <v>85</v>
      </c>
      <c r="AW245" s="12" t="s">
        <v>34</v>
      </c>
      <c r="AX245" s="12" t="s">
        <v>78</v>
      </c>
      <c r="AY245" s="239" t="s">
        <v>142</v>
      </c>
    </row>
    <row r="246" s="14" customFormat="1">
      <c r="B246" s="251"/>
      <c r="C246" s="252"/>
      <c r="D246" s="230" t="s">
        <v>159</v>
      </c>
      <c r="E246" s="253" t="s">
        <v>1</v>
      </c>
      <c r="F246" s="254" t="s">
        <v>302</v>
      </c>
      <c r="G246" s="252"/>
      <c r="H246" s="253" t="s">
        <v>1</v>
      </c>
      <c r="I246" s="255"/>
      <c r="J246" s="252"/>
      <c r="K246" s="252"/>
      <c r="L246" s="256"/>
      <c r="M246" s="257"/>
      <c r="N246" s="258"/>
      <c r="O246" s="258"/>
      <c r="P246" s="258"/>
      <c r="Q246" s="258"/>
      <c r="R246" s="258"/>
      <c r="S246" s="258"/>
      <c r="T246" s="259"/>
      <c r="AT246" s="260" t="s">
        <v>159</v>
      </c>
      <c r="AU246" s="260" t="s">
        <v>85</v>
      </c>
      <c r="AV246" s="14" t="s">
        <v>83</v>
      </c>
      <c r="AW246" s="14" t="s">
        <v>34</v>
      </c>
      <c r="AX246" s="14" t="s">
        <v>78</v>
      </c>
      <c r="AY246" s="260" t="s">
        <v>142</v>
      </c>
    </row>
    <row r="247" s="12" customFormat="1">
      <c r="B247" s="228"/>
      <c r="C247" s="229"/>
      <c r="D247" s="230" t="s">
        <v>159</v>
      </c>
      <c r="E247" s="231" t="s">
        <v>1</v>
      </c>
      <c r="F247" s="232" t="s">
        <v>303</v>
      </c>
      <c r="G247" s="229"/>
      <c r="H247" s="233">
        <v>88.879999999999995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159</v>
      </c>
      <c r="AU247" s="239" t="s">
        <v>85</v>
      </c>
      <c r="AV247" s="12" t="s">
        <v>85</v>
      </c>
      <c r="AW247" s="12" t="s">
        <v>34</v>
      </c>
      <c r="AX247" s="12" t="s">
        <v>78</v>
      </c>
      <c r="AY247" s="239" t="s">
        <v>142</v>
      </c>
    </row>
    <row r="248" s="13" customFormat="1">
      <c r="B248" s="240"/>
      <c r="C248" s="241"/>
      <c r="D248" s="230" t="s">
        <v>159</v>
      </c>
      <c r="E248" s="242" t="s">
        <v>1</v>
      </c>
      <c r="F248" s="243" t="s">
        <v>186</v>
      </c>
      <c r="G248" s="241"/>
      <c r="H248" s="244">
        <v>251.196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159</v>
      </c>
      <c r="AU248" s="250" t="s">
        <v>85</v>
      </c>
      <c r="AV248" s="13" t="s">
        <v>149</v>
      </c>
      <c r="AW248" s="13" t="s">
        <v>34</v>
      </c>
      <c r="AX248" s="13" t="s">
        <v>83</v>
      </c>
      <c r="AY248" s="250" t="s">
        <v>142</v>
      </c>
    </row>
    <row r="249" s="1" customFormat="1" ht="24" customHeight="1">
      <c r="B249" s="37"/>
      <c r="C249" s="261" t="s">
        <v>312</v>
      </c>
      <c r="D249" s="261" t="s">
        <v>258</v>
      </c>
      <c r="E249" s="262" t="s">
        <v>313</v>
      </c>
      <c r="F249" s="263" t="s">
        <v>314</v>
      </c>
      <c r="G249" s="264" t="s">
        <v>297</v>
      </c>
      <c r="H249" s="265">
        <v>133.59</v>
      </c>
      <c r="I249" s="266"/>
      <c r="J249" s="267">
        <f>ROUND(I249*H249,2)</f>
        <v>0</v>
      </c>
      <c r="K249" s="263" t="s">
        <v>148</v>
      </c>
      <c r="L249" s="268"/>
      <c r="M249" s="269" t="s">
        <v>1</v>
      </c>
      <c r="N249" s="270" t="s">
        <v>43</v>
      </c>
      <c r="O249" s="85"/>
      <c r="P249" s="224">
        <f>O249*H249</f>
        <v>0</v>
      </c>
      <c r="Q249" s="224">
        <v>4.0000000000000003E-05</v>
      </c>
      <c r="R249" s="224">
        <f>Q249*H249</f>
        <v>0.0053436000000000004</v>
      </c>
      <c r="S249" s="224">
        <v>0</v>
      </c>
      <c r="T249" s="225">
        <f>S249*H249</f>
        <v>0</v>
      </c>
      <c r="AR249" s="226" t="s">
        <v>179</v>
      </c>
      <c r="AT249" s="226" t="s">
        <v>258</v>
      </c>
      <c r="AU249" s="226" t="s">
        <v>85</v>
      </c>
      <c r="AY249" s="16" t="s">
        <v>142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16" t="s">
        <v>83</v>
      </c>
      <c r="BK249" s="227">
        <f>ROUND(I249*H249,2)</f>
        <v>0</v>
      </c>
      <c r="BL249" s="16" t="s">
        <v>149</v>
      </c>
      <c r="BM249" s="226" t="s">
        <v>315</v>
      </c>
    </row>
    <row r="250" s="14" customFormat="1">
      <c r="B250" s="251"/>
      <c r="C250" s="252"/>
      <c r="D250" s="230" t="s">
        <v>159</v>
      </c>
      <c r="E250" s="253" t="s">
        <v>1</v>
      </c>
      <c r="F250" s="254" t="s">
        <v>306</v>
      </c>
      <c r="G250" s="252"/>
      <c r="H250" s="253" t="s">
        <v>1</v>
      </c>
      <c r="I250" s="255"/>
      <c r="J250" s="252"/>
      <c r="K250" s="252"/>
      <c r="L250" s="256"/>
      <c r="M250" s="257"/>
      <c r="N250" s="258"/>
      <c r="O250" s="258"/>
      <c r="P250" s="258"/>
      <c r="Q250" s="258"/>
      <c r="R250" s="258"/>
      <c r="S250" s="258"/>
      <c r="T250" s="259"/>
      <c r="AT250" s="260" t="s">
        <v>159</v>
      </c>
      <c r="AU250" s="260" t="s">
        <v>85</v>
      </c>
      <c r="AV250" s="14" t="s">
        <v>83</v>
      </c>
      <c r="AW250" s="14" t="s">
        <v>34</v>
      </c>
      <c r="AX250" s="14" t="s">
        <v>78</v>
      </c>
      <c r="AY250" s="260" t="s">
        <v>142</v>
      </c>
    </row>
    <row r="251" s="12" customFormat="1">
      <c r="B251" s="228"/>
      <c r="C251" s="229"/>
      <c r="D251" s="230" t="s">
        <v>159</v>
      </c>
      <c r="E251" s="231" t="s">
        <v>1</v>
      </c>
      <c r="F251" s="232" t="s">
        <v>307</v>
      </c>
      <c r="G251" s="229"/>
      <c r="H251" s="233">
        <v>133.59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159</v>
      </c>
      <c r="AU251" s="239" t="s">
        <v>85</v>
      </c>
      <c r="AV251" s="12" t="s">
        <v>85</v>
      </c>
      <c r="AW251" s="12" t="s">
        <v>34</v>
      </c>
      <c r="AX251" s="12" t="s">
        <v>83</v>
      </c>
      <c r="AY251" s="239" t="s">
        <v>142</v>
      </c>
    </row>
    <row r="252" s="1" customFormat="1" ht="24" customHeight="1">
      <c r="B252" s="37"/>
      <c r="C252" s="261" t="s">
        <v>316</v>
      </c>
      <c r="D252" s="261" t="s">
        <v>258</v>
      </c>
      <c r="E252" s="262" t="s">
        <v>317</v>
      </c>
      <c r="F252" s="263" t="s">
        <v>318</v>
      </c>
      <c r="G252" s="264" t="s">
        <v>297</v>
      </c>
      <c r="H252" s="265">
        <v>42.289999999999999</v>
      </c>
      <c r="I252" s="266"/>
      <c r="J252" s="267">
        <f>ROUND(I252*H252,2)</f>
        <v>0</v>
      </c>
      <c r="K252" s="263" t="s">
        <v>148</v>
      </c>
      <c r="L252" s="268"/>
      <c r="M252" s="269" t="s">
        <v>1</v>
      </c>
      <c r="N252" s="270" t="s">
        <v>43</v>
      </c>
      <c r="O252" s="85"/>
      <c r="P252" s="224">
        <f>O252*H252</f>
        <v>0</v>
      </c>
      <c r="Q252" s="224">
        <v>0.00029999999999999997</v>
      </c>
      <c r="R252" s="224">
        <f>Q252*H252</f>
        <v>0.012686999999999999</v>
      </c>
      <c r="S252" s="224">
        <v>0</v>
      </c>
      <c r="T252" s="225">
        <f>S252*H252</f>
        <v>0</v>
      </c>
      <c r="AR252" s="226" t="s">
        <v>179</v>
      </c>
      <c r="AT252" s="226" t="s">
        <v>258</v>
      </c>
      <c r="AU252" s="226" t="s">
        <v>85</v>
      </c>
      <c r="AY252" s="16" t="s">
        <v>142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6" t="s">
        <v>83</v>
      </c>
      <c r="BK252" s="227">
        <f>ROUND(I252*H252,2)</f>
        <v>0</v>
      </c>
      <c r="BL252" s="16" t="s">
        <v>149</v>
      </c>
      <c r="BM252" s="226" t="s">
        <v>319</v>
      </c>
    </row>
    <row r="253" s="14" customFormat="1">
      <c r="B253" s="251"/>
      <c r="C253" s="252"/>
      <c r="D253" s="230" t="s">
        <v>159</v>
      </c>
      <c r="E253" s="253" t="s">
        <v>1</v>
      </c>
      <c r="F253" s="254" t="s">
        <v>300</v>
      </c>
      <c r="G253" s="252"/>
      <c r="H253" s="253" t="s">
        <v>1</v>
      </c>
      <c r="I253" s="255"/>
      <c r="J253" s="252"/>
      <c r="K253" s="252"/>
      <c r="L253" s="256"/>
      <c r="M253" s="257"/>
      <c r="N253" s="258"/>
      <c r="O253" s="258"/>
      <c r="P253" s="258"/>
      <c r="Q253" s="258"/>
      <c r="R253" s="258"/>
      <c r="S253" s="258"/>
      <c r="T253" s="259"/>
      <c r="AT253" s="260" t="s">
        <v>159</v>
      </c>
      <c r="AU253" s="260" t="s">
        <v>85</v>
      </c>
      <c r="AV253" s="14" t="s">
        <v>83</v>
      </c>
      <c r="AW253" s="14" t="s">
        <v>34</v>
      </c>
      <c r="AX253" s="14" t="s">
        <v>78</v>
      </c>
      <c r="AY253" s="260" t="s">
        <v>142</v>
      </c>
    </row>
    <row r="254" s="12" customFormat="1">
      <c r="B254" s="228"/>
      <c r="C254" s="229"/>
      <c r="D254" s="230" t="s">
        <v>159</v>
      </c>
      <c r="E254" s="231" t="s">
        <v>1</v>
      </c>
      <c r="F254" s="232" t="s">
        <v>320</v>
      </c>
      <c r="G254" s="229"/>
      <c r="H254" s="233">
        <v>42.289999999999999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AT254" s="239" t="s">
        <v>159</v>
      </c>
      <c r="AU254" s="239" t="s">
        <v>85</v>
      </c>
      <c r="AV254" s="12" t="s">
        <v>85</v>
      </c>
      <c r="AW254" s="12" t="s">
        <v>34</v>
      </c>
      <c r="AX254" s="12" t="s">
        <v>83</v>
      </c>
      <c r="AY254" s="239" t="s">
        <v>142</v>
      </c>
    </row>
    <row r="255" s="1" customFormat="1" ht="24" customHeight="1">
      <c r="B255" s="37"/>
      <c r="C255" s="261" t="s">
        <v>321</v>
      </c>
      <c r="D255" s="261" t="s">
        <v>258</v>
      </c>
      <c r="E255" s="262" t="s">
        <v>322</v>
      </c>
      <c r="F255" s="263" t="s">
        <v>323</v>
      </c>
      <c r="G255" s="264" t="s">
        <v>297</v>
      </c>
      <c r="H255" s="265">
        <v>31.609999999999999</v>
      </c>
      <c r="I255" s="266"/>
      <c r="J255" s="267">
        <f>ROUND(I255*H255,2)</f>
        <v>0</v>
      </c>
      <c r="K255" s="263" t="s">
        <v>148</v>
      </c>
      <c r="L255" s="268"/>
      <c r="M255" s="269" t="s">
        <v>1</v>
      </c>
      <c r="N255" s="270" t="s">
        <v>43</v>
      </c>
      <c r="O255" s="85"/>
      <c r="P255" s="224">
        <f>O255*H255</f>
        <v>0</v>
      </c>
      <c r="Q255" s="224">
        <v>0.00020000000000000001</v>
      </c>
      <c r="R255" s="224">
        <f>Q255*H255</f>
        <v>0.0063220000000000004</v>
      </c>
      <c r="S255" s="224">
        <v>0</v>
      </c>
      <c r="T255" s="225">
        <f>S255*H255</f>
        <v>0</v>
      </c>
      <c r="AR255" s="226" t="s">
        <v>179</v>
      </c>
      <c r="AT255" s="226" t="s">
        <v>258</v>
      </c>
      <c r="AU255" s="226" t="s">
        <v>85</v>
      </c>
      <c r="AY255" s="16" t="s">
        <v>142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6" t="s">
        <v>83</v>
      </c>
      <c r="BK255" s="227">
        <f>ROUND(I255*H255,2)</f>
        <v>0</v>
      </c>
      <c r="BL255" s="16" t="s">
        <v>149</v>
      </c>
      <c r="BM255" s="226" t="s">
        <v>324</v>
      </c>
    </row>
    <row r="256" s="14" customFormat="1">
      <c r="B256" s="251"/>
      <c r="C256" s="252"/>
      <c r="D256" s="230" t="s">
        <v>159</v>
      </c>
      <c r="E256" s="253" t="s">
        <v>1</v>
      </c>
      <c r="F256" s="254" t="s">
        <v>304</v>
      </c>
      <c r="G256" s="252"/>
      <c r="H256" s="253" t="s">
        <v>1</v>
      </c>
      <c r="I256" s="255"/>
      <c r="J256" s="252"/>
      <c r="K256" s="252"/>
      <c r="L256" s="256"/>
      <c r="M256" s="257"/>
      <c r="N256" s="258"/>
      <c r="O256" s="258"/>
      <c r="P256" s="258"/>
      <c r="Q256" s="258"/>
      <c r="R256" s="258"/>
      <c r="S256" s="258"/>
      <c r="T256" s="259"/>
      <c r="AT256" s="260" t="s">
        <v>159</v>
      </c>
      <c r="AU256" s="260" t="s">
        <v>85</v>
      </c>
      <c r="AV256" s="14" t="s">
        <v>83</v>
      </c>
      <c r="AW256" s="14" t="s">
        <v>34</v>
      </c>
      <c r="AX256" s="14" t="s">
        <v>78</v>
      </c>
      <c r="AY256" s="260" t="s">
        <v>142</v>
      </c>
    </row>
    <row r="257" s="12" customFormat="1">
      <c r="B257" s="228"/>
      <c r="C257" s="229"/>
      <c r="D257" s="230" t="s">
        <v>159</v>
      </c>
      <c r="E257" s="231" t="s">
        <v>1</v>
      </c>
      <c r="F257" s="232" t="s">
        <v>305</v>
      </c>
      <c r="G257" s="229"/>
      <c r="H257" s="233">
        <v>31.609999999999999</v>
      </c>
      <c r="I257" s="234"/>
      <c r="J257" s="229"/>
      <c r="K257" s="229"/>
      <c r="L257" s="235"/>
      <c r="M257" s="236"/>
      <c r="N257" s="237"/>
      <c r="O257" s="237"/>
      <c r="P257" s="237"/>
      <c r="Q257" s="237"/>
      <c r="R257" s="237"/>
      <c r="S257" s="237"/>
      <c r="T257" s="238"/>
      <c r="AT257" s="239" t="s">
        <v>159</v>
      </c>
      <c r="AU257" s="239" t="s">
        <v>85</v>
      </c>
      <c r="AV257" s="12" t="s">
        <v>85</v>
      </c>
      <c r="AW257" s="12" t="s">
        <v>34</v>
      </c>
      <c r="AX257" s="12" t="s">
        <v>83</v>
      </c>
      <c r="AY257" s="239" t="s">
        <v>142</v>
      </c>
    </row>
    <row r="258" s="1" customFormat="1" ht="36" customHeight="1">
      <c r="B258" s="37"/>
      <c r="C258" s="215" t="s">
        <v>325</v>
      </c>
      <c r="D258" s="215" t="s">
        <v>144</v>
      </c>
      <c r="E258" s="216" t="s">
        <v>326</v>
      </c>
      <c r="F258" s="217" t="s">
        <v>327</v>
      </c>
      <c r="G258" s="218" t="s">
        <v>147</v>
      </c>
      <c r="H258" s="219">
        <v>120.358</v>
      </c>
      <c r="I258" s="220"/>
      <c r="J258" s="221">
        <f>ROUND(I258*H258,2)</f>
        <v>0</v>
      </c>
      <c r="K258" s="217" t="s">
        <v>148</v>
      </c>
      <c r="L258" s="42"/>
      <c r="M258" s="222" t="s">
        <v>1</v>
      </c>
      <c r="N258" s="223" t="s">
        <v>43</v>
      </c>
      <c r="O258" s="85"/>
      <c r="P258" s="224">
        <f>O258*H258</f>
        <v>0</v>
      </c>
      <c r="Q258" s="224">
        <v>0.0083199999999999993</v>
      </c>
      <c r="R258" s="224">
        <f>Q258*H258</f>
        <v>1.00137856</v>
      </c>
      <c r="S258" s="224">
        <v>0</v>
      </c>
      <c r="T258" s="225">
        <f>S258*H258</f>
        <v>0</v>
      </c>
      <c r="AR258" s="226" t="s">
        <v>149</v>
      </c>
      <c r="AT258" s="226" t="s">
        <v>144</v>
      </c>
      <c r="AU258" s="226" t="s">
        <v>85</v>
      </c>
      <c r="AY258" s="16" t="s">
        <v>142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6" t="s">
        <v>83</v>
      </c>
      <c r="BK258" s="227">
        <f>ROUND(I258*H258,2)</f>
        <v>0</v>
      </c>
      <c r="BL258" s="16" t="s">
        <v>149</v>
      </c>
      <c r="BM258" s="226" t="s">
        <v>328</v>
      </c>
    </row>
    <row r="259" s="1" customFormat="1" ht="24" customHeight="1">
      <c r="B259" s="37"/>
      <c r="C259" s="261" t="s">
        <v>329</v>
      </c>
      <c r="D259" s="261" t="s">
        <v>258</v>
      </c>
      <c r="E259" s="262" t="s">
        <v>275</v>
      </c>
      <c r="F259" s="263" t="s">
        <v>276</v>
      </c>
      <c r="G259" s="264" t="s">
        <v>147</v>
      </c>
      <c r="H259" s="265">
        <v>122.765</v>
      </c>
      <c r="I259" s="266"/>
      <c r="J259" s="267">
        <f>ROUND(I259*H259,2)</f>
        <v>0</v>
      </c>
      <c r="K259" s="263" t="s">
        <v>148</v>
      </c>
      <c r="L259" s="268"/>
      <c r="M259" s="269" t="s">
        <v>1</v>
      </c>
      <c r="N259" s="270" t="s">
        <v>43</v>
      </c>
      <c r="O259" s="85"/>
      <c r="P259" s="224">
        <f>O259*H259</f>
        <v>0</v>
      </c>
      <c r="Q259" s="224">
        <v>0.0040000000000000001</v>
      </c>
      <c r="R259" s="224">
        <f>Q259*H259</f>
        <v>0.49106</v>
      </c>
      <c r="S259" s="224">
        <v>0</v>
      </c>
      <c r="T259" s="225">
        <f>S259*H259</f>
        <v>0</v>
      </c>
      <c r="AR259" s="226" t="s">
        <v>179</v>
      </c>
      <c r="AT259" s="226" t="s">
        <v>258</v>
      </c>
      <c r="AU259" s="226" t="s">
        <v>85</v>
      </c>
      <c r="AY259" s="16" t="s">
        <v>142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6" t="s">
        <v>83</v>
      </c>
      <c r="BK259" s="227">
        <f>ROUND(I259*H259,2)</f>
        <v>0</v>
      </c>
      <c r="BL259" s="16" t="s">
        <v>149</v>
      </c>
      <c r="BM259" s="226" t="s">
        <v>330</v>
      </c>
    </row>
    <row r="260" s="12" customFormat="1">
      <c r="B260" s="228"/>
      <c r="C260" s="229"/>
      <c r="D260" s="230" t="s">
        <v>159</v>
      </c>
      <c r="E260" s="229"/>
      <c r="F260" s="232" t="s">
        <v>331</v>
      </c>
      <c r="G260" s="229"/>
      <c r="H260" s="233">
        <v>122.765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159</v>
      </c>
      <c r="AU260" s="239" t="s">
        <v>85</v>
      </c>
      <c r="AV260" s="12" t="s">
        <v>85</v>
      </c>
      <c r="AW260" s="12" t="s">
        <v>4</v>
      </c>
      <c r="AX260" s="12" t="s">
        <v>83</v>
      </c>
      <c r="AY260" s="239" t="s">
        <v>142</v>
      </c>
    </row>
    <row r="261" s="1" customFormat="1" ht="36" customHeight="1">
      <c r="B261" s="37"/>
      <c r="C261" s="215" t="s">
        <v>332</v>
      </c>
      <c r="D261" s="215" t="s">
        <v>144</v>
      </c>
      <c r="E261" s="216" t="s">
        <v>333</v>
      </c>
      <c r="F261" s="217" t="s">
        <v>334</v>
      </c>
      <c r="G261" s="218" t="s">
        <v>147</v>
      </c>
      <c r="H261" s="219">
        <v>410.88</v>
      </c>
      <c r="I261" s="220"/>
      <c r="J261" s="221">
        <f>ROUND(I261*H261,2)</f>
        <v>0</v>
      </c>
      <c r="K261" s="217" t="s">
        <v>148</v>
      </c>
      <c r="L261" s="42"/>
      <c r="M261" s="222" t="s">
        <v>1</v>
      </c>
      <c r="N261" s="223" t="s">
        <v>43</v>
      </c>
      <c r="O261" s="85"/>
      <c r="P261" s="224">
        <f>O261*H261</f>
        <v>0</v>
      </c>
      <c r="Q261" s="224">
        <v>0.0085000000000000006</v>
      </c>
      <c r="R261" s="224">
        <f>Q261*H261</f>
        <v>3.49248</v>
      </c>
      <c r="S261" s="224">
        <v>0</v>
      </c>
      <c r="T261" s="225">
        <f>S261*H261</f>
        <v>0</v>
      </c>
      <c r="AR261" s="226" t="s">
        <v>149</v>
      </c>
      <c r="AT261" s="226" t="s">
        <v>144</v>
      </c>
      <c r="AU261" s="226" t="s">
        <v>85</v>
      </c>
      <c r="AY261" s="16" t="s">
        <v>142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6" t="s">
        <v>83</v>
      </c>
      <c r="BK261" s="227">
        <f>ROUND(I261*H261,2)</f>
        <v>0</v>
      </c>
      <c r="BL261" s="16" t="s">
        <v>149</v>
      </c>
      <c r="BM261" s="226" t="s">
        <v>335</v>
      </c>
    </row>
    <row r="262" s="14" customFormat="1">
      <c r="B262" s="251"/>
      <c r="C262" s="252"/>
      <c r="D262" s="230" t="s">
        <v>159</v>
      </c>
      <c r="E262" s="253" t="s">
        <v>1</v>
      </c>
      <c r="F262" s="254" t="s">
        <v>288</v>
      </c>
      <c r="G262" s="252"/>
      <c r="H262" s="253" t="s">
        <v>1</v>
      </c>
      <c r="I262" s="255"/>
      <c r="J262" s="252"/>
      <c r="K262" s="252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159</v>
      </c>
      <c r="AU262" s="260" t="s">
        <v>85</v>
      </c>
      <c r="AV262" s="14" t="s">
        <v>83</v>
      </c>
      <c r="AW262" s="14" t="s">
        <v>34</v>
      </c>
      <c r="AX262" s="14" t="s">
        <v>78</v>
      </c>
      <c r="AY262" s="260" t="s">
        <v>142</v>
      </c>
    </row>
    <row r="263" s="12" customFormat="1">
      <c r="B263" s="228"/>
      <c r="C263" s="229"/>
      <c r="D263" s="230" t="s">
        <v>159</v>
      </c>
      <c r="E263" s="231" t="s">
        <v>1</v>
      </c>
      <c r="F263" s="232" t="s">
        <v>289</v>
      </c>
      <c r="G263" s="229"/>
      <c r="H263" s="233">
        <v>100.03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159</v>
      </c>
      <c r="AU263" s="239" t="s">
        <v>85</v>
      </c>
      <c r="AV263" s="12" t="s">
        <v>85</v>
      </c>
      <c r="AW263" s="12" t="s">
        <v>34</v>
      </c>
      <c r="AX263" s="12" t="s">
        <v>78</v>
      </c>
      <c r="AY263" s="239" t="s">
        <v>142</v>
      </c>
    </row>
    <row r="264" s="14" customFormat="1">
      <c r="B264" s="251"/>
      <c r="C264" s="252"/>
      <c r="D264" s="230" t="s">
        <v>159</v>
      </c>
      <c r="E264" s="253" t="s">
        <v>1</v>
      </c>
      <c r="F264" s="254" t="s">
        <v>290</v>
      </c>
      <c r="G264" s="252"/>
      <c r="H264" s="253" t="s">
        <v>1</v>
      </c>
      <c r="I264" s="255"/>
      <c r="J264" s="252"/>
      <c r="K264" s="252"/>
      <c r="L264" s="256"/>
      <c r="M264" s="257"/>
      <c r="N264" s="258"/>
      <c r="O264" s="258"/>
      <c r="P264" s="258"/>
      <c r="Q264" s="258"/>
      <c r="R264" s="258"/>
      <c r="S264" s="258"/>
      <c r="T264" s="259"/>
      <c r="AT264" s="260" t="s">
        <v>159</v>
      </c>
      <c r="AU264" s="260" t="s">
        <v>85</v>
      </c>
      <c r="AV264" s="14" t="s">
        <v>83</v>
      </c>
      <c r="AW264" s="14" t="s">
        <v>34</v>
      </c>
      <c r="AX264" s="14" t="s">
        <v>78</v>
      </c>
      <c r="AY264" s="260" t="s">
        <v>142</v>
      </c>
    </row>
    <row r="265" s="12" customFormat="1">
      <c r="B265" s="228"/>
      <c r="C265" s="229"/>
      <c r="D265" s="230" t="s">
        <v>159</v>
      </c>
      <c r="E265" s="231" t="s">
        <v>1</v>
      </c>
      <c r="F265" s="232" t="s">
        <v>336</v>
      </c>
      <c r="G265" s="229"/>
      <c r="H265" s="233">
        <v>396.00599999999997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AT265" s="239" t="s">
        <v>159</v>
      </c>
      <c r="AU265" s="239" t="s">
        <v>85</v>
      </c>
      <c r="AV265" s="12" t="s">
        <v>85</v>
      </c>
      <c r="AW265" s="12" t="s">
        <v>34</v>
      </c>
      <c r="AX265" s="12" t="s">
        <v>78</v>
      </c>
      <c r="AY265" s="239" t="s">
        <v>142</v>
      </c>
    </row>
    <row r="266" s="14" customFormat="1">
      <c r="B266" s="251"/>
      <c r="C266" s="252"/>
      <c r="D266" s="230" t="s">
        <v>159</v>
      </c>
      <c r="E266" s="253" t="s">
        <v>1</v>
      </c>
      <c r="F266" s="254" t="s">
        <v>292</v>
      </c>
      <c r="G266" s="252"/>
      <c r="H266" s="253" t="s">
        <v>1</v>
      </c>
      <c r="I266" s="255"/>
      <c r="J266" s="252"/>
      <c r="K266" s="252"/>
      <c r="L266" s="256"/>
      <c r="M266" s="257"/>
      <c r="N266" s="258"/>
      <c r="O266" s="258"/>
      <c r="P266" s="258"/>
      <c r="Q266" s="258"/>
      <c r="R266" s="258"/>
      <c r="S266" s="258"/>
      <c r="T266" s="259"/>
      <c r="AT266" s="260" t="s">
        <v>159</v>
      </c>
      <c r="AU266" s="260" t="s">
        <v>85</v>
      </c>
      <c r="AV266" s="14" t="s">
        <v>83</v>
      </c>
      <c r="AW266" s="14" t="s">
        <v>34</v>
      </c>
      <c r="AX266" s="14" t="s">
        <v>78</v>
      </c>
      <c r="AY266" s="260" t="s">
        <v>142</v>
      </c>
    </row>
    <row r="267" s="12" customFormat="1">
      <c r="B267" s="228"/>
      <c r="C267" s="229"/>
      <c r="D267" s="230" t="s">
        <v>159</v>
      </c>
      <c r="E267" s="231" t="s">
        <v>1</v>
      </c>
      <c r="F267" s="232" t="s">
        <v>293</v>
      </c>
      <c r="G267" s="229"/>
      <c r="H267" s="233">
        <v>-85.156000000000006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159</v>
      </c>
      <c r="AU267" s="239" t="s">
        <v>85</v>
      </c>
      <c r="AV267" s="12" t="s">
        <v>85</v>
      </c>
      <c r="AW267" s="12" t="s">
        <v>34</v>
      </c>
      <c r="AX267" s="12" t="s">
        <v>78</v>
      </c>
      <c r="AY267" s="239" t="s">
        <v>142</v>
      </c>
    </row>
    <row r="268" s="13" customFormat="1">
      <c r="B268" s="240"/>
      <c r="C268" s="241"/>
      <c r="D268" s="230" t="s">
        <v>159</v>
      </c>
      <c r="E268" s="242" t="s">
        <v>1</v>
      </c>
      <c r="F268" s="243" t="s">
        <v>186</v>
      </c>
      <c r="G268" s="241"/>
      <c r="H268" s="244">
        <v>410.88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159</v>
      </c>
      <c r="AU268" s="250" t="s">
        <v>85</v>
      </c>
      <c r="AV268" s="13" t="s">
        <v>149</v>
      </c>
      <c r="AW268" s="13" t="s">
        <v>34</v>
      </c>
      <c r="AX268" s="13" t="s">
        <v>83</v>
      </c>
      <c r="AY268" s="250" t="s">
        <v>142</v>
      </c>
    </row>
    <row r="269" s="1" customFormat="1" ht="16.5" customHeight="1">
      <c r="B269" s="37"/>
      <c r="C269" s="261" t="s">
        <v>337</v>
      </c>
      <c r="D269" s="261" t="s">
        <v>258</v>
      </c>
      <c r="E269" s="262" t="s">
        <v>338</v>
      </c>
      <c r="F269" s="263" t="s">
        <v>339</v>
      </c>
      <c r="G269" s="264" t="s">
        <v>147</v>
      </c>
      <c r="H269" s="265">
        <v>310.85000000000002</v>
      </c>
      <c r="I269" s="266"/>
      <c r="J269" s="267">
        <f>ROUND(I269*H269,2)</f>
        <v>0</v>
      </c>
      <c r="K269" s="263" t="s">
        <v>148</v>
      </c>
      <c r="L269" s="268"/>
      <c r="M269" s="269" t="s">
        <v>1</v>
      </c>
      <c r="N269" s="270" t="s">
        <v>43</v>
      </c>
      <c r="O269" s="85"/>
      <c r="P269" s="224">
        <f>O269*H269</f>
        <v>0</v>
      </c>
      <c r="Q269" s="224">
        <v>0.0027200000000000002</v>
      </c>
      <c r="R269" s="224">
        <f>Q269*H269</f>
        <v>0.84551200000000015</v>
      </c>
      <c r="S269" s="224">
        <v>0</v>
      </c>
      <c r="T269" s="225">
        <f>S269*H269</f>
        <v>0</v>
      </c>
      <c r="AR269" s="226" t="s">
        <v>179</v>
      </c>
      <c r="AT269" s="226" t="s">
        <v>258</v>
      </c>
      <c r="AU269" s="226" t="s">
        <v>85</v>
      </c>
      <c r="AY269" s="16" t="s">
        <v>142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6" t="s">
        <v>83</v>
      </c>
      <c r="BK269" s="227">
        <f>ROUND(I269*H269,2)</f>
        <v>0</v>
      </c>
      <c r="BL269" s="16" t="s">
        <v>149</v>
      </c>
      <c r="BM269" s="226" t="s">
        <v>340</v>
      </c>
    </row>
    <row r="270" s="14" customFormat="1">
      <c r="B270" s="251"/>
      <c r="C270" s="252"/>
      <c r="D270" s="230" t="s">
        <v>159</v>
      </c>
      <c r="E270" s="253" t="s">
        <v>1</v>
      </c>
      <c r="F270" s="254" t="s">
        <v>290</v>
      </c>
      <c r="G270" s="252"/>
      <c r="H270" s="253" t="s">
        <v>1</v>
      </c>
      <c r="I270" s="255"/>
      <c r="J270" s="252"/>
      <c r="K270" s="252"/>
      <c r="L270" s="256"/>
      <c r="M270" s="257"/>
      <c r="N270" s="258"/>
      <c r="O270" s="258"/>
      <c r="P270" s="258"/>
      <c r="Q270" s="258"/>
      <c r="R270" s="258"/>
      <c r="S270" s="258"/>
      <c r="T270" s="259"/>
      <c r="AT270" s="260" t="s">
        <v>159</v>
      </c>
      <c r="AU270" s="260" t="s">
        <v>85</v>
      </c>
      <c r="AV270" s="14" t="s">
        <v>83</v>
      </c>
      <c r="AW270" s="14" t="s">
        <v>34</v>
      </c>
      <c r="AX270" s="14" t="s">
        <v>78</v>
      </c>
      <c r="AY270" s="260" t="s">
        <v>142</v>
      </c>
    </row>
    <row r="271" s="12" customFormat="1">
      <c r="B271" s="228"/>
      <c r="C271" s="229"/>
      <c r="D271" s="230" t="s">
        <v>159</v>
      </c>
      <c r="E271" s="231" t="s">
        <v>1</v>
      </c>
      <c r="F271" s="232" t="s">
        <v>336</v>
      </c>
      <c r="G271" s="229"/>
      <c r="H271" s="233">
        <v>396.00599999999997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159</v>
      </c>
      <c r="AU271" s="239" t="s">
        <v>85</v>
      </c>
      <c r="AV271" s="12" t="s">
        <v>85</v>
      </c>
      <c r="AW271" s="12" t="s">
        <v>34</v>
      </c>
      <c r="AX271" s="12" t="s">
        <v>78</v>
      </c>
      <c r="AY271" s="239" t="s">
        <v>142</v>
      </c>
    </row>
    <row r="272" s="14" customFormat="1">
      <c r="B272" s="251"/>
      <c r="C272" s="252"/>
      <c r="D272" s="230" t="s">
        <v>159</v>
      </c>
      <c r="E272" s="253" t="s">
        <v>1</v>
      </c>
      <c r="F272" s="254" t="s">
        <v>292</v>
      </c>
      <c r="G272" s="252"/>
      <c r="H272" s="253" t="s">
        <v>1</v>
      </c>
      <c r="I272" s="255"/>
      <c r="J272" s="252"/>
      <c r="K272" s="252"/>
      <c r="L272" s="256"/>
      <c r="M272" s="257"/>
      <c r="N272" s="258"/>
      <c r="O272" s="258"/>
      <c r="P272" s="258"/>
      <c r="Q272" s="258"/>
      <c r="R272" s="258"/>
      <c r="S272" s="258"/>
      <c r="T272" s="259"/>
      <c r="AT272" s="260" t="s">
        <v>159</v>
      </c>
      <c r="AU272" s="260" t="s">
        <v>85</v>
      </c>
      <c r="AV272" s="14" t="s">
        <v>83</v>
      </c>
      <c r="AW272" s="14" t="s">
        <v>34</v>
      </c>
      <c r="AX272" s="14" t="s">
        <v>78</v>
      </c>
      <c r="AY272" s="260" t="s">
        <v>142</v>
      </c>
    </row>
    <row r="273" s="12" customFormat="1">
      <c r="B273" s="228"/>
      <c r="C273" s="229"/>
      <c r="D273" s="230" t="s">
        <v>159</v>
      </c>
      <c r="E273" s="231" t="s">
        <v>1</v>
      </c>
      <c r="F273" s="232" t="s">
        <v>293</v>
      </c>
      <c r="G273" s="229"/>
      <c r="H273" s="233">
        <v>-85.156000000000006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159</v>
      </c>
      <c r="AU273" s="239" t="s">
        <v>85</v>
      </c>
      <c r="AV273" s="12" t="s">
        <v>85</v>
      </c>
      <c r="AW273" s="12" t="s">
        <v>34</v>
      </c>
      <c r="AX273" s="12" t="s">
        <v>78</v>
      </c>
      <c r="AY273" s="239" t="s">
        <v>142</v>
      </c>
    </row>
    <row r="274" s="13" customFormat="1">
      <c r="B274" s="240"/>
      <c r="C274" s="241"/>
      <c r="D274" s="230" t="s">
        <v>159</v>
      </c>
      <c r="E274" s="242" t="s">
        <v>1</v>
      </c>
      <c r="F274" s="243" t="s">
        <v>186</v>
      </c>
      <c r="G274" s="241"/>
      <c r="H274" s="244">
        <v>310.85000000000002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159</v>
      </c>
      <c r="AU274" s="250" t="s">
        <v>85</v>
      </c>
      <c r="AV274" s="13" t="s">
        <v>149</v>
      </c>
      <c r="AW274" s="13" t="s">
        <v>34</v>
      </c>
      <c r="AX274" s="13" t="s">
        <v>83</v>
      </c>
      <c r="AY274" s="250" t="s">
        <v>142</v>
      </c>
    </row>
    <row r="275" s="1" customFormat="1" ht="16.5" customHeight="1">
      <c r="B275" s="37"/>
      <c r="C275" s="261" t="s">
        <v>341</v>
      </c>
      <c r="D275" s="261" t="s">
        <v>258</v>
      </c>
      <c r="E275" s="262" t="s">
        <v>338</v>
      </c>
      <c r="F275" s="263" t="s">
        <v>339</v>
      </c>
      <c r="G275" s="264" t="s">
        <v>147</v>
      </c>
      <c r="H275" s="265">
        <v>10.188000000000001</v>
      </c>
      <c r="I275" s="266"/>
      <c r="J275" s="267">
        <f>ROUND(I275*H275,2)</f>
        <v>0</v>
      </c>
      <c r="K275" s="263" t="s">
        <v>148</v>
      </c>
      <c r="L275" s="268"/>
      <c r="M275" s="269" t="s">
        <v>1</v>
      </c>
      <c r="N275" s="270" t="s">
        <v>43</v>
      </c>
      <c r="O275" s="85"/>
      <c r="P275" s="224">
        <f>O275*H275</f>
        <v>0</v>
      </c>
      <c r="Q275" s="224">
        <v>0.0027200000000000002</v>
      </c>
      <c r="R275" s="224">
        <f>Q275*H275</f>
        <v>0.027711360000000004</v>
      </c>
      <c r="S275" s="224">
        <v>0</v>
      </c>
      <c r="T275" s="225">
        <f>S275*H275</f>
        <v>0</v>
      </c>
      <c r="AR275" s="226" t="s">
        <v>179</v>
      </c>
      <c r="AT275" s="226" t="s">
        <v>258</v>
      </c>
      <c r="AU275" s="226" t="s">
        <v>85</v>
      </c>
      <c r="AY275" s="16" t="s">
        <v>142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6" t="s">
        <v>83</v>
      </c>
      <c r="BK275" s="227">
        <f>ROUND(I275*H275,2)</f>
        <v>0</v>
      </c>
      <c r="BL275" s="16" t="s">
        <v>149</v>
      </c>
      <c r="BM275" s="226" t="s">
        <v>342</v>
      </c>
    </row>
    <row r="276" s="12" customFormat="1">
      <c r="B276" s="228"/>
      <c r="C276" s="229"/>
      <c r="D276" s="230" t="s">
        <v>159</v>
      </c>
      <c r="E276" s="229"/>
      <c r="F276" s="232" t="s">
        <v>343</v>
      </c>
      <c r="G276" s="229"/>
      <c r="H276" s="233">
        <v>10.188000000000001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AT276" s="239" t="s">
        <v>159</v>
      </c>
      <c r="AU276" s="239" t="s">
        <v>85</v>
      </c>
      <c r="AV276" s="12" t="s">
        <v>85</v>
      </c>
      <c r="AW276" s="12" t="s">
        <v>4</v>
      </c>
      <c r="AX276" s="12" t="s">
        <v>83</v>
      </c>
      <c r="AY276" s="239" t="s">
        <v>142</v>
      </c>
    </row>
    <row r="277" s="1" customFormat="1" ht="16.5" customHeight="1">
      <c r="B277" s="37"/>
      <c r="C277" s="261" t="s">
        <v>344</v>
      </c>
      <c r="D277" s="261" t="s">
        <v>258</v>
      </c>
      <c r="E277" s="262" t="s">
        <v>345</v>
      </c>
      <c r="F277" s="263" t="s">
        <v>346</v>
      </c>
      <c r="G277" s="264" t="s">
        <v>147</v>
      </c>
      <c r="H277" s="265">
        <v>100.03</v>
      </c>
      <c r="I277" s="266"/>
      <c r="J277" s="267">
        <f>ROUND(I277*H277,2)</f>
        <v>0</v>
      </c>
      <c r="K277" s="263" t="s">
        <v>148</v>
      </c>
      <c r="L277" s="268"/>
      <c r="M277" s="269" t="s">
        <v>1</v>
      </c>
      <c r="N277" s="270" t="s">
        <v>43</v>
      </c>
      <c r="O277" s="85"/>
      <c r="P277" s="224">
        <f>O277*H277</f>
        <v>0</v>
      </c>
      <c r="Q277" s="224">
        <v>0.0041999999999999997</v>
      </c>
      <c r="R277" s="224">
        <f>Q277*H277</f>
        <v>0.420126</v>
      </c>
      <c r="S277" s="224">
        <v>0</v>
      </c>
      <c r="T277" s="225">
        <f>S277*H277</f>
        <v>0</v>
      </c>
      <c r="AR277" s="226" t="s">
        <v>179</v>
      </c>
      <c r="AT277" s="226" t="s">
        <v>258</v>
      </c>
      <c r="AU277" s="226" t="s">
        <v>85</v>
      </c>
      <c r="AY277" s="16" t="s">
        <v>142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6" t="s">
        <v>83</v>
      </c>
      <c r="BK277" s="227">
        <f>ROUND(I277*H277,2)</f>
        <v>0</v>
      </c>
      <c r="BL277" s="16" t="s">
        <v>149</v>
      </c>
      <c r="BM277" s="226" t="s">
        <v>347</v>
      </c>
    </row>
    <row r="278" s="14" customFormat="1">
      <c r="B278" s="251"/>
      <c r="C278" s="252"/>
      <c r="D278" s="230" t="s">
        <v>159</v>
      </c>
      <c r="E278" s="253" t="s">
        <v>1</v>
      </c>
      <c r="F278" s="254" t="s">
        <v>288</v>
      </c>
      <c r="G278" s="252"/>
      <c r="H278" s="253" t="s">
        <v>1</v>
      </c>
      <c r="I278" s="255"/>
      <c r="J278" s="252"/>
      <c r="K278" s="252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159</v>
      </c>
      <c r="AU278" s="260" t="s">
        <v>85</v>
      </c>
      <c r="AV278" s="14" t="s">
        <v>83</v>
      </c>
      <c r="AW278" s="14" t="s">
        <v>34</v>
      </c>
      <c r="AX278" s="14" t="s">
        <v>78</v>
      </c>
      <c r="AY278" s="260" t="s">
        <v>142</v>
      </c>
    </row>
    <row r="279" s="12" customFormat="1">
      <c r="B279" s="228"/>
      <c r="C279" s="229"/>
      <c r="D279" s="230" t="s">
        <v>159</v>
      </c>
      <c r="E279" s="231" t="s">
        <v>1</v>
      </c>
      <c r="F279" s="232" t="s">
        <v>289</v>
      </c>
      <c r="G279" s="229"/>
      <c r="H279" s="233">
        <v>100.03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159</v>
      </c>
      <c r="AU279" s="239" t="s">
        <v>85</v>
      </c>
      <c r="AV279" s="12" t="s">
        <v>85</v>
      </c>
      <c r="AW279" s="12" t="s">
        <v>34</v>
      </c>
      <c r="AX279" s="12" t="s">
        <v>78</v>
      </c>
      <c r="AY279" s="239" t="s">
        <v>142</v>
      </c>
    </row>
    <row r="280" s="13" customFormat="1">
      <c r="B280" s="240"/>
      <c r="C280" s="241"/>
      <c r="D280" s="230" t="s">
        <v>159</v>
      </c>
      <c r="E280" s="242" t="s">
        <v>1</v>
      </c>
      <c r="F280" s="243" t="s">
        <v>186</v>
      </c>
      <c r="G280" s="241"/>
      <c r="H280" s="244">
        <v>100.03</v>
      </c>
      <c r="I280" s="245"/>
      <c r="J280" s="241"/>
      <c r="K280" s="241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159</v>
      </c>
      <c r="AU280" s="250" t="s">
        <v>85</v>
      </c>
      <c r="AV280" s="13" t="s">
        <v>149</v>
      </c>
      <c r="AW280" s="13" t="s">
        <v>34</v>
      </c>
      <c r="AX280" s="13" t="s">
        <v>83</v>
      </c>
      <c r="AY280" s="250" t="s">
        <v>142</v>
      </c>
    </row>
    <row r="281" s="1" customFormat="1" ht="36" customHeight="1">
      <c r="B281" s="37"/>
      <c r="C281" s="215" t="s">
        <v>348</v>
      </c>
      <c r="D281" s="215" t="s">
        <v>144</v>
      </c>
      <c r="E281" s="216" t="s">
        <v>349</v>
      </c>
      <c r="F281" s="217" t="s">
        <v>350</v>
      </c>
      <c r="G281" s="218" t="s">
        <v>297</v>
      </c>
      <c r="H281" s="219">
        <v>139.535</v>
      </c>
      <c r="I281" s="220"/>
      <c r="J281" s="221">
        <f>ROUND(I281*H281,2)</f>
        <v>0</v>
      </c>
      <c r="K281" s="217" t="s">
        <v>148</v>
      </c>
      <c r="L281" s="42"/>
      <c r="M281" s="222" t="s">
        <v>1</v>
      </c>
      <c r="N281" s="223" t="s">
        <v>43</v>
      </c>
      <c r="O281" s="85"/>
      <c r="P281" s="224">
        <f>O281*H281</f>
        <v>0</v>
      </c>
      <c r="Q281" s="224">
        <v>0.0017600000000000001</v>
      </c>
      <c r="R281" s="224">
        <f>Q281*H281</f>
        <v>0.24558160000000001</v>
      </c>
      <c r="S281" s="224">
        <v>0</v>
      </c>
      <c r="T281" s="225">
        <f>S281*H281</f>
        <v>0</v>
      </c>
      <c r="AR281" s="226" t="s">
        <v>149</v>
      </c>
      <c r="AT281" s="226" t="s">
        <v>144</v>
      </c>
      <c r="AU281" s="226" t="s">
        <v>85</v>
      </c>
      <c r="AY281" s="16" t="s">
        <v>142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6" t="s">
        <v>83</v>
      </c>
      <c r="BK281" s="227">
        <f>ROUND(I281*H281,2)</f>
        <v>0</v>
      </c>
      <c r="BL281" s="16" t="s">
        <v>149</v>
      </c>
      <c r="BM281" s="226" t="s">
        <v>351</v>
      </c>
    </row>
    <row r="282" s="12" customFormat="1">
      <c r="B282" s="228"/>
      <c r="C282" s="229"/>
      <c r="D282" s="230" t="s">
        <v>159</v>
      </c>
      <c r="E282" s="231" t="s">
        <v>1</v>
      </c>
      <c r="F282" s="232" t="s">
        <v>352</v>
      </c>
      <c r="G282" s="229"/>
      <c r="H282" s="233">
        <v>139.535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AT282" s="239" t="s">
        <v>159</v>
      </c>
      <c r="AU282" s="239" t="s">
        <v>85</v>
      </c>
      <c r="AV282" s="12" t="s">
        <v>85</v>
      </c>
      <c r="AW282" s="12" t="s">
        <v>34</v>
      </c>
      <c r="AX282" s="12" t="s">
        <v>83</v>
      </c>
      <c r="AY282" s="239" t="s">
        <v>142</v>
      </c>
    </row>
    <row r="283" s="1" customFormat="1" ht="16.5" customHeight="1">
      <c r="B283" s="37"/>
      <c r="C283" s="261" t="s">
        <v>353</v>
      </c>
      <c r="D283" s="261" t="s">
        <v>258</v>
      </c>
      <c r="E283" s="262" t="s">
        <v>354</v>
      </c>
      <c r="F283" s="263" t="s">
        <v>355</v>
      </c>
      <c r="G283" s="264" t="s">
        <v>147</v>
      </c>
      <c r="H283" s="265">
        <v>13.359</v>
      </c>
      <c r="I283" s="266"/>
      <c r="J283" s="267">
        <f>ROUND(I283*H283,2)</f>
        <v>0</v>
      </c>
      <c r="K283" s="263" t="s">
        <v>148</v>
      </c>
      <c r="L283" s="268"/>
      <c r="M283" s="269" t="s">
        <v>1</v>
      </c>
      <c r="N283" s="270" t="s">
        <v>43</v>
      </c>
      <c r="O283" s="85"/>
      <c r="P283" s="224">
        <f>O283*H283</f>
        <v>0</v>
      </c>
      <c r="Q283" s="224">
        <v>0.00068000000000000005</v>
      </c>
      <c r="R283" s="224">
        <f>Q283*H283</f>
        <v>0.0090841200000000011</v>
      </c>
      <c r="S283" s="224">
        <v>0</v>
      </c>
      <c r="T283" s="225">
        <f>S283*H283</f>
        <v>0</v>
      </c>
      <c r="AR283" s="226" t="s">
        <v>179</v>
      </c>
      <c r="AT283" s="226" t="s">
        <v>258</v>
      </c>
      <c r="AU283" s="226" t="s">
        <v>85</v>
      </c>
      <c r="AY283" s="16" t="s">
        <v>142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6" t="s">
        <v>83</v>
      </c>
      <c r="BK283" s="227">
        <f>ROUND(I283*H283,2)</f>
        <v>0</v>
      </c>
      <c r="BL283" s="16" t="s">
        <v>149</v>
      </c>
      <c r="BM283" s="226" t="s">
        <v>356</v>
      </c>
    </row>
    <row r="284" s="12" customFormat="1">
      <c r="B284" s="228"/>
      <c r="C284" s="229"/>
      <c r="D284" s="230" t="s">
        <v>159</v>
      </c>
      <c r="E284" s="231" t="s">
        <v>1</v>
      </c>
      <c r="F284" s="232" t="s">
        <v>357</v>
      </c>
      <c r="G284" s="229"/>
      <c r="H284" s="233">
        <v>13.359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AT284" s="239" t="s">
        <v>159</v>
      </c>
      <c r="AU284" s="239" t="s">
        <v>85</v>
      </c>
      <c r="AV284" s="12" t="s">
        <v>85</v>
      </c>
      <c r="AW284" s="12" t="s">
        <v>34</v>
      </c>
      <c r="AX284" s="12" t="s">
        <v>83</v>
      </c>
      <c r="AY284" s="239" t="s">
        <v>142</v>
      </c>
    </row>
    <row r="285" s="1" customFormat="1" ht="16.5" customHeight="1">
      <c r="B285" s="37"/>
      <c r="C285" s="261" t="s">
        <v>358</v>
      </c>
      <c r="D285" s="261" t="s">
        <v>258</v>
      </c>
      <c r="E285" s="262" t="s">
        <v>359</v>
      </c>
      <c r="F285" s="263" t="s">
        <v>360</v>
      </c>
      <c r="G285" s="264" t="s">
        <v>147</v>
      </c>
      <c r="H285" s="265">
        <v>1.784</v>
      </c>
      <c r="I285" s="266"/>
      <c r="J285" s="267">
        <f>ROUND(I285*H285,2)</f>
        <v>0</v>
      </c>
      <c r="K285" s="263" t="s">
        <v>148</v>
      </c>
      <c r="L285" s="268"/>
      <c r="M285" s="269" t="s">
        <v>1</v>
      </c>
      <c r="N285" s="270" t="s">
        <v>43</v>
      </c>
      <c r="O285" s="85"/>
      <c r="P285" s="224">
        <f>O285*H285</f>
        <v>0</v>
      </c>
      <c r="Q285" s="224">
        <v>0.0015</v>
      </c>
      <c r="R285" s="224">
        <f>Q285*H285</f>
        <v>0.002676</v>
      </c>
      <c r="S285" s="224">
        <v>0</v>
      </c>
      <c r="T285" s="225">
        <f>S285*H285</f>
        <v>0</v>
      </c>
      <c r="AR285" s="226" t="s">
        <v>179</v>
      </c>
      <c r="AT285" s="226" t="s">
        <v>258</v>
      </c>
      <c r="AU285" s="226" t="s">
        <v>85</v>
      </c>
      <c r="AY285" s="16" t="s">
        <v>142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6" t="s">
        <v>83</v>
      </c>
      <c r="BK285" s="227">
        <f>ROUND(I285*H285,2)</f>
        <v>0</v>
      </c>
      <c r="BL285" s="16" t="s">
        <v>149</v>
      </c>
      <c r="BM285" s="226" t="s">
        <v>361</v>
      </c>
    </row>
    <row r="286" s="12" customFormat="1">
      <c r="B286" s="228"/>
      <c r="C286" s="229"/>
      <c r="D286" s="230" t="s">
        <v>159</v>
      </c>
      <c r="E286" s="231" t="s">
        <v>1</v>
      </c>
      <c r="F286" s="232" t="s">
        <v>362</v>
      </c>
      <c r="G286" s="229"/>
      <c r="H286" s="233">
        <v>1.784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159</v>
      </c>
      <c r="AU286" s="239" t="s">
        <v>85</v>
      </c>
      <c r="AV286" s="12" t="s">
        <v>85</v>
      </c>
      <c r="AW286" s="12" t="s">
        <v>34</v>
      </c>
      <c r="AX286" s="12" t="s">
        <v>83</v>
      </c>
      <c r="AY286" s="239" t="s">
        <v>142</v>
      </c>
    </row>
    <row r="287" s="1" customFormat="1" ht="24" customHeight="1">
      <c r="B287" s="37"/>
      <c r="C287" s="215" t="s">
        <v>363</v>
      </c>
      <c r="D287" s="215" t="s">
        <v>144</v>
      </c>
      <c r="E287" s="216" t="s">
        <v>364</v>
      </c>
      <c r="F287" s="217" t="s">
        <v>365</v>
      </c>
      <c r="G287" s="218" t="s">
        <v>297</v>
      </c>
      <c r="H287" s="219">
        <v>92</v>
      </c>
      <c r="I287" s="220"/>
      <c r="J287" s="221">
        <f>ROUND(I287*H287,2)</f>
        <v>0</v>
      </c>
      <c r="K287" s="217" t="s">
        <v>148</v>
      </c>
      <c r="L287" s="42"/>
      <c r="M287" s="222" t="s">
        <v>1</v>
      </c>
      <c r="N287" s="223" t="s">
        <v>43</v>
      </c>
      <c r="O287" s="85"/>
      <c r="P287" s="224">
        <f>O287*H287</f>
        <v>0</v>
      </c>
      <c r="Q287" s="224">
        <v>6.0000000000000002E-05</v>
      </c>
      <c r="R287" s="224">
        <f>Q287*H287</f>
        <v>0.0055199999999999997</v>
      </c>
      <c r="S287" s="224">
        <v>0</v>
      </c>
      <c r="T287" s="225">
        <f>S287*H287</f>
        <v>0</v>
      </c>
      <c r="AR287" s="226" t="s">
        <v>149</v>
      </c>
      <c r="AT287" s="226" t="s">
        <v>144</v>
      </c>
      <c r="AU287" s="226" t="s">
        <v>85</v>
      </c>
      <c r="AY287" s="16" t="s">
        <v>142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6" t="s">
        <v>83</v>
      </c>
      <c r="BK287" s="227">
        <f>ROUND(I287*H287,2)</f>
        <v>0</v>
      </c>
      <c r="BL287" s="16" t="s">
        <v>149</v>
      </c>
      <c r="BM287" s="226" t="s">
        <v>366</v>
      </c>
    </row>
    <row r="288" s="12" customFormat="1">
      <c r="B288" s="228"/>
      <c r="C288" s="229"/>
      <c r="D288" s="230" t="s">
        <v>159</v>
      </c>
      <c r="E288" s="231" t="s">
        <v>1</v>
      </c>
      <c r="F288" s="232" t="s">
        <v>367</v>
      </c>
      <c r="G288" s="229"/>
      <c r="H288" s="233">
        <v>92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AT288" s="239" t="s">
        <v>159</v>
      </c>
      <c r="AU288" s="239" t="s">
        <v>85</v>
      </c>
      <c r="AV288" s="12" t="s">
        <v>85</v>
      </c>
      <c r="AW288" s="12" t="s">
        <v>34</v>
      </c>
      <c r="AX288" s="12" t="s">
        <v>83</v>
      </c>
      <c r="AY288" s="239" t="s">
        <v>142</v>
      </c>
    </row>
    <row r="289" s="1" customFormat="1" ht="24" customHeight="1">
      <c r="B289" s="37"/>
      <c r="C289" s="261" t="s">
        <v>368</v>
      </c>
      <c r="D289" s="261" t="s">
        <v>258</v>
      </c>
      <c r="E289" s="262" t="s">
        <v>369</v>
      </c>
      <c r="F289" s="263" t="s">
        <v>370</v>
      </c>
      <c r="G289" s="264" t="s">
        <v>297</v>
      </c>
      <c r="H289" s="265">
        <v>96.599999999999994</v>
      </c>
      <c r="I289" s="266"/>
      <c r="J289" s="267">
        <f>ROUND(I289*H289,2)</f>
        <v>0</v>
      </c>
      <c r="K289" s="263" t="s">
        <v>148</v>
      </c>
      <c r="L289" s="268"/>
      <c r="M289" s="269" t="s">
        <v>1</v>
      </c>
      <c r="N289" s="270" t="s">
        <v>43</v>
      </c>
      <c r="O289" s="85"/>
      <c r="P289" s="224">
        <f>O289*H289</f>
        <v>0</v>
      </c>
      <c r="Q289" s="224">
        <v>0.00059999999999999995</v>
      </c>
      <c r="R289" s="224">
        <f>Q289*H289</f>
        <v>0.057959999999999991</v>
      </c>
      <c r="S289" s="224">
        <v>0</v>
      </c>
      <c r="T289" s="225">
        <f>S289*H289</f>
        <v>0</v>
      </c>
      <c r="AR289" s="226" t="s">
        <v>179</v>
      </c>
      <c r="AT289" s="226" t="s">
        <v>258</v>
      </c>
      <c r="AU289" s="226" t="s">
        <v>85</v>
      </c>
      <c r="AY289" s="16" t="s">
        <v>142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6" t="s">
        <v>83</v>
      </c>
      <c r="BK289" s="227">
        <f>ROUND(I289*H289,2)</f>
        <v>0</v>
      </c>
      <c r="BL289" s="16" t="s">
        <v>149</v>
      </c>
      <c r="BM289" s="226" t="s">
        <v>371</v>
      </c>
    </row>
    <row r="290" s="12" customFormat="1">
      <c r="B290" s="228"/>
      <c r="C290" s="229"/>
      <c r="D290" s="230" t="s">
        <v>159</v>
      </c>
      <c r="E290" s="229"/>
      <c r="F290" s="232" t="s">
        <v>372</v>
      </c>
      <c r="G290" s="229"/>
      <c r="H290" s="233">
        <v>96.599999999999994</v>
      </c>
      <c r="I290" s="234"/>
      <c r="J290" s="229"/>
      <c r="K290" s="229"/>
      <c r="L290" s="235"/>
      <c r="M290" s="236"/>
      <c r="N290" s="237"/>
      <c r="O290" s="237"/>
      <c r="P290" s="237"/>
      <c r="Q290" s="237"/>
      <c r="R290" s="237"/>
      <c r="S290" s="237"/>
      <c r="T290" s="238"/>
      <c r="AT290" s="239" t="s">
        <v>159</v>
      </c>
      <c r="AU290" s="239" t="s">
        <v>85</v>
      </c>
      <c r="AV290" s="12" t="s">
        <v>85</v>
      </c>
      <c r="AW290" s="12" t="s">
        <v>4</v>
      </c>
      <c r="AX290" s="12" t="s">
        <v>83</v>
      </c>
      <c r="AY290" s="239" t="s">
        <v>142</v>
      </c>
    </row>
    <row r="291" s="1" customFormat="1" ht="24" customHeight="1">
      <c r="B291" s="37"/>
      <c r="C291" s="215" t="s">
        <v>373</v>
      </c>
      <c r="D291" s="215" t="s">
        <v>144</v>
      </c>
      <c r="E291" s="216" t="s">
        <v>374</v>
      </c>
      <c r="F291" s="217" t="s">
        <v>375</v>
      </c>
      <c r="G291" s="218" t="s">
        <v>147</v>
      </c>
      <c r="H291" s="219">
        <v>120.358</v>
      </c>
      <c r="I291" s="220"/>
      <c r="J291" s="221">
        <f>ROUND(I291*H291,2)</f>
        <v>0</v>
      </c>
      <c r="K291" s="217" t="s">
        <v>148</v>
      </c>
      <c r="L291" s="42"/>
      <c r="M291" s="222" t="s">
        <v>1</v>
      </c>
      <c r="N291" s="223" t="s">
        <v>43</v>
      </c>
      <c r="O291" s="85"/>
      <c r="P291" s="224">
        <f>O291*H291</f>
        <v>0</v>
      </c>
      <c r="Q291" s="224">
        <v>0.02428</v>
      </c>
      <c r="R291" s="224">
        <f>Q291*H291</f>
        <v>2.92229224</v>
      </c>
      <c r="S291" s="224">
        <v>0</v>
      </c>
      <c r="T291" s="225">
        <f>S291*H291</f>
        <v>0</v>
      </c>
      <c r="AR291" s="226" t="s">
        <v>149</v>
      </c>
      <c r="AT291" s="226" t="s">
        <v>144</v>
      </c>
      <c r="AU291" s="226" t="s">
        <v>85</v>
      </c>
      <c r="AY291" s="16" t="s">
        <v>142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6" t="s">
        <v>83</v>
      </c>
      <c r="BK291" s="227">
        <f>ROUND(I291*H291,2)</f>
        <v>0</v>
      </c>
      <c r="BL291" s="16" t="s">
        <v>149</v>
      </c>
      <c r="BM291" s="226" t="s">
        <v>376</v>
      </c>
    </row>
    <row r="292" s="14" customFormat="1">
      <c r="B292" s="251"/>
      <c r="C292" s="252"/>
      <c r="D292" s="230" t="s">
        <v>159</v>
      </c>
      <c r="E292" s="253" t="s">
        <v>1</v>
      </c>
      <c r="F292" s="254" t="s">
        <v>377</v>
      </c>
      <c r="G292" s="252"/>
      <c r="H292" s="253" t="s">
        <v>1</v>
      </c>
      <c r="I292" s="255"/>
      <c r="J292" s="252"/>
      <c r="K292" s="252"/>
      <c r="L292" s="256"/>
      <c r="M292" s="257"/>
      <c r="N292" s="258"/>
      <c r="O292" s="258"/>
      <c r="P292" s="258"/>
      <c r="Q292" s="258"/>
      <c r="R292" s="258"/>
      <c r="S292" s="258"/>
      <c r="T292" s="259"/>
      <c r="AT292" s="260" t="s">
        <v>159</v>
      </c>
      <c r="AU292" s="260" t="s">
        <v>85</v>
      </c>
      <c r="AV292" s="14" t="s">
        <v>83</v>
      </c>
      <c r="AW292" s="14" t="s">
        <v>34</v>
      </c>
      <c r="AX292" s="14" t="s">
        <v>78</v>
      </c>
      <c r="AY292" s="260" t="s">
        <v>142</v>
      </c>
    </row>
    <row r="293" s="12" customFormat="1">
      <c r="B293" s="228"/>
      <c r="C293" s="229"/>
      <c r="D293" s="230" t="s">
        <v>159</v>
      </c>
      <c r="E293" s="231" t="s">
        <v>1</v>
      </c>
      <c r="F293" s="232" t="s">
        <v>378</v>
      </c>
      <c r="G293" s="229"/>
      <c r="H293" s="233">
        <v>120.358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159</v>
      </c>
      <c r="AU293" s="239" t="s">
        <v>85</v>
      </c>
      <c r="AV293" s="12" t="s">
        <v>85</v>
      </c>
      <c r="AW293" s="12" t="s">
        <v>34</v>
      </c>
      <c r="AX293" s="12" t="s">
        <v>83</v>
      </c>
      <c r="AY293" s="239" t="s">
        <v>142</v>
      </c>
    </row>
    <row r="294" s="1" customFormat="1" ht="24" customHeight="1">
      <c r="B294" s="37"/>
      <c r="C294" s="215" t="s">
        <v>379</v>
      </c>
      <c r="D294" s="215" t="s">
        <v>144</v>
      </c>
      <c r="E294" s="216" t="s">
        <v>380</v>
      </c>
      <c r="F294" s="217" t="s">
        <v>381</v>
      </c>
      <c r="G294" s="218" t="s">
        <v>147</v>
      </c>
      <c r="H294" s="219">
        <v>306.38999999999999</v>
      </c>
      <c r="I294" s="220"/>
      <c r="J294" s="221">
        <f>ROUND(I294*H294,2)</f>
        <v>0</v>
      </c>
      <c r="K294" s="217" t="s">
        <v>148</v>
      </c>
      <c r="L294" s="42"/>
      <c r="M294" s="222" t="s">
        <v>1</v>
      </c>
      <c r="N294" s="223" t="s">
        <v>43</v>
      </c>
      <c r="O294" s="85"/>
      <c r="P294" s="224">
        <f>O294*H294</f>
        <v>0</v>
      </c>
      <c r="Q294" s="224">
        <v>0.026589999999999999</v>
      </c>
      <c r="R294" s="224">
        <f>Q294*H294</f>
        <v>8.1469100999999995</v>
      </c>
      <c r="S294" s="224">
        <v>0</v>
      </c>
      <c r="T294" s="225">
        <f>S294*H294</f>
        <v>0</v>
      </c>
      <c r="AR294" s="226" t="s">
        <v>149</v>
      </c>
      <c r="AT294" s="226" t="s">
        <v>144</v>
      </c>
      <c r="AU294" s="226" t="s">
        <v>85</v>
      </c>
      <c r="AY294" s="16" t="s">
        <v>142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16" t="s">
        <v>83</v>
      </c>
      <c r="BK294" s="227">
        <f>ROUND(I294*H294,2)</f>
        <v>0</v>
      </c>
      <c r="BL294" s="16" t="s">
        <v>149</v>
      </c>
      <c r="BM294" s="226" t="s">
        <v>382</v>
      </c>
    </row>
    <row r="295" s="14" customFormat="1">
      <c r="B295" s="251"/>
      <c r="C295" s="252"/>
      <c r="D295" s="230" t="s">
        <v>159</v>
      </c>
      <c r="E295" s="253" t="s">
        <v>1</v>
      </c>
      <c r="F295" s="254" t="s">
        <v>383</v>
      </c>
      <c r="G295" s="252"/>
      <c r="H295" s="253" t="s">
        <v>1</v>
      </c>
      <c r="I295" s="255"/>
      <c r="J295" s="252"/>
      <c r="K295" s="252"/>
      <c r="L295" s="256"/>
      <c r="M295" s="257"/>
      <c r="N295" s="258"/>
      <c r="O295" s="258"/>
      <c r="P295" s="258"/>
      <c r="Q295" s="258"/>
      <c r="R295" s="258"/>
      <c r="S295" s="258"/>
      <c r="T295" s="259"/>
      <c r="AT295" s="260" t="s">
        <v>159</v>
      </c>
      <c r="AU295" s="260" t="s">
        <v>85</v>
      </c>
      <c r="AV295" s="14" t="s">
        <v>83</v>
      </c>
      <c r="AW295" s="14" t="s">
        <v>34</v>
      </c>
      <c r="AX295" s="14" t="s">
        <v>78</v>
      </c>
      <c r="AY295" s="260" t="s">
        <v>142</v>
      </c>
    </row>
    <row r="296" s="12" customFormat="1">
      <c r="B296" s="228"/>
      <c r="C296" s="229"/>
      <c r="D296" s="230" t="s">
        <v>159</v>
      </c>
      <c r="E296" s="231" t="s">
        <v>1</v>
      </c>
      <c r="F296" s="232" t="s">
        <v>384</v>
      </c>
      <c r="G296" s="229"/>
      <c r="H296" s="233">
        <v>306.38999999999999</v>
      </c>
      <c r="I296" s="234"/>
      <c r="J296" s="229"/>
      <c r="K296" s="229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159</v>
      </c>
      <c r="AU296" s="239" t="s">
        <v>85</v>
      </c>
      <c r="AV296" s="12" t="s">
        <v>85</v>
      </c>
      <c r="AW296" s="12" t="s">
        <v>34</v>
      </c>
      <c r="AX296" s="12" t="s">
        <v>78</v>
      </c>
      <c r="AY296" s="239" t="s">
        <v>142</v>
      </c>
    </row>
    <row r="297" s="13" customFormat="1">
      <c r="B297" s="240"/>
      <c r="C297" s="241"/>
      <c r="D297" s="230" t="s">
        <v>159</v>
      </c>
      <c r="E297" s="242" t="s">
        <v>1</v>
      </c>
      <c r="F297" s="243" t="s">
        <v>186</v>
      </c>
      <c r="G297" s="241"/>
      <c r="H297" s="244">
        <v>306.38999999999999</v>
      </c>
      <c r="I297" s="245"/>
      <c r="J297" s="241"/>
      <c r="K297" s="241"/>
      <c r="L297" s="246"/>
      <c r="M297" s="247"/>
      <c r="N297" s="248"/>
      <c r="O297" s="248"/>
      <c r="P297" s="248"/>
      <c r="Q297" s="248"/>
      <c r="R297" s="248"/>
      <c r="S297" s="248"/>
      <c r="T297" s="249"/>
      <c r="AT297" s="250" t="s">
        <v>159</v>
      </c>
      <c r="AU297" s="250" t="s">
        <v>85</v>
      </c>
      <c r="AV297" s="13" t="s">
        <v>149</v>
      </c>
      <c r="AW297" s="13" t="s">
        <v>34</v>
      </c>
      <c r="AX297" s="13" t="s">
        <v>83</v>
      </c>
      <c r="AY297" s="250" t="s">
        <v>142</v>
      </c>
    </row>
    <row r="298" s="1" customFormat="1" ht="36" customHeight="1">
      <c r="B298" s="37"/>
      <c r="C298" s="215" t="s">
        <v>385</v>
      </c>
      <c r="D298" s="215" t="s">
        <v>144</v>
      </c>
      <c r="E298" s="216" t="s">
        <v>386</v>
      </c>
      <c r="F298" s="217" t="s">
        <v>387</v>
      </c>
      <c r="G298" s="218" t="s">
        <v>147</v>
      </c>
      <c r="H298" s="219">
        <v>347.55599999999998</v>
      </c>
      <c r="I298" s="220"/>
      <c r="J298" s="221">
        <f>ROUND(I298*H298,2)</f>
        <v>0</v>
      </c>
      <c r="K298" s="217" t="s">
        <v>148</v>
      </c>
      <c r="L298" s="42"/>
      <c r="M298" s="222" t="s">
        <v>1</v>
      </c>
      <c r="N298" s="223" t="s">
        <v>43</v>
      </c>
      <c r="O298" s="85"/>
      <c r="P298" s="224">
        <f>O298*H298</f>
        <v>0</v>
      </c>
      <c r="Q298" s="224">
        <v>0.0026800000000000001</v>
      </c>
      <c r="R298" s="224">
        <f>Q298*H298</f>
        <v>0.93145007999999996</v>
      </c>
      <c r="S298" s="224">
        <v>0</v>
      </c>
      <c r="T298" s="225">
        <f>S298*H298</f>
        <v>0</v>
      </c>
      <c r="AR298" s="226" t="s">
        <v>149</v>
      </c>
      <c r="AT298" s="226" t="s">
        <v>144</v>
      </c>
      <c r="AU298" s="226" t="s">
        <v>85</v>
      </c>
      <c r="AY298" s="16" t="s">
        <v>142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16" t="s">
        <v>83</v>
      </c>
      <c r="BK298" s="227">
        <f>ROUND(I298*H298,2)</f>
        <v>0</v>
      </c>
      <c r="BL298" s="16" t="s">
        <v>149</v>
      </c>
      <c r="BM298" s="226" t="s">
        <v>388</v>
      </c>
    </row>
    <row r="299" s="14" customFormat="1">
      <c r="B299" s="251"/>
      <c r="C299" s="252"/>
      <c r="D299" s="230" t="s">
        <v>159</v>
      </c>
      <c r="E299" s="253" t="s">
        <v>1</v>
      </c>
      <c r="F299" s="254" t="s">
        <v>290</v>
      </c>
      <c r="G299" s="252"/>
      <c r="H299" s="253" t="s">
        <v>1</v>
      </c>
      <c r="I299" s="255"/>
      <c r="J299" s="252"/>
      <c r="K299" s="252"/>
      <c r="L299" s="256"/>
      <c r="M299" s="257"/>
      <c r="N299" s="258"/>
      <c r="O299" s="258"/>
      <c r="P299" s="258"/>
      <c r="Q299" s="258"/>
      <c r="R299" s="258"/>
      <c r="S299" s="258"/>
      <c r="T299" s="259"/>
      <c r="AT299" s="260" t="s">
        <v>159</v>
      </c>
      <c r="AU299" s="260" t="s">
        <v>85</v>
      </c>
      <c r="AV299" s="14" t="s">
        <v>83</v>
      </c>
      <c r="AW299" s="14" t="s">
        <v>34</v>
      </c>
      <c r="AX299" s="14" t="s">
        <v>78</v>
      </c>
      <c r="AY299" s="260" t="s">
        <v>142</v>
      </c>
    </row>
    <row r="300" s="12" customFormat="1">
      <c r="B300" s="228"/>
      <c r="C300" s="229"/>
      <c r="D300" s="230" t="s">
        <v>159</v>
      </c>
      <c r="E300" s="231" t="s">
        <v>1</v>
      </c>
      <c r="F300" s="232" t="s">
        <v>291</v>
      </c>
      <c r="G300" s="229"/>
      <c r="H300" s="233">
        <v>405.99400000000003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159</v>
      </c>
      <c r="AU300" s="239" t="s">
        <v>85</v>
      </c>
      <c r="AV300" s="12" t="s">
        <v>85</v>
      </c>
      <c r="AW300" s="12" t="s">
        <v>34</v>
      </c>
      <c r="AX300" s="12" t="s">
        <v>78</v>
      </c>
      <c r="AY300" s="239" t="s">
        <v>142</v>
      </c>
    </row>
    <row r="301" s="14" customFormat="1">
      <c r="B301" s="251"/>
      <c r="C301" s="252"/>
      <c r="D301" s="230" t="s">
        <v>159</v>
      </c>
      <c r="E301" s="253" t="s">
        <v>1</v>
      </c>
      <c r="F301" s="254" t="s">
        <v>292</v>
      </c>
      <c r="G301" s="252"/>
      <c r="H301" s="253" t="s">
        <v>1</v>
      </c>
      <c r="I301" s="255"/>
      <c r="J301" s="252"/>
      <c r="K301" s="252"/>
      <c r="L301" s="256"/>
      <c r="M301" s="257"/>
      <c r="N301" s="258"/>
      <c r="O301" s="258"/>
      <c r="P301" s="258"/>
      <c r="Q301" s="258"/>
      <c r="R301" s="258"/>
      <c r="S301" s="258"/>
      <c r="T301" s="259"/>
      <c r="AT301" s="260" t="s">
        <v>159</v>
      </c>
      <c r="AU301" s="260" t="s">
        <v>85</v>
      </c>
      <c r="AV301" s="14" t="s">
        <v>83</v>
      </c>
      <c r="AW301" s="14" t="s">
        <v>34</v>
      </c>
      <c r="AX301" s="14" t="s">
        <v>78</v>
      </c>
      <c r="AY301" s="260" t="s">
        <v>142</v>
      </c>
    </row>
    <row r="302" s="12" customFormat="1">
      <c r="B302" s="228"/>
      <c r="C302" s="229"/>
      <c r="D302" s="230" t="s">
        <v>159</v>
      </c>
      <c r="E302" s="231" t="s">
        <v>1</v>
      </c>
      <c r="F302" s="232" t="s">
        <v>293</v>
      </c>
      <c r="G302" s="229"/>
      <c r="H302" s="233">
        <v>-85.156000000000006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159</v>
      </c>
      <c r="AU302" s="239" t="s">
        <v>85</v>
      </c>
      <c r="AV302" s="12" t="s">
        <v>85</v>
      </c>
      <c r="AW302" s="12" t="s">
        <v>34</v>
      </c>
      <c r="AX302" s="12" t="s">
        <v>78</v>
      </c>
      <c r="AY302" s="239" t="s">
        <v>142</v>
      </c>
    </row>
    <row r="303" s="14" customFormat="1">
      <c r="B303" s="251"/>
      <c r="C303" s="252"/>
      <c r="D303" s="230" t="s">
        <v>159</v>
      </c>
      <c r="E303" s="253" t="s">
        <v>1</v>
      </c>
      <c r="F303" s="254" t="s">
        <v>389</v>
      </c>
      <c r="G303" s="252"/>
      <c r="H303" s="253" t="s">
        <v>1</v>
      </c>
      <c r="I303" s="255"/>
      <c r="J303" s="252"/>
      <c r="K303" s="252"/>
      <c r="L303" s="256"/>
      <c r="M303" s="257"/>
      <c r="N303" s="258"/>
      <c r="O303" s="258"/>
      <c r="P303" s="258"/>
      <c r="Q303" s="258"/>
      <c r="R303" s="258"/>
      <c r="S303" s="258"/>
      <c r="T303" s="259"/>
      <c r="AT303" s="260" t="s">
        <v>159</v>
      </c>
      <c r="AU303" s="260" t="s">
        <v>85</v>
      </c>
      <c r="AV303" s="14" t="s">
        <v>83</v>
      </c>
      <c r="AW303" s="14" t="s">
        <v>34</v>
      </c>
      <c r="AX303" s="14" t="s">
        <v>78</v>
      </c>
      <c r="AY303" s="260" t="s">
        <v>142</v>
      </c>
    </row>
    <row r="304" s="12" customFormat="1">
      <c r="B304" s="228"/>
      <c r="C304" s="229"/>
      <c r="D304" s="230" t="s">
        <v>159</v>
      </c>
      <c r="E304" s="231" t="s">
        <v>1</v>
      </c>
      <c r="F304" s="232" t="s">
        <v>390</v>
      </c>
      <c r="G304" s="229"/>
      <c r="H304" s="233">
        <v>26.718</v>
      </c>
      <c r="I304" s="234"/>
      <c r="J304" s="229"/>
      <c r="K304" s="229"/>
      <c r="L304" s="235"/>
      <c r="M304" s="236"/>
      <c r="N304" s="237"/>
      <c r="O304" s="237"/>
      <c r="P304" s="237"/>
      <c r="Q304" s="237"/>
      <c r="R304" s="237"/>
      <c r="S304" s="237"/>
      <c r="T304" s="238"/>
      <c r="AT304" s="239" t="s">
        <v>159</v>
      </c>
      <c r="AU304" s="239" t="s">
        <v>85</v>
      </c>
      <c r="AV304" s="12" t="s">
        <v>85</v>
      </c>
      <c r="AW304" s="12" t="s">
        <v>34</v>
      </c>
      <c r="AX304" s="12" t="s">
        <v>78</v>
      </c>
      <c r="AY304" s="239" t="s">
        <v>142</v>
      </c>
    </row>
    <row r="305" s="13" customFormat="1">
      <c r="B305" s="240"/>
      <c r="C305" s="241"/>
      <c r="D305" s="230" t="s">
        <v>159</v>
      </c>
      <c r="E305" s="242" t="s">
        <v>1</v>
      </c>
      <c r="F305" s="243" t="s">
        <v>186</v>
      </c>
      <c r="G305" s="241"/>
      <c r="H305" s="244">
        <v>347.55599999999998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AT305" s="250" t="s">
        <v>159</v>
      </c>
      <c r="AU305" s="250" t="s">
        <v>85</v>
      </c>
      <c r="AV305" s="13" t="s">
        <v>149</v>
      </c>
      <c r="AW305" s="13" t="s">
        <v>34</v>
      </c>
      <c r="AX305" s="13" t="s">
        <v>83</v>
      </c>
      <c r="AY305" s="250" t="s">
        <v>142</v>
      </c>
    </row>
    <row r="306" s="1" customFormat="1" ht="48" customHeight="1">
      <c r="B306" s="37"/>
      <c r="C306" s="215" t="s">
        <v>391</v>
      </c>
      <c r="D306" s="215" t="s">
        <v>144</v>
      </c>
      <c r="E306" s="216" t="s">
        <v>392</v>
      </c>
      <c r="F306" s="217" t="s">
        <v>393</v>
      </c>
      <c r="G306" s="218" t="s">
        <v>147</v>
      </c>
      <c r="H306" s="219">
        <v>35.713999999999999</v>
      </c>
      <c r="I306" s="220"/>
      <c r="J306" s="221">
        <f>ROUND(I306*H306,2)</f>
        <v>0</v>
      </c>
      <c r="K306" s="217" t="s">
        <v>148</v>
      </c>
      <c r="L306" s="42"/>
      <c r="M306" s="222" t="s">
        <v>1</v>
      </c>
      <c r="N306" s="223" t="s">
        <v>43</v>
      </c>
      <c r="O306" s="85"/>
      <c r="P306" s="224">
        <f>O306*H306</f>
        <v>0</v>
      </c>
      <c r="Q306" s="224">
        <v>0.0026800000000000001</v>
      </c>
      <c r="R306" s="224">
        <f>Q306*H306</f>
        <v>0.095713519999999996</v>
      </c>
      <c r="S306" s="224">
        <v>0</v>
      </c>
      <c r="T306" s="225">
        <f>S306*H306</f>
        <v>0</v>
      </c>
      <c r="AR306" s="226" t="s">
        <v>149</v>
      </c>
      <c r="AT306" s="226" t="s">
        <v>144</v>
      </c>
      <c r="AU306" s="226" t="s">
        <v>85</v>
      </c>
      <c r="AY306" s="16" t="s">
        <v>142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16" t="s">
        <v>83</v>
      </c>
      <c r="BK306" s="227">
        <f>ROUND(I306*H306,2)</f>
        <v>0</v>
      </c>
      <c r="BL306" s="16" t="s">
        <v>149</v>
      </c>
      <c r="BM306" s="226" t="s">
        <v>394</v>
      </c>
    </row>
    <row r="307" s="14" customFormat="1">
      <c r="B307" s="251"/>
      <c r="C307" s="252"/>
      <c r="D307" s="230" t="s">
        <v>159</v>
      </c>
      <c r="E307" s="253" t="s">
        <v>1</v>
      </c>
      <c r="F307" s="254" t="s">
        <v>288</v>
      </c>
      <c r="G307" s="252"/>
      <c r="H307" s="253" t="s">
        <v>1</v>
      </c>
      <c r="I307" s="255"/>
      <c r="J307" s="252"/>
      <c r="K307" s="252"/>
      <c r="L307" s="256"/>
      <c r="M307" s="257"/>
      <c r="N307" s="258"/>
      <c r="O307" s="258"/>
      <c r="P307" s="258"/>
      <c r="Q307" s="258"/>
      <c r="R307" s="258"/>
      <c r="S307" s="258"/>
      <c r="T307" s="259"/>
      <c r="AT307" s="260" t="s">
        <v>159</v>
      </c>
      <c r="AU307" s="260" t="s">
        <v>85</v>
      </c>
      <c r="AV307" s="14" t="s">
        <v>83</v>
      </c>
      <c r="AW307" s="14" t="s">
        <v>34</v>
      </c>
      <c r="AX307" s="14" t="s">
        <v>78</v>
      </c>
      <c r="AY307" s="260" t="s">
        <v>142</v>
      </c>
    </row>
    <row r="308" s="12" customFormat="1">
      <c r="B308" s="228"/>
      <c r="C308" s="229"/>
      <c r="D308" s="230" t="s">
        <v>159</v>
      </c>
      <c r="E308" s="231" t="s">
        <v>1</v>
      </c>
      <c r="F308" s="232" t="s">
        <v>395</v>
      </c>
      <c r="G308" s="229"/>
      <c r="H308" s="233">
        <v>35.713999999999999</v>
      </c>
      <c r="I308" s="234"/>
      <c r="J308" s="229"/>
      <c r="K308" s="229"/>
      <c r="L308" s="235"/>
      <c r="M308" s="236"/>
      <c r="N308" s="237"/>
      <c r="O308" s="237"/>
      <c r="P308" s="237"/>
      <c r="Q308" s="237"/>
      <c r="R308" s="237"/>
      <c r="S308" s="237"/>
      <c r="T308" s="238"/>
      <c r="AT308" s="239" t="s">
        <v>159</v>
      </c>
      <c r="AU308" s="239" t="s">
        <v>85</v>
      </c>
      <c r="AV308" s="12" t="s">
        <v>85</v>
      </c>
      <c r="AW308" s="12" t="s">
        <v>34</v>
      </c>
      <c r="AX308" s="12" t="s">
        <v>78</v>
      </c>
      <c r="AY308" s="239" t="s">
        <v>142</v>
      </c>
    </row>
    <row r="309" s="13" customFormat="1">
      <c r="B309" s="240"/>
      <c r="C309" s="241"/>
      <c r="D309" s="230" t="s">
        <v>159</v>
      </c>
      <c r="E309" s="242" t="s">
        <v>1</v>
      </c>
      <c r="F309" s="243" t="s">
        <v>186</v>
      </c>
      <c r="G309" s="241"/>
      <c r="H309" s="244">
        <v>35.713999999999999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159</v>
      </c>
      <c r="AU309" s="250" t="s">
        <v>85</v>
      </c>
      <c r="AV309" s="13" t="s">
        <v>149</v>
      </c>
      <c r="AW309" s="13" t="s">
        <v>34</v>
      </c>
      <c r="AX309" s="13" t="s">
        <v>83</v>
      </c>
      <c r="AY309" s="250" t="s">
        <v>142</v>
      </c>
    </row>
    <row r="310" s="1" customFormat="1" ht="36" customHeight="1">
      <c r="B310" s="37"/>
      <c r="C310" s="215" t="s">
        <v>396</v>
      </c>
      <c r="D310" s="215" t="s">
        <v>144</v>
      </c>
      <c r="E310" s="216" t="s">
        <v>397</v>
      </c>
      <c r="F310" s="217" t="s">
        <v>398</v>
      </c>
      <c r="G310" s="218" t="s">
        <v>147</v>
      </c>
      <c r="H310" s="219">
        <v>85.156000000000006</v>
      </c>
      <c r="I310" s="220"/>
      <c r="J310" s="221">
        <f>ROUND(I310*H310,2)</f>
        <v>0</v>
      </c>
      <c r="K310" s="217" t="s">
        <v>148</v>
      </c>
      <c r="L310" s="42"/>
      <c r="M310" s="222" t="s">
        <v>1</v>
      </c>
      <c r="N310" s="223" t="s">
        <v>43</v>
      </c>
      <c r="O310" s="85"/>
      <c r="P310" s="224">
        <f>O310*H310</f>
        <v>0</v>
      </c>
      <c r="Q310" s="224">
        <v>0</v>
      </c>
      <c r="R310" s="224">
        <f>Q310*H310</f>
        <v>0</v>
      </c>
      <c r="S310" s="224">
        <v>0</v>
      </c>
      <c r="T310" s="225">
        <f>S310*H310</f>
        <v>0</v>
      </c>
      <c r="AR310" s="226" t="s">
        <v>149</v>
      </c>
      <c r="AT310" s="226" t="s">
        <v>144</v>
      </c>
      <c r="AU310" s="226" t="s">
        <v>85</v>
      </c>
      <c r="AY310" s="16" t="s">
        <v>142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16" t="s">
        <v>83</v>
      </c>
      <c r="BK310" s="227">
        <f>ROUND(I310*H310,2)</f>
        <v>0</v>
      </c>
      <c r="BL310" s="16" t="s">
        <v>149</v>
      </c>
      <c r="BM310" s="226" t="s">
        <v>399</v>
      </c>
    </row>
    <row r="311" s="14" customFormat="1">
      <c r="B311" s="251"/>
      <c r="C311" s="252"/>
      <c r="D311" s="230" t="s">
        <v>159</v>
      </c>
      <c r="E311" s="253" t="s">
        <v>1</v>
      </c>
      <c r="F311" s="254" t="s">
        <v>292</v>
      </c>
      <c r="G311" s="252"/>
      <c r="H311" s="253" t="s">
        <v>1</v>
      </c>
      <c r="I311" s="255"/>
      <c r="J311" s="252"/>
      <c r="K311" s="252"/>
      <c r="L311" s="256"/>
      <c r="M311" s="257"/>
      <c r="N311" s="258"/>
      <c r="O311" s="258"/>
      <c r="P311" s="258"/>
      <c r="Q311" s="258"/>
      <c r="R311" s="258"/>
      <c r="S311" s="258"/>
      <c r="T311" s="259"/>
      <c r="AT311" s="260" t="s">
        <v>159</v>
      </c>
      <c r="AU311" s="260" t="s">
        <v>85</v>
      </c>
      <c r="AV311" s="14" t="s">
        <v>83</v>
      </c>
      <c r="AW311" s="14" t="s">
        <v>34</v>
      </c>
      <c r="AX311" s="14" t="s">
        <v>78</v>
      </c>
      <c r="AY311" s="260" t="s">
        <v>142</v>
      </c>
    </row>
    <row r="312" s="12" customFormat="1">
      <c r="B312" s="228"/>
      <c r="C312" s="229"/>
      <c r="D312" s="230" t="s">
        <v>159</v>
      </c>
      <c r="E312" s="231" t="s">
        <v>1</v>
      </c>
      <c r="F312" s="232" t="s">
        <v>400</v>
      </c>
      <c r="G312" s="229"/>
      <c r="H312" s="233">
        <v>85.156000000000006</v>
      </c>
      <c r="I312" s="234"/>
      <c r="J312" s="229"/>
      <c r="K312" s="229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159</v>
      </c>
      <c r="AU312" s="239" t="s">
        <v>85</v>
      </c>
      <c r="AV312" s="12" t="s">
        <v>85</v>
      </c>
      <c r="AW312" s="12" t="s">
        <v>34</v>
      </c>
      <c r="AX312" s="12" t="s">
        <v>83</v>
      </c>
      <c r="AY312" s="239" t="s">
        <v>142</v>
      </c>
    </row>
    <row r="313" s="1" customFormat="1" ht="24" customHeight="1">
      <c r="B313" s="37"/>
      <c r="C313" s="215" t="s">
        <v>401</v>
      </c>
      <c r="D313" s="215" t="s">
        <v>144</v>
      </c>
      <c r="E313" s="216" t="s">
        <v>402</v>
      </c>
      <c r="F313" s="217" t="s">
        <v>403</v>
      </c>
      <c r="G313" s="218" t="s">
        <v>297</v>
      </c>
      <c r="H313" s="219">
        <v>162.316</v>
      </c>
      <c r="I313" s="220"/>
      <c r="J313" s="221">
        <f>ROUND(I313*H313,2)</f>
        <v>0</v>
      </c>
      <c r="K313" s="217" t="s">
        <v>148</v>
      </c>
      <c r="L313" s="42"/>
      <c r="M313" s="222" t="s">
        <v>1</v>
      </c>
      <c r="N313" s="223" t="s">
        <v>43</v>
      </c>
      <c r="O313" s="85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AR313" s="226" t="s">
        <v>149</v>
      </c>
      <c r="AT313" s="226" t="s">
        <v>144</v>
      </c>
      <c r="AU313" s="226" t="s">
        <v>85</v>
      </c>
      <c r="AY313" s="16" t="s">
        <v>142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16" t="s">
        <v>83</v>
      </c>
      <c r="BK313" s="227">
        <f>ROUND(I313*H313,2)</f>
        <v>0</v>
      </c>
      <c r="BL313" s="16" t="s">
        <v>149</v>
      </c>
      <c r="BM313" s="226" t="s">
        <v>404</v>
      </c>
    </row>
    <row r="314" s="14" customFormat="1">
      <c r="B314" s="251"/>
      <c r="C314" s="252"/>
      <c r="D314" s="230" t="s">
        <v>159</v>
      </c>
      <c r="E314" s="253" t="s">
        <v>1</v>
      </c>
      <c r="F314" s="254" t="s">
        <v>290</v>
      </c>
      <c r="G314" s="252"/>
      <c r="H314" s="253" t="s">
        <v>1</v>
      </c>
      <c r="I314" s="255"/>
      <c r="J314" s="252"/>
      <c r="K314" s="252"/>
      <c r="L314" s="256"/>
      <c r="M314" s="257"/>
      <c r="N314" s="258"/>
      <c r="O314" s="258"/>
      <c r="P314" s="258"/>
      <c r="Q314" s="258"/>
      <c r="R314" s="258"/>
      <c r="S314" s="258"/>
      <c r="T314" s="259"/>
      <c r="AT314" s="260" t="s">
        <v>159</v>
      </c>
      <c r="AU314" s="260" t="s">
        <v>85</v>
      </c>
      <c r="AV314" s="14" t="s">
        <v>83</v>
      </c>
      <c r="AW314" s="14" t="s">
        <v>34</v>
      </c>
      <c r="AX314" s="14" t="s">
        <v>78</v>
      </c>
      <c r="AY314" s="260" t="s">
        <v>142</v>
      </c>
    </row>
    <row r="315" s="12" customFormat="1">
      <c r="B315" s="228"/>
      <c r="C315" s="229"/>
      <c r="D315" s="230" t="s">
        <v>159</v>
      </c>
      <c r="E315" s="231" t="s">
        <v>1</v>
      </c>
      <c r="F315" s="232" t="s">
        <v>299</v>
      </c>
      <c r="G315" s="229"/>
      <c r="H315" s="233">
        <v>162.316</v>
      </c>
      <c r="I315" s="234"/>
      <c r="J315" s="229"/>
      <c r="K315" s="229"/>
      <c r="L315" s="235"/>
      <c r="M315" s="236"/>
      <c r="N315" s="237"/>
      <c r="O315" s="237"/>
      <c r="P315" s="237"/>
      <c r="Q315" s="237"/>
      <c r="R315" s="237"/>
      <c r="S315" s="237"/>
      <c r="T315" s="238"/>
      <c r="AT315" s="239" t="s">
        <v>159</v>
      </c>
      <c r="AU315" s="239" t="s">
        <v>85</v>
      </c>
      <c r="AV315" s="12" t="s">
        <v>85</v>
      </c>
      <c r="AW315" s="12" t="s">
        <v>34</v>
      </c>
      <c r="AX315" s="12" t="s">
        <v>78</v>
      </c>
      <c r="AY315" s="239" t="s">
        <v>142</v>
      </c>
    </row>
    <row r="316" s="13" customFormat="1">
      <c r="B316" s="240"/>
      <c r="C316" s="241"/>
      <c r="D316" s="230" t="s">
        <v>159</v>
      </c>
      <c r="E316" s="242" t="s">
        <v>1</v>
      </c>
      <c r="F316" s="243" t="s">
        <v>186</v>
      </c>
      <c r="G316" s="241"/>
      <c r="H316" s="244">
        <v>162.316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159</v>
      </c>
      <c r="AU316" s="250" t="s">
        <v>85</v>
      </c>
      <c r="AV316" s="13" t="s">
        <v>149</v>
      </c>
      <c r="AW316" s="13" t="s">
        <v>34</v>
      </c>
      <c r="AX316" s="13" t="s">
        <v>83</v>
      </c>
      <c r="AY316" s="250" t="s">
        <v>142</v>
      </c>
    </row>
    <row r="317" s="1" customFormat="1" ht="24" customHeight="1">
      <c r="B317" s="37"/>
      <c r="C317" s="215" t="s">
        <v>405</v>
      </c>
      <c r="D317" s="215" t="s">
        <v>144</v>
      </c>
      <c r="E317" s="216" t="s">
        <v>406</v>
      </c>
      <c r="F317" s="217" t="s">
        <v>407</v>
      </c>
      <c r="G317" s="218" t="s">
        <v>147</v>
      </c>
      <c r="H317" s="219">
        <v>18.561</v>
      </c>
      <c r="I317" s="220"/>
      <c r="J317" s="221">
        <f>ROUND(I317*H317,2)</f>
        <v>0</v>
      </c>
      <c r="K317" s="217" t="s">
        <v>148</v>
      </c>
      <c r="L317" s="42"/>
      <c r="M317" s="222" t="s">
        <v>1</v>
      </c>
      <c r="N317" s="223" t="s">
        <v>43</v>
      </c>
      <c r="O317" s="85"/>
      <c r="P317" s="224">
        <f>O317*H317</f>
        <v>0</v>
      </c>
      <c r="Q317" s="224">
        <v>0.3674</v>
      </c>
      <c r="R317" s="224">
        <f>Q317*H317</f>
        <v>6.8193114000000001</v>
      </c>
      <c r="S317" s="224">
        <v>0</v>
      </c>
      <c r="T317" s="225">
        <f>S317*H317</f>
        <v>0</v>
      </c>
      <c r="AR317" s="226" t="s">
        <v>149</v>
      </c>
      <c r="AT317" s="226" t="s">
        <v>144</v>
      </c>
      <c r="AU317" s="226" t="s">
        <v>85</v>
      </c>
      <c r="AY317" s="16" t="s">
        <v>142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6" t="s">
        <v>83</v>
      </c>
      <c r="BK317" s="227">
        <f>ROUND(I317*H317,2)</f>
        <v>0</v>
      </c>
      <c r="BL317" s="16" t="s">
        <v>149</v>
      </c>
      <c r="BM317" s="226" t="s">
        <v>408</v>
      </c>
    </row>
    <row r="318" s="12" customFormat="1">
      <c r="B318" s="228"/>
      <c r="C318" s="229"/>
      <c r="D318" s="230" t="s">
        <v>159</v>
      </c>
      <c r="E318" s="231" t="s">
        <v>1</v>
      </c>
      <c r="F318" s="232" t="s">
        <v>409</v>
      </c>
      <c r="G318" s="229"/>
      <c r="H318" s="233">
        <v>18.561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AT318" s="239" t="s">
        <v>159</v>
      </c>
      <c r="AU318" s="239" t="s">
        <v>85</v>
      </c>
      <c r="AV318" s="12" t="s">
        <v>85</v>
      </c>
      <c r="AW318" s="12" t="s">
        <v>34</v>
      </c>
      <c r="AX318" s="12" t="s">
        <v>83</v>
      </c>
      <c r="AY318" s="239" t="s">
        <v>142</v>
      </c>
    </row>
    <row r="319" s="11" customFormat="1" ht="22.8" customHeight="1">
      <c r="B319" s="199"/>
      <c r="C319" s="200"/>
      <c r="D319" s="201" t="s">
        <v>77</v>
      </c>
      <c r="E319" s="213" t="s">
        <v>179</v>
      </c>
      <c r="F319" s="213" t="s">
        <v>410</v>
      </c>
      <c r="G319" s="200"/>
      <c r="H319" s="200"/>
      <c r="I319" s="203"/>
      <c r="J319" s="214">
        <f>BK319</f>
        <v>0</v>
      </c>
      <c r="K319" s="200"/>
      <c r="L319" s="205"/>
      <c r="M319" s="206"/>
      <c r="N319" s="207"/>
      <c r="O319" s="207"/>
      <c r="P319" s="208">
        <f>SUM(P320:P328)</f>
        <v>0</v>
      </c>
      <c r="Q319" s="207"/>
      <c r="R319" s="208">
        <f>SUM(R320:R328)</f>
        <v>0.011763000000000001</v>
      </c>
      <c r="S319" s="207"/>
      <c r="T319" s="209">
        <f>SUM(T320:T328)</f>
        <v>0</v>
      </c>
      <c r="AR319" s="210" t="s">
        <v>83</v>
      </c>
      <c r="AT319" s="211" t="s">
        <v>77</v>
      </c>
      <c r="AU319" s="211" t="s">
        <v>83</v>
      </c>
      <c r="AY319" s="210" t="s">
        <v>142</v>
      </c>
      <c r="BK319" s="212">
        <f>SUM(BK320:BK328)</f>
        <v>0</v>
      </c>
    </row>
    <row r="320" s="1" customFormat="1" ht="36" customHeight="1">
      <c r="B320" s="37"/>
      <c r="C320" s="215" t="s">
        <v>411</v>
      </c>
      <c r="D320" s="215" t="s">
        <v>144</v>
      </c>
      <c r="E320" s="216" t="s">
        <v>412</v>
      </c>
      <c r="F320" s="217" t="s">
        <v>413</v>
      </c>
      <c r="G320" s="218" t="s">
        <v>297</v>
      </c>
      <c r="H320" s="219">
        <v>5.2999999999999998</v>
      </c>
      <c r="I320" s="220"/>
      <c r="J320" s="221">
        <f>ROUND(I320*H320,2)</f>
        <v>0</v>
      </c>
      <c r="K320" s="217" t="s">
        <v>148</v>
      </c>
      <c r="L320" s="42"/>
      <c r="M320" s="222" t="s">
        <v>1</v>
      </c>
      <c r="N320" s="223" t="s">
        <v>43</v>
      </c>
      <c r="O320" s="85"/>
      <c r="P320" s="224">
        <f>O320*H320</f>
        <v>0</v>
      </c>
      <c r="Q320" s="224">
        <v>1.0000000000000001E-05</v>
      </c>
      <c r="R320" s="224">
        <f>Q320*H320</f>
        <v>5.3000000000000001E-05</v>
      </c>
      <c r="S320" s="224">
        <v>0</v>
      </c>
      <c r="T320" s="225">
        <f>S320*H320</f>
        <v>0</v>
      </c>
      <c r="AR320" s="226" t="s">
        <v>149</v>
      </c>
      <c r="AT320" s="226" t="s">
        <v>144</v>
      </c>
      <c r="AU320" s="226" t="s">
        <v>85</v>
      </c>
      <c r="AY320" s="16" t="s">
        <v>142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6" t="s">
        <v>83</v>
      </c>
      <c r="BK320" s="227">
        <f>ROUND(I320*H320,2)</f>
        <v>0</v>
      </c>
      <c r="BL320" s="16" t="s">
        <v>149</v>
      </c>
      <c r="BM320" s="226" t="s">
        <v>414</v>
      </c>
    </row>
    <row r="321" s="1" customFormat="1" ht="16.5" customHeight="1">
      <c r="B321" s="37"/>
      <c r="C321" s="261" t="s">
        <v>415</v>
      </c>
      <c r="D321" s="261" t="s">
        <v>258</v>
      </c>
      <c r="E321" s="262" t="s">
        <v>416</v>
      </c>
      <c r="F321" s="263" t="s">
        <v>417</v>
      </c>
      <c r="G321" s="264" t="s">
        <v>297</v>
      </c>
      <c r="H321" s="265">
        <v>5.2999999999999998</v>
      </c>
      <c r="I321" s="266"/>
      <c r="J321" s="267">
        <f>ROUND(I321*H321,2)</f>
        <v>0</v>
      </c>
      <c r="K321" s="263" t="s">
        <v>148</v>
      </c>
      <c r="L321" s="268"/>
      <c r="M321" s="269" t="s">
        <v>1</v>
      </c>
      <c r="N321" s="270" t="s">
        <v>43</v>
      </c>
      <c r="O321" s="85"/>
      <c r="P321" s="224">
        <f>O321*H321</f>
        <v>0</v>
      </c>
      <c r="Q321" s="224">
        <v>0.0016000000000000001</v>
      </c>
      <c r="R321" s="224">
        <f>Q321*H321</f>
        <v>0.0084799999999999997</v>
      </c>
      <c r="S321" s="224">
        <v>0</v>
      </c>
      <c r="T321" s="225">
        <f>S321*H321</f>
        <v>0</v>
      </c>
      <c r="AR321" s="226" t="s">
        <v>179</v>
      </c>
      <c r="AT321" s="226" t="s">
        <v>258</v>
      </c>
      <c r="AU321" s="226" t="s">
        <v>85</v>
      </c>
      <c r="AY321" s="16" t="s">
        <v>142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16" t="s">
        <v>83</v>
      </c>
      <c r="BK321" s="227">
        <f>ROUND(I321*H321,2)</f>
        <v>0</v>
      </c>
      <c r="BL321" s="16" t="s">
        <v>149</v>
      </c>
      <c r="BM321" s="226" t="s">
        <v>418</v>
      </c>
    </row>
    <row r="322" s="1" customFormat="1" ht="36" customHeight="1">
      <c r="B322" s="37"/>
      <c r="C322" s="215" t="s">
        <v>419</v>
      </c>
      <c r="D322" s="215" t="s">
        <v>144</v>
      </c>
      <c r="E322" s="216" t="s">
        <v>420</v>
      </c>
      <c r="F322" s="217" t="s">
        <v>421</v>
      </c>
      <c r="G322" s="218" t="s">
        <v>153</v>
      </c>
      <c r="H322" s="219">
        <v>1</v>
      </c>
      <c r="I322" s="220"/>
      <c r="J322" s="221">
        <f>ROUND(I322*H322,2)</f>
        <v>0</v>
      </c>
      <c r="K322" s="217" t="s">
        <v>148</v>
      </c>
      <c r="L322" s="42"/>
      <c r="M322" s="222" t="s">
        <v>1</v>
      </c>
      <c r="N322" s="223" t="s">
        <v>43</v>
      </c>
      <c r="O322" s="85"/>
      <c r="P322" s="224">
        <f>O322*H322</f>
        <v>0</v>
      </c>
      <c r="Q322" s="224">
        <v>0</v>
      </c>
      <c r="R322" s="224">
        <f>Q322*H322</f>
        <v>0</v>
      </c>
      <c r="S322" s="224">
        <v>0</v>
      </c>
      <c r="T322" s="225">
        <f>S322*H322</f>
        <v>0</v>
      </c>
      <c r="AR322" s="226" t="s">
        <v>149</v>
      </c>
      <c r="AT322" s="226" t="s">
        <v>144</v>
      </c>
      <c r="AU322" s="226" t="s">
        <v>85</v>
      </c>
      <c r="AY322" s="16" t="s">
        <v>142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16" t="s">
        <v>83</v>
      </c>
      <c r="BK322" s="227">
        <f>ROUND(I322*H322,2)</f>
        <v>0</v>
      </c>
      <c r="BL322" s="16" t="s">
        <v>149</v>
      </c>
      <c r="BM322" s="226" t="s">
        <v>422</v>
      </c>
    </row>
    <row r="323" s="1" customFormat="1" ht="16.5" customHeight="1">
      <c r="B323" s="37"/>
      <c r="C323" s="261" t="s">
        <v>423</v>
      </c>
      <c r="D323" s="261" t="s">
        <v>258</v>
      </c>
      <c r="E323" s="262" t="s">
        <v>424</v>
      </c>
      <c r="F323" s="263" t="s">
        <v>425</v>
      </c>
      <c r="G323" s="264" t="s">
        <v>153</v>
      </c>
      <c r="H323" s="265">
        <v>1</v>
      </c>
      <c r="I323" s="266"/>
      <c r="J323" s="267">
        <f>ROUND(I323*H323,2)</f>
        <v>0</v>
      </c>
      <c r="K323" s="263" t="s">
        <v>148</v>
      </c>
      <c r="L323" s="268"/>
      <c r="M323" s="269" t="s">
        <v>1</v>
      </c>
      <c r="N323" s="270" t="s">
        <v>43</v>
      </c>
      <c r="O323" s="85"/>
      <c r="P323" s="224">
        <f>O323*H323</f>
        <v>0</v>
      </c>
      <c r="Q323" s="224">
        <v>0.00034000000000000002</v>
      </c>
      <c r="R323" s="224">
        <f>Q323*H323</f>
        <v>0.00034000000000000002</v>
      </c>
      <c r="S323" s="224">
        <v>0</v>
      </c>
      <c r="T323" s="225">
        <f>S323*H323</f>
        <v>0</v>
      </c>
      <c r="AR323" s="226" t="s">
        <v>179</v>
      </c>
      <c r="AT323" s="226" t="s">
        <v>258</v>
      </c>
      <c r="AU323" s="226" t="s">
        <v>85</v>
      </c>
      <c r="AY323" s="16" t="s">
        <v>142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16" t="s">
        <v>83</v>
      </c>
      <c r="BK323" s="227">
        <f>ROUND(I323*H323,2)</f>
        <v>0</v>
      </c>
      <c r="BL323" s="16" t="s">
        <v>149</v>
      </c>
      <c r="BM323" s="226" t="s">
        <v>426</v>
      </c>
    </row>
    <row r="324" s="1" customFormat="1" ht="36" customHeight="1">
      <c r="B324" s="37"/>
      <c r="C324" s="215" t="s">
        <v>427</v>
      </c>
      <c r="D324" s="215" t="s">
        <v>144</v>
      </c>
      <c r="E324" s="216" t="s">
        <v>428</v>
      </c>
      <c r="F324" s="217" t="s">
        <v>429</v>
      </c>
      <c r="G324" s="218" t="s">
        <v>153</v>
      </c>
      <c r="H324" s="219">
        <v>1</v>
      </c>
      <c r="I324" s="220"/>
      <c r="J324" s="221">
        <f>ROUND(I324*H324,2)</f>
        <v>0</v>
      </c>
      <c r="K324" s="217" t="s">
        <v>148</v>
      </c>
      <c r="L324" s="42"/>
      <c r="M324" s="222" t="s">
        <v>1</v>
      </c>
      <c r="N324" s="223" t="s">
        <v>43</v>
      </c>
      <c r="O324" s="85"/>
      <c r="P324" s="224">
        <f>O324*H324</f>
        <v>0</v>
      </c>
      <c r="Q324" s="224">
        <v>0</v>
      </c>
      <c r="R324" s="224">
        <f>Q324*H324</f>
        <v>0</v>
      </c>
      <c r="S324" s="224">
        <v>0</v>
      </c>
      <c r="T324" s="225">
        <f>S324*H324</f>
        <v>0</v>
      </c>
      <c r="AR324" s="226" t="s">
        <v>149</v>
      </c>
      <c r="AT324" s="226" t="s">
        <v>144</v>
      </c>
      <c r="AU324" s="226" t="s">
        <v>85</v>
      </c>
      <c r="AY324" s="16" t="s">
        <v>142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6" t="s">
        <v>83</v>
      </c>
      <c r="BK324" s="227">
        <f>ROUND(I324*H324,2)</f>
        <v>0</v>
      </c>
      <c r="BL324" s="16" t="s">
        <v>149</v>
      </c>
      <c r="BM324" s="226" t="s">
        <v>430</v>
      </c>
    </row>
    <row r="325" s="1" customFormat="1" ht="16.5" customHeight="1">
      <c r="B325" s="37"/>
      <c r="C325" s="261" t="s">
        <v>431</v>
      </c>
      <c r="D325" s="261" t="s">
        <v>258</v>
      </c>
      <c r="E325" s="262" t="s">
        <v>432</v>
      </c>
      <c r="F325" s="263" t="s">
        <v>433</v>
      </c>
      <c r="G325" s="264" t="s">
        <v>153</v>
      </c>
      <c r="H325" s="265">
        <v>1</v>
      </c>
      <c r="I325" s="266"/>
      <c r="J325" s="267">
        <f>ROUND(I325*H325,2)</f>
        <v>0</v>
      </c>
      <c r="K325" s="263" t="s">
        <v>148</v>
      </c>
      <c r="L325" s="268"/>
      <c r="M325" s="269" t="s">
        <v>1</v>
      </c>
      <c r="N325" s="270" t="s">
        <v>43</v>
      </c>
      <c r="O325" s="85"/>
      <c r="P325" s="224">
        <f>O325*H325</f>
        <v>0</v>
      </c>
      <c r="Q325" s="224">
        <v>0.00062</v>
      </c>
      <c r="R325" s="224">
        <f>Q325*H325</f>
        <v>0.00062</v>
      </c>
      <c r="S325" s="224">
        <v>0</v>
      </c>
      <c r="T325" s="225">
        <f>S325*H325</f>
        <v>0</v>
      </c>
      <c r="AR325" s="226" t="s">
        <v>179</v>
      </c>
      <c r="AT325" s="226" t="s">
        <v>258</v>
      </c>
      <c r="AU325" s="226" t="s">
        <v>85</v>
      </c>
      <c r="AY325" s="16" t="s">
        <v>142</v>
      </c>
      <c r="BE325" s="227">
        <f>IF(N325="základní",J325,0)</f>
        <v>0</v>
      </c>
      <c r="BF325" s="227">
        <f>IF(N325="snížená",J325,0)</f>
        <v>0</v>
      </c>
      <c r="BG325" s="227">
        <f>IF(N325="zákl. přenesená",J325,0)</f>
        <v>0</v>
      </c>
      <c r="BH325" s="227">
        <f>IF(N325="sníž. přenesená",J325,0)</f>
        <v>0</v>
      </c>
      <c r="BI325" s="227">
        <f>IF(N325="nulová",J325,0)</f>
        <v>0</v>
      </c>
      <c r="BJ325" s="16" t="s">
        <v>83</v>
      </c>
      <c r="BK325" s="227">
        <f>ROUND(I325*H325,2)</f>
        <v>0</v>
      </c>
      <c r="BL325" s="16" t="s">
        <v>149</v>
      </c>
      <c r="BM325" s="226" t="s">
        <v>434</v>
      </c>
    </row>
    <row r="326" s="1" customFormat="1" ht="36" customHeight="1">
      <c r="B326" s="37"/>
      <c r="C326" s="215" t="s">
        <v>435</v>
      </c>
      <c r="D326" s="215" t="s">
        <v>144</v>
      </c>
      <c r="E326" s="216" t="s">
        <v>436</v>
      </c>
      <c r="F326" s="217" t="s">
        <v>437</v>
      </c>
      <c r="G326" s="218" t="s">
        <v>153</v>
      </c>
      <c r="H326" s="219">
        <v>2</v>
      </c>
      <c r="I326" s="220"/>
      <c r="J326" s="221">
        <f>ROUND(I326*H326,2)</f>
        <v>0</v>
      </c>
      <c r="K326" s="217" t="s">
        <v>1</v>
      </c>
      <c r="L326" s="42"/>
      <c r="M326" s="222" t="s">
        <v>1</v>
      </c>
      <c r="N326" s="223" t="s">
        <v>43</v>
      </c>
      <c r="O326" s="85"/>
      <c r="P326" s="224">
        <f>O326*H326</f>
        <v>0</v>
      </c>
      <c r="Q326" s="224">
        <v>0</v>
      </c>
      <c r="R326" s="224">
        <f>Q326*H326</f>
        <v>0</v>
      </c>
      <c r="S326" s="224">
        <v>0</v>
      </c>
      <c r="T326" s="225">
        <f>S326*H326</f>
        <v>0</v>
      </c>
      <c r="AR326" s="226" t="s">
        <v>149</v>
      </c>
      <c r="AT326" s="226" t="s">
        <v>144</v>
      </c>
      <c r="AU326" s="226" t="s">
        <v>85</v>
      </c>
      <c r="AY326" s="16" t="s">
        <v>142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16" t="s">
        <v>83</v>
      </c>
      <c r="BK326" s="227">
        <f>ROUND(I326*H326,2)</f>
        <v>0</v>
      </c>
      <c r="BL326" s="16" t="s">
        <v>149</v>
      </c>
      <c r="BM326" s="226" t="s">
        <v>438</v>
      </c>
    </row>
    <row r="327" s="1" customFormat="1" ht="16.5" customHeight="1">
      <c r="B327" s="37"/>
      <c r="C327" s="261" t="s">
        <v>439</v>
      </c>
      <c r="D327" s="261" t="s">
        <v>258</v>
      </c>
      <c r="E327" s="262" t="s">
        <v>440</v>
      </c>
      <c r="F327" s="263" t="s">
        <v>441</v>
      </c>
      <c r="G327" s="264" t="s">
        <v>153</v>
      </c>
      <c r="H327" s="265">
        <v>2</v>
      </c>
      <c r="I327" s="266"/>
      <c r="J327" s="267">
        <f>ROUND(I327*H327,2)</f>
        <v>0</v>
      </c>
      <c r="K327" s="263" t="s">
        <v>148</v>
      </c>
      <c r="L327" s="268"/>
      <c r="M327" s="269" t="s">
        <v>1</v>
      </c>
      <c r="N327" s="270" t="s">
        <v>43</v>
      </c>
      <c r="O327" s="85"/>
      <c r="P327" s="224">
        <f>O327*H327</f>
        <v>0</v>
      </c>
      <c r="Q327" s="224">
        <v>0.0011000000000000001</v>
      </c>
      <c r="R327" s="224">
        <f>Q327*H327</f>
        <v>0.0022000000000000001</v>
      </c>
      <c r="S327" s="224">
        <v>0</v>
      </c>
      <c r="T327" s="225">
        <f>S327*H327</f>
        <v>0</v>
      </c>
      <c r="AR327" s="226" t="s">
        <v>179</v>
      </c>
      <c r="AT327" s="226" t="s">
        <v>258</v>
      </c>
      <c r="AU327" s="226" t="s">
        <v>85</v>
      </c>
      <c r="AY327" s="16" t="s">
        <v>142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16" t="s">
        <v>83</v>
      </c>
      <c r="BK327" s="227">
        <f>ROUND(I327*H327,2)</f>
        <v>0</v>
      </c>
      <c r="BL327" s="16" t="s">
        <v>149</v>
      </c>
      <c r="BM327" s="226" t="s">
        <v>442</v>
      </c>
    </row>
    <row r="328" s="1" customFormat="1" ht="24" customHeight="1">
      <c r="B328" s="37"/>
      <c r="C328" s="215" t="s">
        <v>443</v>
      </c>
      <c r="D328" s="215" t="s">
        <v>144</v>
      </c>
      <c r="E328" s="216" t="s">
        <v>444</v>
      </c>
      <c r="F328" s="217" t="s">
        <v>445</v>
      </c>
      <c r="G328" s="218" t="s">
        <v>153</v>
      </c>
      <c r="H328" s="219">
        <v>1</v>
      </c>
      <c r="I328" s="220"/>
      <c r="J328" s="221">
        <f>ROUND(I328*H328,2)</f>
        <v>0</v>
      </c>
      <c r="K328" s="217" t="s">
        <v>148</v>
      </c>
      <c r="L328" s="42"/>
      <c r="M328" s="222" t="s">
        <v>1</v>
      </c>
      <c r="N328" s="223" t="s">
        <v>43</v>
      </c>
      <c r="O328" s="85"/>
      <c r="P328" s="224">
        <f>O328*H328</f>
        <v>0</v>
      </c>
      <c r="Q328" s="224">
        <v>6.9999999999999994E-05</v>
      </c>
      <c r="R328" s="224">
        <f>Q328*H328</f>
        <v>6.9999999999999994E-05</v>
      </c>
      <c r="S328" s="224">
        <v>0</v>
      </c>
      <c r="T328" s="225">
        <f>S328*H328</f>
        <v>0</v>
      </c>
      <c r="AR328" s="226" t="s">
        <v>149</v>
      </c>
      <c r="AT328" s="226" t="s">
        <v>144</v>
      </c>
      <c r="AU328" s="226" t="s">
        <v>85</v>
      </c>
      <c r="AY328" s="16" t="s">
        <v>142</v>
      </c>
      <c r="BE328" s="227">
        <f>IF(N328="základní",J328,0)</f>
        <v>0</v>
      </c>
      <c r="BF328" s="227">
        <f>IF(N328="snížená",J328,0)</f>
        <v>0</v>
      </c>
      <c r="BG328" s="227">
        <f>IF(N328="zákl. přenesená",J328,0)</f>
        <v>0</v>
      </c>
      <c r="BH328" s="227">
        <f>IF(N328="sníž. přenesená",J328,0)</f>
        <v>0</v>
      </c>
      <c r="BI328" s="227">
        <f>IF(N328="nulová",J328,0)</f>
        <v>0</v>
      </c>
      <c r="BJ328" s="16" t="s">
        <v>83</v>
      </c>
      <c r="BK328" s="227">
        <f>ROUND(I328*H328,2)</f>
        <v>0</v>
      </c>
      <c r="BL328" s="16" t="s">
        <v>149</v>
      </c>
      <c r="BM328" s="226" t="s">
        <v>446</v>
      </c>
    </row>
    <row r="329" s="11" customFormat="1" ht="22.8" customHeight="1">
      <c r="B329" s="199"/>
      <c r="C329" s="200"/>
      <c r="D329" s="201" t="s">
        <v>77</v>
      </c>
      <c r="E329" s="213" t="s">
        <v>187</v>
      </c>
      <c r="F329" s="213" t="s">
        <v>447</v>
      </c>
      <c r="G329" s="200"/>
      <c r="H329" s="200"/>
      <c r="I329" s="203"/>
      <c r="J329" s="214">
        <f>BK329</f>
        <v>0</v>
      </c>
      <c r="K329" s="200"/>
      <c r="L329" s="205"/>
      <c r="M329" s="206"/>
      <c r="N329" s="207"/>
      <c r="O329" s="207"/>
      <c r="P329" s="208">
        <f>SUM(P330:P378)</f>
        <v>0</v>
      </c>
      <c r="Q329" s="207"/>
      <c r="R329" s="208">
        <f>SUM(R330:R378)</f>
        <v>27.497147039999994</v>
      </c>
      <c r="S329" s="207"/>
      <c r="T329" s="209">
        <f>SUM(T330:T378)</f>
        <v>18.805489999999999</v>
      </c>
      <c r="AR329" s="210" t="s">
        <v>83</v>
      </c>
      <c r="AT329" s="211" t="s">
        <v>77</v>
      </c>
      <c r="AU329" s="211" t="s">
        <v>83</v>
      </c>
      <c r="AY329" s="210" t="s">
        <v>142</v>
      </c>
      <c r="BK329" s="212">
        <f>SUM(BK330:BK378)</f>
        <v>0</v>
      </c>
    </row>
    <row r="330" s="1" customFormat="1" ht="48" customHeight="1">
      <c r="B330" s="37"/>
      <c r="C330" s="215" t="s">
        <v>448</v>
      </c>
      <c r="D330" s="215" t="s">
        <v>144</v>
      </c>
      <c r="E330" s="216" t="s">
        <v>449</v>
      </c>
      <c r="F330" s="217" t="s">
        <v>450</v>
      </c>
      <c r="G330" s="218" t="s">
        <v>297</v>
      </c>
      <c r="H330" s="219">
        <v>104.235</v>
      </c>
      <c r="I330" s="220"/>
      <c r="J330" s="221">
        <f>ROUND(I330*H330,2)</f>
        <v>0</v>
      </c>
      <c r="K330" s="217" t="s">
        <v>148</v>
      </c>
      <c r="L330" s="42"/>
      <c r="M330" s="222" t="s">
        <v>1</v>
      </c>
      <c r="N330" s="223" t="s">
        <v>43</v>
      </c>
      <c r="O330" s="85"/>
      <c r="P330" s="224">
        <f>O330*H330</f>
        <v>0</v>
      </c>
      <c r="Q330" s="224">
        <v>0.14066999999999999</v>
      </c>
      <c r="R330" s="224">
        <f>Q330*H330</f>
        <v>14.662737449999998</v>
      </c>
      <c r="S330" s="224">
        <v>0</v>
      </c>
      <c r="T330" s="225">
        <f>S330*H330</f>
        <v>0</v>
      </c>
      <c r="AR330" s="226" t="s">
        <v>149</v>
      </c>
      <c r="AT330" s="226" t="s">
        <v>144</v>
      </c>
      <c r="AU330" s="226" t="s">
        <v>85</v>
      </c>
      <c r="AY330" s="16" t="s">
        <v>142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6" t="s">
        <v>83</v>
      </c>
      <c r="BK330" s="227">
        <f>ROUND(I330*H330,2)</f>
        <v>0</v>
      </c>
      <c r="BL330" s="16" t="s">
        <v>149</v>
      </c>
      <c r="BM330" s="226" t="s">
        <v>451</v>
      </c>
    </row>
    <row r="331" s="12" customFormat="1">
      <c r="B331" s="228"/>
      <c r="C331" s="229"/>
      <c r="D331" s="230" t="s">
        <v>159</v>
      </c>
      <c r="E331" s="231" t="s">
        <v>1</v>
      </c>
      <c r="F331" s="232" t="s">
        <v>452</v>
      </c>
      <c r="G331" s="229"/>
      <c r="H331" s="233">
        <v>104.235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AT331" s="239" t="s">
        <v>159</v>
      </c>
      <c r="AU331" s="239" t="s">
        <v>85</v>
      </c>
      <c r="AV331" s="12" t="s">
        <v>85</v>
      </c>
      <c r="AW331" s="12" t="s">
        <v>34</v>
      </c>
      <c r="AX331" s="12" t="s">
        <v>83</v>
      </c>
      <c r="AY331" s="239" t="s">
        <v>142</v>
      </c>
    </row>
    <row r="332" s="1" customFormat="1" ht="16.5" customHeight="1">
      <c r="B332" s="37"/>
      <c r="C332" s="261" t="s">
        <v>453</v>
      </c>
      <c r="D332" s="261" t="s">
        <v>258</v>
      </c>
      <c r="E332" s="262" t="s">
        <v>454</v>
      </c>
      <c r="F332" s="263" t="s">
        <v>455</v>
      </c>
      <c r="G332" s="264" t="s">
        <v>456</v>
      </c>
      <c r="H332" s="265">
        <v>208.47</v>
      </c>
      <c r="I332" s="266"/>
      <c r="J332" s="267">
        <f>ROUND(I332*H332,2)</f>
        <v>0</v>
      </c>
      <c r="K332" s="263" t="s">
        <v>148</v>
      </c>
      <c r="L332" s="268"/>
      <c r="M332" s="269" t="s">
        <v>1</v>
      </c>
      <c r="N332" s="270" t="s">
        <v>43</v>
      </c>
      <c r="O332" s="85"/>
      <c r="P332" s="224">
        <f>O332*H332</f>
        <v>0</v>
      </c>
      <c r="Q332" s="224">
        <v>0.056000000000000001</v>
      </c>
      <c r="R332" s="224">
        <f>Q332*H332</f>
        <v>11.67432</v>
      </c>
      <c r="S332" s="224">
        <v>0</v>
      </c>
      <c r="T332" s="225">
        <f>S332*H332</f>
        <v>0</v>
      </c>
      <c r="AR332" s="226" t="s">
        <v>179</v>
      </c>
      <c r="AT332" s="226" t="s">
        <v>258</v>
      </c>
      <c r="AU332" s="226" t="s">
        <v>85</v>
      </c>
      <c r="AY332" s="16" t="s">
        <v>142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16" t="s">
        <v>83</v>
      </c>
      <c r="BK332" s="227">
        <f>ROUND(I332*H332,2)</f>
        <v>0</v>
      </c>
      <c r="BL332" s="16" t="s">
        <v>149</v>
      </c>
      <c r="BM332" s="226" t="s">
        <v>457</v>
      </c>
    </row>
    <row r="333" s="12" customFormat="1">
      <c r="B333" s="228"/>
      <c r="C333" s="229"/>
      <c r="D333" s="230" t="s">
        <v>159</v>
      </c>
      <c r="E333" s="229"/>
      <c r="F333" s="232" t="s">
        <v>458</v>
      </c>
      <c r="G333" s="229"/>
      <c r="H333" s="233">
        <v>208.47</v>
      </c>
      <c r="I333" s="234"/>
      <c r="J333" s="229"/>
      <c r="K333" s="229"/>
      <c r="L333" s="235"/>
      <c r="M333" s="236"/>
      <c r="N333" s="237"/>
      <c r="O333" s="237"/>
      <c r="P333" s="237"/>
      <c r="Q333" s="237"/>
      <c r="R333" s="237"/>
      <c r="S333" s="237"/>
      <c r="T333" s="238"/>
      <c r="AT333" s="239" t="s">
        <v>159</v>
      </c>
      <c r="AU333" s="239" t="s">
        <v>85</v>
      </c>
      <c r="AV333" s="12" t="s">
        <v>85</v>
      </c>
      <c r="AW333" s="12" t="s">
        <v>4</v>
      </c>
      <c r="AX333" s="12" t="s">
        <v>83</v>
      </c>
      <c r="AY333" s="239" t="s">
        <v>142</v>
      </c>
    </row>
    <row r="334" s="1" customFormat="1" ht="24" customHeight="1">
      <c r="B334" s="37"/>
      <c r="C334" s="215" t="s">
        <v>459</v>
      </c>
      <c r="D334" s="215" t="s">
        <v>144</v>
      </c>
      <c r="E334" s="216" t="s">
        <v>460</v>
      </c>
      <c r="F334" s="217" t="s">
        <v>461</v>
      </c>
      <c r="G334" s="218" t="s">
        <v>147</v>
      </c>
      <c r="H334" s="219">
        <v>24.129000000000001</v>
      </c>
      <c r="I334" s="220"/>
      <c r="J334" s="221">
        <f>ROUND(I334*H334,2)</f>
        <v>0</v>
      </c>
      <c r="K334" s="217" t="s">
        <v>148</v>
      </c>
      <c r="L334" s="42"/>
      <c r="M334" s="222" t="s">
        <v>1</v>
      </c>
      <c r="N334" s="223" t="s">
        <v>43</v>
      </c>
      <c r="O334" s="85"/>
      <c r="P334" s="224">
        <f>O334*H334</f>
        <v>0</v>
      </c>
      <c r="Q334" s="224">
        <v>0.00046999999999999999</v>
      </c>
      <c r="R334" s="224">
        <f>Q334*H334</f>
        <v>0.011340630000000001</v>
      </c>
      <c r="S334" s="224">
        <v>0</v>
      </c>
      <c r="T334" s="225">
        <f>S334*H334</f>
        <v>0</v>
      </c>
      <c r="AR334" s="226" t="s">
        <v>149</v>
      </c>
      <c r="AT334" s="226" t="s">
        <v>144</v>
      </c>
      <c r="AU334" s="226" t="s">
        <v>85</v>
      </c>
      <c r="AY334" s="16" t="s">
        <v>142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6" t="s">
        <v>83</v>
      </c>
      <c r="BK334" s="227">
        <f>ROUND(I334*H334,2)</f>
        <v>0</v>
      </c>
      <c r="BL334" s="16" t="s">
        <v>149</v>
      </c>
      <c r="BM334" s="226" t="s">
        <v>462</v>
      </c>
    </row>
    <row r="335" s="12" customFormat="1">
      <c r="B335" s="228"/>
      <c r="C335" s="229"/>
      <c r="D335" s="230" t="s">
        <v>159</v>
      </c>
      <c r="E335" s="231" t="s">
        <v>1</v>
      </c>
      <c r="F335" s="232" t="s">
        <v>463</v>
      </c>
      <c r="G335" s="229"/>
      <c r="H335" s="233">
        <v>24.129000000000001</v>
      </c>
      <c r="I335" s="234"/>
      <c r="J335" s="229"/>
      <c r="K335" s="229"/>
      <c r="L335" s="235"/>
      <c r="M335" s="236"/>
      <c r="N335" s="237"/>
      <c r="O335" s="237"/>
      <c r="P335" s="237"/>
      <c r="Q335" s="237"/>
      <c r="R335" s="237"/>
      <c r="S335" s="237"/>
      <c r="T335" s="238"/>
      <c r="AT335" s="239" t="s">
        <v>159</v>
      </c>
      <c r="AU335" s="239" t="s">
        <v>85</v>
      </c>
      <c r="AV335" s="12" t="s">
        <v>85</v>
      </c>
      <c r="AW335" s="12" t="s">
        <v>34</v>
      </c>
      <c r="AX335" s="12" t="s">
        <v>83</v>
      </c>
      <c r="AY335" s="239" t="s">
        <v>142</v>
      </c>
    </row>
    <row r="336" s="1" customFormat="1" ht="36" customHeight="1">
      <c r="B336" s="37"/>
      <c r="C336" s="215" t="s">
        <v>464</v>
      </c>
      <c r="D336" s="215" t="s">
        <v>144</v>
      </c>
      <c r="E336" s="216" t="s">
        <v>465</v>
      </c>
      <c r="F336" s="217" t="s">
        <v>466</v>
      </c>
      <c r="G336" s="218" t="s">
        <v>147</v>
      </c>
      <c r="H336" s="219">
        <v>496.036</v>
      </c>
      <c r="I336" s="220"/>
      <c r="J336" s="221">
        <f>ROUND(I336*H336,2)</f>
        <v>0</v>
      </c>
      <c r="K336" s="217" t="s">
        <v>148</v>
      </c>
      <c r="L336" s="42"/>
      <c r="M336" s="222" t="s">
        <v>1</v>
      </c>
      <c r="N336" s="223" t="s">
        <v>43</v>
      </c>
      <c r="O336" s="85"/>
      <c r="P336" s="224">
        <f>O336*H336</f>
        <v>0</v>
      </c>
      <c r="Q336" s="224">
        <v>0</v>
      </c>
      <c r="R336" s="224">
        <f>Q336*H336</f>
        <v>0</v>
      </c>
      <c r="S336" s="224">
        <v>0</v>
      </c>
      <c r="T336" s="225">
        <f>S336*H336</f>
        <v>0</v>
      </c>
      <c r="AR336" s="226" t="s">
        <v>149</v>
      </c>
      <c r="AT336" s="226" t="s">
        <v>144</v>
      </c>
      <c r="AU336" s="226" t="s">
        <v>85</v>
      </c>
      <c r="AY336" s="16" t="s">
        <v>142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16" t="s">
        <v>83</v>
      </c>
      <c r="BK336" s="227">
        <f>ROUND(I336*H336,2)</f>
        <v>0</v>
      </c>
      <c r="BL336" s="16" t="s">
        <v>149</v>
      </c>
      <c r="BM336" s="226" t="s">
        <v>467</v>
      </c>
    </row>
    <row r="337" s="14" customFormat="1">
      <c r="B337" s="251"/>
      <c r="C337" s="252"/>
      <c r="D337" s="230" t="s">
        <v>159</v>
      </c>
      <c r="E337" s="253" t="s">
        <v>1</v>
      </c>
      <c r="F337" s="254" t="s">
        <v>288</v>
      </c>
      <c r="G337" s="252"/>
      <c r="H337" s="253" t="s">
        <v>1</v>
      </c>
      <c r="I337" s="255"/>
      <c r="J337" s="252"/>
      <c r="K337" s="252"/>
      <c r="L337" s="256"/>
      <c r="M337" s="257"/>
      <c r="N337" s="258"/>
      <c r="O337" s="258"/>
      <c r="P337" s="258"/>
      <c r="Q337" s="258"/>
      <c r="R337" s="258"/>
      <c r="S337" s="258"/>
      <c r="T337" s="259"/>
      <c r="AT337" s="260" t="s">
        <v>159</v>
      </c>
      <c r="AU337" s="260" t="s">
        <v>85</v>
      </c>
      <c r="AV337" s="14" t="s">
        <v>83</v>
      </c>
      <c r="AW337" s="14" t="s">
        <v>34</v>
      </c>
      <c r="AX337" s="14" t="s">
        <v>78</v>
      </c>
      <c r="AY337" s="260" t="s">
        <v>142</v>
      </c>
    </row>
    <row r="338" s="12" customFormat="1">
      <c r="B338" s="228"/>
      <c r="C338" s="229"/>
      <c r="D338" s="230" t="s">
        <v>159</v>
      </c>
      <c r="E338" s="231" t="s">
        <v>1</v>
      </c>
      <c r="F338" s="232" t="s">
        <v>289</v>
      </c>
      <c r="G338" s="229"/>
      <c r="H338" s="233">
        <v>100.03</v>
      </c>
      <c r="I338" s="234"/>
      <c r="J338" s="229"/>
      <c r="K338" s="229"/>
      <c r="L338" s="235"/>
      <c r="M338" s="236"/>
      <c r="N338" s="237"/>
      <c r="O338" s="237"/>
      <c r="P338" s="237"/>
      <c r="Q338" s="237"/>
      <c r="R338" s="237"/>
      <c r="S338" s="237"/>
      <c r="T338" s="238"/>
      <c r="AT338" s="239" t="s">
        <v>159</v>
      </c>
      <c r="AU338" s="239" t="s">
        <v>85</v>
      </c>
      <c r="AV338" s="12" t="s">
        <v>85</v>
      </c>
      <c r="AW338" s="12" t="s">
        <v>34</v>
      </c>
      <c r="AX338" s="12" t="s">
        <v>78</v>
      </c>
      <c r="AY338" s="239" t="s">
        <v>142</v>
      </c>
    </row>
    <row r="339" s="14" customFormat="1">
      <c r="B339" s="251"/>
      <c r="C339" s="252"/>
      <c r="D339" s="230" t="s">
        <v>159</v>
      </c>
      <c r="E339" s="253" t="s">
        <v>1</v>
      </c>
      <c r="F339" s="254" t="s">
        <v>290</v>
      </c>
      <c r="G339" s="252"/>
      <c r="H339" s="253" t="s">
        <v>1</v>
      </c>
      <c r="I339" s="255"/>
      <c r="J339" s="252"/>
      <c r="K339" s="252"/>
      <c r="L339" s="256"/>
      <c r="M339" s="257"/>
      <c r="N339" s="258"/>
      <c r="O339" s="258"/>
      <c r="P339" s="258"/>
      <c r="Q339" s="258"/>
      <c r="R339" s="258"/>
      <c r="S339" s="258"/>
      <c r="T339" s="259"/>
      <c r="AT339" s="260" t="s">
        <v>159</v>
      </c>
      <c r="AU339" s="260" t="s">
        <v>85</v>
      </c>
      <c r="AV339" s="14" t="s">
        <v>83</v>
      </c>
      <c r="AW339" s="14" t="s">
        <v>34</v>
      </c>
      <c r="AX339" s="14" t="s">
        <v>78</v>
      </c>
      <c r="AY339" s="260" t="s">
        <v>142</v>
      </c>
    </row>
    <row r="340" s="12" customFormat="1">
      <c r="B340" s="228"/>
      <c r="C340" s="229"/>
      <c r="D340" s="230" t="s">
        <v>159</v>
      </c>
      <c r="E340" s="231" t="s">
        <v>1</v>
      </c>
      <c r="F340" s="232" t="s">
        <v>336</v>
      </c>
      <c r="G340" s="229"/>
      <c r="H340" s="233">
        <v>396.00599999999997</v>
      </c>
      <c r="I340" s="234"/>
      <c r="J340" s="229"/>
      <c r="K340" s="229"/>
      <c r="L340" s="235"/>
      <c r="M340" s="236"/>
      <c r="N340" s="237"/>
      <c r="O340" s="237"/>
      <c r="P340" s="237"/>
      <c r="Q340" s="237"/>
      <c r="R340" s="237"/>
      <c r="S340" s="237"/>
      <c r="T340" s="238"/>
      <c r="AT340" s="239" t="s">
        <v>159</v>
      </c>
      <c r="AU340" s="239" t="s">
        <v>85</v>
      </c>
      <c r="AV340" s="12" t="s">
        <v>85</v>
      </c>
      <c r="AW340" s="12" t="s">
        <v>34</v>
      </c>
      <c r="AX340" s="12" t="s">
        <v>78</v>
      </c>
      <c r="AY340" s="239" t="s">
        <v>142</v>
      </c>
    </row>
    <row r="341" s="13" customFormat="1">
      <c r="B341" s="240"/>
      <c r="C341" s="241"/>
      <c r="D341" s="230" t="s">
        <v>159</v>
      </c>
      <c r="E341" s="242" t="s">
        <v>1</v>
      </c>
      <c r="F341" s="243" t="s">
        <v>186</v>
      </c>
      <c r="G341" s="241"/>
      <c r="H341" s="244">
        <v>496.036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159</v>
      </c>
      <c r="AU341" s="250" t="s">
        <v>85</v>
      </c>
      <c r="AV341" s="13" t="s">
        <v>149</v>
      </c>
      <c r="AW341" s="13" t="s">
        <v>34</v>
      </c>
      <c r="AX341" s="13" t="s">
        <v>83</v>
      </c>
      <c r="AY341" s="250" t="s">
        <v>142</v>
      </c>
    </row>
    <row r="342" s="1" customFormat="1" ht="48" customHeight="1">
      <c r="B342" s="37"/>
      <c r="C342" s="215" t="s">
        <v>468</v>
      </c>
      <c r="D342" s="215" t="s">
        <v>144</v>
      </c>
      <c r="E342" s="216" t="s">
        <v>469</v>
      </c>
      <c r="F342" s="217" t="s">
        <v>470</v>
      </c>
      <c r="G342" s="218" t="s">
        <v>147</v>
      </c>
      <c r="H342" s="219">
        <v>14881.08</v>
      </c>
      <c r="I342" s="220"/>
      <c r="J342" s="221">
        <f>ROUND(I342*H342,2)</f>
        <v>0</v>
      </c>
      <c r="K342" s="217" t="s">
        <v>148</v>
      </c>
      <c r="L342" s="42"/>
      <c r="M342" s="222" t="s">
        <v>1</v>
      </c>
      <c r="N342" s="223" t="s">
        <v>43</v>
      </c>
      <c r="O342" s="85"/>
      <c r="P342" s="224">
        <f>O342*H342</f>
        <v>0</v>
      </c>
      <c r="Q342" s="224">
        <v>0</v>
      </c>
      <c r="R342" s="224">
        <f>Q342*H342</f>
        <v>0</v>
      </c>
      <c r="S342" s="224">
        <v>0</v>
      </c>
      <c r="T342" s="225">
        <f>S342*H342</f>
        <v>0</v>
      </c>
      <c r="AR342" s="226" t="s">
        <v>149</v>
      </c>
      <c r="AT342" s="226" t="s">
        <v>144</v>
      </c>
      <c r="AU342" s="226" t="s">
        <v>85</v>
      </c>
      <c r="AY342" s="16" t="s">
        <v>142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6" t="s">
        <v>83</v>
      </c>
      <c r="BK342" s="227">
        <f>ROUND(I342*H342,2)</f>
        <v>0</v>
      </c>
      <c r="BL342" s="16" t="s">
        <v>149</v>
      </c>
      <c r="BM342" s="226" t="s">
        <v>471</v>
      </c>
    </row>
    <row r="343" s="12" customFormat="1">
      <c r="B343" s="228"/>
      <c r="C343" s="229"/>
      <c r="D343" s="230" t="s">
        <v>159</v>
      </c>
      <c r="E343" s="229"/>
      <c r="F343" s="232" t="s">
        <v>472</v>
      </c>
      <c r="G343" s="229"/>
      <c r="H343" s="233">
        <v>14881.08</v>
      </c>
      <c r="I343" s="234"/>
      <c r="J343" s="229"/>
      <c r="K343" s="229"/>
      <c r="L343" s="235"/>
      <c r="M343" s="236"/>
      <c r="N343" s="237"/>
      <c r="O343" s="237"/>
      <c r="P343" s="237"/>
      <c r="Q343" s="237"/>
      <c r="R343" s="237"/>
      <c r="S343" s="237"/>
      <c r="T343" s="238"/>
      <c r="AT343" s="239" t="s">
        <v>159</v>
      </c>
      <c r="AU343" s="239" t="s">
        <v>85</v>
      </c>
      <c r="AV343" s="12" t="s">
        <v>85</v>
      </c>
      <c r="AW343" s="12" t="s">
        <v>4</v>
      </c>
      <c r="AX343" s="12" t="s">
        <v>83</v>
      </c>
      <c r="AY343" s="239" t="s">
        <v>142</v>
      </c>
    </row>
    <row r="344" s="1" customFormat="1" ht="36" customHeight="1">
      <c r="B344" s="37"/>
      <c r="C344" s="215" t="s">
        <v>473</v>
      </c>
      <c r="D344" s="215" t="s">
        <v>144</v>
      </c>
      <c r="E344" s="216" t="s">
        <v>474</v>
      </c>
      <c r="F344" s="217" t="s">
        <v>475</v>
      </c>
      <c r="G344" s="218" t="s">
        <v>147</v>
      </c>
      <c r="H344" s="219">
        <v>496.036</v>
      </c>
      <c r="I344" s="220"/>
      <c r="J344" s="221">
        <f>ROUND(I344*H344,2)</f>
        <v>0</v>
      </c>
      <c r="K344" s="217" t="s">
        <v>148</v>
      </c>
      <c r="L344" s="42"/>
      <c r="M344" s="222" t="s">
        <v>1</v>
      </c>
      <c r="N344" s="223" t="s">
        <v>43</v>
      </c>
      <c r="O344" s="85"/>
      <c r="P344" s="224">
        <f>O344*H344</f>
        <v>0</v>
      </c>
      <c r="Q344" s="224">
        <v>0</v>
      </c>
      <c r="R344" s="224">
        <f>Q344*H344</f>
        <v>0</v>
      </c>
      <c r="S344" s="224">
        <v>0</v>
      </c>
      <c r="T344" s="225">
        <f>S344*H344</f>
        <v>0</v>
      </c>
      <c r="AR344" s="226" t="s">
        <v>149</v>
      </c>
      <c r="AT344" s="226" t="s">
        <v>144</v>
      </c>
      <c r="AU344" s="226" t="s">
        <v>85</v>
      </c>
      <c r="AY344" s="16" t="s">
        <v>142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16" t="s">
        <v>83</v>
      </c>
      <c r="BK344" s="227">
        <f>ROUND(I344*H344,2)</f>
        <v>0</v>
      </c>
      <c r="BL344" s="16" t="s">
        <v>149</v>
      </c>
      <c r="BM344" s="226" t="s">
        <v>476</v>
      </c>
    </row>
    <row r="345" s="1" customFormat="1" ht="36" customHeight="1">
      <c r="B345" s="37"/>
      <c r="C345" s="215" t="s">
        <v>477</v>
      </c>
      <c r="D345" s="215" t="s">
        <v>144</v>
      </c>
      <c r="E345" s="216" t="s">
        <v>478</v>
      </c>
      <c r="F345" s="217" t="s">
        <v>479</v>
      </c>
      <c r="G345" s="218" t="s">
        <v>297</v>
      </c>
      <c r="H345" s="219">
        <v>3</v>
      </c>
      <c r="I345" s="220"/>
      <c r="J345" s="221">
        <f>ROUND(I345*H345,2)</f>
        <v>0</v>
      </c>
      <c r="K345" s="217" t="s">
        <v>1</v>
      </c>
      <c r="L345" s="42"/>
      <c r="M345" s="222" t="s">
        <v>1</v>
      </c>
      <c r="N345" s="223" t="s">
        <v>43</v>
      </c>
      <c r="O345" s="85"/>
      <c r="P345" s="224">
        <f>O345*H345</f>
        <v>0</v>
      </c>
      <c r="Q345" s="224">
        <v>0.0058900000000000003</v>
      </c>
      <c r="R345" s="224">
        <f>Q345*H345</f>
        <v>0.017670000000000002</v>
      </c>
      <c r="S345" s="224">
        <v>0</v>
      </c>
      <c r="T345" s="225">
        <f>S345*H345</f>
        <v>0</v>
      </c>
      <c r="AR345" s="226" t="s">
        <v>149</v>
      </c>
      <c r="AT345" s="226" t="s">
        <v>144</v>
      </c>
      <c r="AU345" s="226" t="s">
        <v>85</v>
      </c>
      <c r="AY345" s="16" t="s">
        <v>142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6" t="s">
        <v>83</v>
      </c>
      <c r="BK345" s="227">
        <f>ROUND(I345*H345,2)</f>
        <v>0</v>
      </c>
      <c r="BL345" s="16" t="s">
        <v>149</v>
      </c>
      <c r="BM345" s="226" t="s">
        <v>480</v>
      </c>
    </row>
    <row r="346" s="1" customFormat="1" ht="16.5" customHeight="1">
      <c r="B346" s="37"/>
      <c r="C346" s="215" t="s">
        <v>481</v>
      </c>
      <c r="D346" s="215" t="s">
        <v>144</v>
      </c>
      <c r="E346" s="216" t="s">
        <v>482</v>
      </c>
      <c r="F346" s="217" t="s">
        <v>483</v>
      </c>
      <c r="G346" s="218" t="s">
        <v>147</v>
      </c>
      <c r="H346" s="219">
        <v>4.8600000000000003</v>
      </c>
      <c r="I346" s="220"/>
      <c r="J346" s="221">
        <f>ROUND(I346*H346,2)</f>
        <v>0</v>
      </c>
      <c r="K346" s="217" t="s">
        <v>148</v>
      </c>
      <c r="L346" s="42"/>
      <c r="M346" s="222" t="s">
        <v>1</v>
      </c>
      <c r="N346" s="223" t="s">
        <v>43</v>
      </c>
      <c r="O346" s="85"/>
      <c r="P346" s="224">
        <f>O346*H346</f>
        <v>0</v>
      </c>
      <c r="Q346" s="224">
        <v>0</v>
      </c>
      <c r="R346" s="224">
        <f>Q346*H346</f>
        <v>0</v>
      </c>
      <c r="S346" s="224">
        <v>0.32400000000000001</v>
      </c>
      <c r="T346" s="225">
        <f>S346*H346</f>
        <v>1.5746400000000003</v>
      </c>
      <c r="AR346" s="226" t="s">
        <v>223</v>
      </c>
      <c r="AT346" s="226" t="s">
        <v>144</v>
      </c>
      <c r="AU346" s="226" t="s">
        <v>85</v>
      </c>
      <c r="AY346" s="16" t="s">
        <v>142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16" t="s">
        <v>83</v>
      </c>
      <c r="BK346" s="227">
        <f>ROUND(I346*H346,2)</f>
        <v>0</v>
      </c>
      <c r="BL346" s="16" t="s">
        <v>223</v>
      </c>
      <c r="BM346" s="226" t="s">
        <v>484</v>
      </c>
    </row>
    <row r="347" s="12" customFormat="1">
      <c r="B347" s="228"/>
      <c r="C347" s="229"/>
      <c r="D347" s="230" t="s">
        <v>159</v>
      </c>
      <c r="E347" s="231" t="s">
        <v>1</v>
      </c>
      <c r="F347" s="232" t="s">
        <v>485</v>
      </c>
      <c r="G347" s="229"/>
      <c r="H347" s="233">
        <v>4.8600000000000003</v>
      </c>
      <c r="I347" s="234"/>
      <c r="J347" s="229"/>
      <c r="K347" s="229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159</v>
      </c>
      <c r="AU347" s="239" t="s">
        <v>85</v>
      </c>
      <c r="AV347" s="12" t="s">
        <v>85</v>
      </c>
      <c r="AW347" s="12" t="s">
        <v>34</v>
      </c>
      <c r="AX347" s="12" t="s">
        <v>83</v>
      </c>
      <c r="AY347" s="239" t="s">
        <v>142</v>
      </c>
    </row>
    <row r="348" s="1" customFormat="1" ht="24" customHeight="1">
      <c r="B348" s="37"/>
      <c r="C348" s="215" t="s">
        <v>486</v>
      </c>
      <c r="D348" s="215" t="s">
        <v>144</v>
      </c>
      <c r="E348" s="216" t="s">
        <v>487</v>
      </c>
      <c r="F348" s="217" t="s">
        <v>488</v>
      </c>
      <c r="G348" s="218" t="s">
        <v>163</v>
      </c>
      <c r="H348" s="219">
        <v>0.35999999999999999</v>
      </c>
      <c r="I348" s="220"/>
      <c r="J348" s="221">
        <f>ROUND(I348*H348,2)</f>
        <v>0</v>
      </c>
      <c r="K348" s="217" t="s">
        <v>148</v>
      </c>
      <c r="L348" s="42"/>
      <c r="M348" s="222" t="s">
        <v>1</v>
      </c>
      <c r="N348" s="223" t="s">
        <v>43</v>
      </c>
      <c r="O348" s="85"/>
      <c r="P348" s="224">
        <f>O348*H348</f>
        <v>0</v>
      </c>
      <c r="Q348" s="224">
        <v>0</v>
      </c>
      <c r="R348" s="224">
        <f>Q348*H348</f>
        <v>0</v>
      </c>
      <c r="S348" s="224">
        <v>2.3999999999999999</v>
      </c>
      <c r="T348" s="225">
        <f>S348*H348</f>
        <v>0.86399999999999999</v>
      </c>
      <c r="AR348" s="226" t="s">
        <v>149</v>
      </c>
      <c r="AT348" s="226" t="s">
        <v>144</v>
      </c>
      <c r="AU348" s="226" t="s">
        <v>85</v>
      </c>
      <c r="AY348" s="16" t="s">
        <v>142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16" t="s">
        <v>83</v>
      </c>
      <c r="BK348" s="227">
        <f>ROUND(I348*H348,2)</f>
        <v>0</v>
      </c>
      <c r="BL348" s="16" t="s">
        <v>149</v>
      </c>
      <c r="BM348" s="226" t="s">
        <v>489</v>
      </c>
    </row>
    <row r="349" s="12" customFormat="1">
      <c r="B349" s="228"/>
      <c r="C349" s="229"/>
      <c r="D349" s="230" t="s">
        <v>159</v>
      </c>
      <c r="E349" s="231" t="s">
        <v>1</v>
      </c>
      <c r="F349" s="232" t="s">
        <v>490</v>
      </c>
      <c r="G349" s="229"/>
      <c r="H349" s="233">
        <v>0.35999999999999999</v>
      </c>
      <c r="I349" s="234"/>
      <c r="J349" s="229"/>
      <c r="K349" s="229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159</v>
      </c>
      <c r="AU349" s="239" t="s">
        <v>85</v>
      </c>
      <c r="AV349" s="12" t="s">
        <v>85</v>
      </c>
      <c r="AW349" s="12" t="s">
        <v>34</v>
      </c>
      <c r="AX349" s="12" t="s">
        <v>83</v>
      </c>
      <c r="AY349" s="239" t="s">
        <v>142</v>
      </c>
    </row>
    <row r="350" s="1" customFormat="1" ht="24" customHeight="1">
      <c r="B350" s="37"/>
      <c r="C350" s="215" t="s">
        <v>491</v>
      </c>
      <c r="D350" s="215" t="s">
        <v>144</v>
      </c>
      <c r="E350" s="216" t="s">
        <v>492</v>
      </c>
      <c r="F350" s="217" t="s">
        <v>493</v>
      </c>
      <c r="G350" s="218" t="s">
        <v>163</v>
      </c>
      <c r="H350" s="219">
        <v>5.6399999999999997</v>
      </c>
      <c r="I350" s="220"/>
      <c r="J350" s="221">
        <f>ROUND(I350*H350,2)</f>
        <v>0</v>
      </c>
      <c r="K350" s="217" t="s">
        <v>148</v>
      </c>
      <c r="L350" s="42"/>
      <c r="M350" s="222" t="s">
        <v>1</v>
      </c>
      <c r="N350" s="223" t="s">
        <v>43</v>
      </c>
      <c r="O350" s="85"/>
      <c r="P350" s="224">
        <f>O350*H350</f>
        <v>0</v>
      </c>
      <c r="Q350" s="224">
        <v>0</v>
      </c>
      <c r="R350" s="224">
        <f>Q350*H350</f>
        <v>0</v>
      </c>
      <c r="S350" s="224">
        <v>2.2000000000000002</v>
      </c>
      <c r="T350" s="225">
        <f>S350*H350</f>
        <v>12.408</v>
      </c>
      <c r="AR350" s="226" t="s">
        <v>149</v>
      </c>
      <c r="AT350" s="226" t="s">
        <v>144</v>
      </c>
      <c r="AU350" s="226" t="s">
        <v>85</v>
      </c>
      <c r="AY350" s="16" t="s">
        <v>142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6" t="s">
        <v>83</v>
      </c>
      <c r="BK350" s="227">
        <f>ROUND(I350*H350,2)</f>
        <v>0</v>
      </c>
      <c r="BL350" s="16" t="s">
        <v>149</v>
      </c>
      <c r="BM350" s="226" t="s">
        <v>494</v>
      </c>
    </row>
    <row r="351" s="14" customFormat="1">
      <c r="B351" s="251"/>
      <c r="C351" s="252"/>
      <c r="D351" s="230" t="s">
        <v>159</v>
      </c>
      <c r="E351" s="253" t="s">
        <v>1</v>
      </c>
      <c r="F351" s="254" t="s">
        <v>495</v>
      </c>
      <c r="G351" s="252"/>
      <c r="H351" s="253" t="s">
        <v>1</v>
      </c>
      <c r="I351" s="255"/>
      <c r="J351" s="252"/>
      <c r="K351" s="252"/>
      <c r="L351" s="256"/>
      <c r="M351" s="257"/>
      <c r="N351" s="258"/>
      <c r="O351" s="258"/>
      <c r="P351" s="258"/>
      <c r="Q351" s="258"/>
      <c r="R351" s="258"/>
      <c r="S351" s="258"/>
      <c r="T351" s="259"/>
      <c r="AT351" s="260" t="s">
        <v>159</v>
      </c>
      <c r="AU351" s="260" t="s">
        <v>85</v>
      </c>
      <c r="AV351" s="14" t="s">
        <v>83</v>
      </c>
      <c r="AW351" s="14" t="s">
        <v>34</v>
      </c>
      <c r="AX351" s="14" t="s">
        <v>78</v>
      </c>
      <c r="AY351" s="260" t="s">
        <v>142</v>
      </c>
    </row>
    <row r="352" s="12" customFormat="1">
      <c r="B352" s="228"/>
      <c r="C352" s="229"/>
      <c r="D352" s="230" t="s">
        <v>159</v>
      </c>
      <c r="E352" s="231" t="s">
        <v>1</v>
      </c>
      <c r="F352" s="232" t="s">
        <v>496</v>
      </c>
      <c r="G352" s="229"/>
      <c r="H352" s="233">
        <v>2.0739999999999998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159</v>
      </c>
      <c r="AU352" s="239" t="s">
        <v>85</v>
      </c>
      <c r="AV352" s="12" t="s">
        <v>85</v>
      </c>
      <c r="AW352" s="12" t="s">
        <v>34</v>
      </c>
      <c r="AX352" s="12" t="s">
        <v>78</v>
      </c>
      <c r="AY352" s="239" t="s">
        <v>142</v>
      </c>
    </row>
    <row r="353" s="14" customFormat="1">
      <c r="B353" s="251"/>
      <c r="C353" s="252"/>
      <c r="D353" s="230" t="s">
        <v>159</v>
      </c>
      <c r="E353" s="253" t="s">
        <v>1</v>
      </c>
      <c r="F353" s="254" t="s">
        <v>497</v>
      </c>
      <c r="G353" s="252"/>
      <c r="H353" s="253" t="s">
        <v>1</v>
      </c>
      <c r="I353" s="255"/>
      <c r="J353" s="252"/>
      <c r="K353" s="252"/>
      <c r="L353" s="256"/>
      <c r="M353" s="257"/>
      <c r="N353" s="258"/>
      <c r="O353" s="258"/>
      <c r="P353" s="258"/>
      <c r="Q353" s="258"/>
      <c r="R353" s="258"/>
      <c r="S353" s="258"/>
      <c r="T353" s="259"/>
      <c r="AT353" s="260" t="s">
        <v>159</v>
      </c>
      <c r="AU353" s="260" t="s">
        <v>85</v>
      </c>
      <c r="AV353" s="14" t="s">
        <v>83</v>
      </c>
      <c r="AW353" s="14" t="s">
        <v>34</v>
      </c>
      <c r="AX353" s="14" t="s">
        <v>78</v>
      </c>
      <c r="AY353" s="260" t="s">
        <v>142</v>
      </c>
    </row>
    <row r="354" s="12" customFormat="1">
      <c r="B354" s="228"/>
      <c r="C354" s="229"/>
      <c r="D354" s="230" t="s">
        <v>159</v>
      </c>
      <c r="E354" s="231" t="s">
        <v>1</v>
      </c>
      <c r="F354" s="232" t="s">
        <v>498</v>
      </c>
      <c r="G354" s="229"/>
      <c r="H354" s="233">
        <v>3.5659999999999998</v>
      </c>
      <c r="I354" s="234"/>
      <c r="J354" s="229"/>
      <c r="K354" s="229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159</v>
      </c>
      <c r="AU354" s="239" t="s">
        <v>85</v>
      </c>
      <c r="AV354" s="12" t="s">
        <v>85</v>
      </c>
      <c r="AW354" s="12" t="s">
        <v>34</v>
      </c>
      <c r="AX354" s="12" t="s">
        <v>78</v>
      </c>
      <c r="AY354" s="239" t="s">
        <v>142</v>
      </c>
    </row>
    <row r="355" s="13" customFormat="1">
      <c r="B355" s="240"/>
      <c r="C355" s="241"/>
      <c r="D355" s="230" t="s">
        <v>159</v>
      </c>
      <c r="E355" s="242" t="s">
        <v>1</v>
      </c>
      <c r="F355" s="243" t="s">
        <v>186</v>
      </c>
      <c r="G355" s="241"/>
      <c r="H355" s="244">
        <v>5.6399999999999997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159</v>
      </c>
      <c r="AU355" s="250" t="s">
        <v>85</v>
      </c>
      <c r="AV355" s="13" t="s">
        <v>149</v>
      </c>
      <c r="AW355" s="13" t="s">
        <v>34</v>
      </c>
      <c r="AX355" s="13" t="s">
        <v>83</v>
      </c>
      <c r="AY355" s="250" t="s">
        <v>142</v>
      </c>
    </row>
    <row r="356" s="1" customFormat="1" ht="24" customHeight="1">
      <c r="B356" s="37"/>
      <c r="C356" s="215" t="s">
        <v>499</v>
      </c>
      <c r="D356" s="215" t="s">
        <v>144</v>
      </c>
      <c r="E356" s="216" t="s">
        <v>500</v>
      </c>
      <c r="F356" s="217" t="s">
        <v>501</v>
      </c>
      <c r="G356" s="218" t="s">
        <v>163</v>
      </c>
      <c r="H356" s="219">
        <v>0.40999999999999998</v>
      </c>
      <c r="I356" s="220"/>
      <c r="J356" s="221">
        <f>ROUND(I356*H356,2)</f>
        <v>0</v>
      </c>
      <c r="K356" s="217" t="s">
        <v>148</v>
      </c>
      <c r="L356" s="42"/>
      <c r="M356" s="222" t="s">
        <v>1</v>
      </c>
      <c r="N356" s="223" t="s">
        <v>43</v>
      </c>
      <c r="O356" s="85"/>
      <c r="P356" s="224">
        <f>O356*H356</f>
        <v>0</v>
      </c>
      <c r="Q356" s="224">
        <v>0</v>
      </c>
      <c r="R356" s="224">
        <f>Q356*H356</f>
        <v>0</v>
      </c>
      <c r="S356" s="224">
        <v>2.2000000000000002</v>
      </c>
      <c r="T356" s="225">
        <f>S356*H356</f>
        <v>0.90200000000000002</v>
      </c>
      <c r="AR356" s="226" t="s">
        <v>149</v>
      </c>
      <c r="AT356" s="226" t="s">
        <v>144</v>
      </c>
      <c r="AU356" s="226" t="s">
        <v>85</v>
      </c>
      <c r="AY356" s="16" t="s">
        <v>142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16" t="s">
        <v>83</v>
      </c>
      <c r="BK356" s="227">
        <f>ROUND(I356*H356,2)</f>
        <v>0</v>
      </c>
      <c r="BL356" s="16" t="s">
        <v>149</v>
      </c>
      <c r="BM356" s="226" t="s">
        <v>502</v>
      </c>
    </row>
    <row r="357" s="12" customFormat="1">
      <c r="B357" s="228"/>
      <c r="C357" s="229"/>
      <c r="D357" s="230" t="s">
        <v>159</v>
      </c>
      <c r="E357" s="231" t="s">
        <v>1</v>
      </c>
      <c r="F357" s="232" t="s">
        <v>503</v>
      </c>
      <c r="G357" s="229"/>
      <c r="H357" s="233">
        <v>0.40999999999999998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AT357" s="239" t="s">
        <v>159</v>
      </c>
      <c r="AU357" s="239" t="s">
        <v>85</v>
      </c>
      <c r="AV357" s="12" t="s">
        <v>85</v>
      </c>
      <c r="AW357" s="12" t="s">
        <v>34</v>
      </c>
      <c r="AX357" s="12" t="s">
        <v>83</v>
      </c>
      <c r="AY357" s="239" t="s">
        <v>142</v>
      </c>
    </row>
    <row r="358" s="1" customFormat="1" ht="36" customHeight="1">
      <c r="B358" s="37"/>
      <c r="C358" s="215" t="s">
        <v>504</v>
      </c>
      <c r="D358" s="215" t="s">
        <v>144</v>
      </c>
      <c r="E358" s="216" t="s">
        <v>505</v>
      </c>
      <c r="F358" s="217" t="s">
        <v>506</v>
      </c>
      <c r="G358" s="218" t="s">
        <v>153</v>
      </c>
      <c r="H358" s="219">
        <v>8</v>
      </c>
      <c r="I358" s="220"/>
      <c r="J358" s="221">
        <f>ROUND(I358*H358,2)</f>
        <v>0</v>
      </c>
      <c r="K358" s="217" t="s">
        <v>1</v>
      </c>
      <c r="L358" s="42"/>
      <c r="M358" s="222" t="s">
        <v>1</v>
      </c>
      <c r="N358" s="223" t="s">
        <v>43</v>
      </c>
      <c r="O358" s="85"/>
      <c r="P358" s="224">
        <f>O358*H358</f>
        <v>0</v>
      </c>
      <c r="Q358" s="224">
        <v>0</v>
      </c>
      <c r="R358" s="224">
        <f>Q358*H358</f>
        <v>0</v>
      </c>
      <c r="S358" s="224">
        <v>0.078</v>
      </c>
      <c r="T358" s="225">
        <f>S358*H358</f>
        <v>0.624</v>
      </c>
      <c r="AR358" s="226" t="s">
        <v>149</v>
      </c>
      <c r="AT358" s="226" t="s">
        <v>144</v>
      </c>
      <c r="AU358" s="226" t="s">
        <v>85</v>
      </c>
      <c r="AY358" s="16" t="s">
        <v>142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16" t="s">
        <v>83</v>
      </c>
      <c r="BK358" s="227">
        <f>ROUND(I358*H358,2)</f>
        <v>0</v>
      </c>
      <c r="BL358" s="16" t="s">
        <v>149</v>
      </c>
      <c r="BM358" s="226" t="s">
        <v>507</v>
      </c>
    </row>
    <row r="359" s="1" customFormat="1" ht="24" customHeight="1">
      <c r="B359" s="37"/>
      <c r="C359" s="215" t="s">
        <v>508</v>
      </c>
      <c r="D359" s="215" t="s">
        <v>144</v>
      </c>
      <c r="E359" s="216" t="s">
        <v>509</v>
      </c>
      <c r="F359" s="217" t="s">
        <v>510</v>
      </c>
      <c r="G359" s="218" t="s">
        <v>147</v>
      </c>
      <c r="H359" s="219">
        <v>9.8000000000000007</v>
      </c>
      <c r="I359" s="220"/>
      <c r="J359" s="221">
        <f>ROUND(I359*H359,2)</f>
        <v>0</v>
      </c>
      <c r="K359" s="217" t="s">
        <v>148</v>
      </c>
      <c r="L359" s="42"/>
      <c r="M359" s="222" t="s">
        <v>1</v>
      </c>
      <c r="N359" s="223" t="s">
        <v>43</v>
      </c>
      <c r="O359" s="85"/>
      <c r="P359" s="224">
        <f>O359*H359</f>
        <v>0</v>
      </c>
      <c r="Q359" s="224">
        <v>0</v>
      </c>
      <c r="R359" s="224">
        <f>Q359*H359</f>
        <v>0</v>
      </c>
      <c r="S359" s="224">
        <v>0.108</v>
      </c>
      <c r="T359" s="225">
        <f>S359*H359</f>
        <v>1.0584</v>
      </c>
      <c r="AR359" s="226" t="s">
        <v>149</v>
      </c>
      <c r="AT359" s="226" t="s">
        <v>144</v>
      </c>
      <c r="AU359" s="226" t="s">
        <v>85</v>
      </c>
      <c r="AY359" s="16" t="s">
        <v>142</v>
      </c>
      <c r="BE359" s="227">
        <f>IF(N359="základní",J359,0)</f>
        <v>0</v>
      </c>
      <c r="BF359" s="227">
        <f>IF(N359="snížená",J359,0)</f>
        <v>0</v>
      </c>
      <c r="BG359" s="227">
        <f>IF(N359="zákl. přenesená",J359,0)</f>
        <v>0</v>
      </c>
      <c r="BH359" s="227">
        <f>IF(N359="sníž. přenesená",J359,0)</f>
        <v>0</v>
      </c>
      <c r="BI359" s="227">
        <f>IF(N359="nulová",J359,0)</f>
        <v>0</v>
      </c>
      <c r="BJ359" s="16" t="s">
        <v>83</v>
      </c>
      <c r="BK359" s="227">
        <f>ROUND(I359*H359,2)</f>
        <v>0</v>
      </c>
      <c r="BL359" s="16" t="s">
        <v>149</v>
      </c>
      <c r="BM359" s="226" t="s">
        <v>511</v>
      </c>
    </row>
    <row r="360" s="12" customFormat="1">
      <c r="B360" s="228"/>
      <c r="C360" s="229"/>
      <c r="D360" s="230" t="s">
        <v>159</v>
      </c>
      <c r="E360" s="231" t="s">
        <v>1</v>
      </c>
      <c r="F360" s="232" t="s">
        <v>512</v>
      </c>
      <c r="G360" s="229"/>
      <c r="H360" s="233">
        <v>9.8000000000000007</v>
      </c>
      <c r="I360" s="234"/>
      <c r="J360" s="229"/>
      <c r="K360" s="229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159</v>
      </c>
      <c r="AU360" s="239" t="s">
        <v>85</v>
      </c>
      <c r="AV360" s="12" t="s">
        <v>85</v>
      </c>
      <c r="AW360" s="12" t="s">
        <v>34</v>
      </c>
      <c r="AX360" s="12" t="s">
        <v>83</v>
      </c>
      <c r="AY360" s="239" t="s">
        <v>142</v>
      </c>
    </row>
    <row r="361" s="1" customFormat="1" ht="24" customHeight="1">
      <c r="B361" s="37"/>
      <c r="C361" s="215" t="s">
        <v>513</v>
      </c>
      <c r="D361" s="215" t="s">
        <v>144</v>
      </c>
      <c r="E361" s="216" t="s">
        <v>514</v>
      </c>
      <c r="F361" s="217" t="s">
        <v>515</v>
      </c>
      <c r="G361" s="218" t="s">
        <v>147</v>
      </c>
      <c r="H361" s="219">
        <v>3.145</v>
      </c>
      <c r="I361" s="220"/>
      <c r="J361" s="221">
        <f>ROUND(I361*H361,2)</f>
        <v>0</v>
      </c>
      <c r="K361" s="217" t="s">
        <v>148</v>
      </c>
      <c r="L361" s="42"/>
      <c r="M361" s="222" t="s">
        <v>1</v>
      </c>
      <c r="N361" s="223" t="s">
        <v>43</v>
      </c>
      <c r="O361" s="85"/>
      <c r="P361" s="224">
        <f>O361*H361</f>
        <v>0</v>
      </c>
      <c r="Q361" s="224">
        <v>0</v>
      </c>
      <c r="R361" s="224">
        <f>Q361*H361</f>
        <v>0</v>
      </c>
      <c r="S361" s="224">
        <v>0.17999999999999999</v>
      </c>
      <c r="T361" s="225">
        <f>S361*H361</f>
        <v>0.56609999999999994</v>
      </c>
      <c r="AR361" s="226" t="s">
        <v>149</v>
      </c>
      <c r="AT361" s="226" t="s">
        <v>144</v>
      </c>
      <c r="AU361" s="226" t="s">
        <v>85</v>
      </c>
      <c r="AY361" s="16" t="s">
        <v>142</v>
      </c>
      <c r="BE361" s="227">
        <f>IF(N361="základní",J361,0)</f>
        <v>0</v>
      </c>
      <c r="BF361" s="227">
        <f>IF(N361="snížená",J361,0)</f>
        <v>0</v>
      </c>
      <c r="BG361" s="227">
        <f>IF(N361="zákl. přenesená",J361,0)</f>
        <v>0</v>
      </c>
      <c r="BH361" s="227">
        <f>IF(N361="sníž. přenesená",J361,0)</f>
        <v>0</v>
      </c>
      <c r="BI361" s="227">
        <f>IF(N361="nulová",J361,0)</f>
        <v>0</v>
      </c>
      <c r="BJ361" s="16" t="s">
        <v>83</v>
      </c>
      <c r="BK361" s="227">
        <f>ROUND(I361*H361,2)</f>
        <v>0</v>
      </c>
      <c r="BL361" s="16" t="s">
        <v>149</v>
      </c>
      <c r="BM361" s="226" t="s">
        <v>516</v>
      </c>
    </row>
    <row r="362" s="12" customFormat="1">
      <c r="B362" s="228"/>
      <c r="C362" s="229"/>
      <c r="D362" s="230" t="s">
        <v>159</v>
      </c>
      <c r="E362" s="231" t="s">
        <v>1</v>
      </c>
      <c r="F362" s="232" t="s">
        <v>517</v>
      </c>
      <c r="G362" s="229"/>
      <c r="H362" s="233">
        <v>0.67500000000000004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AT362" s="239" t="s">
        <v>159</v>
      </c>
      <c r="AU362" s="239" t="s">
        <v>85</v>
      </c>
      <c r="AV362" s="12" t="s">
        <v>85</v>
      </c>
      <c r="AW362" s="12" t="s">
        <v>34</v>
      </c>
      <c r="AX362" s="12" t="s">
        <v>78</v>
      </c>
      <c r="AY362" s="239" t="s">
        <v>142</v>
      </c>
    </row>
    <row r="363" s="12" customFormat="1">
      <c r="B363" s="228"/>
      <c r="C363" s="229"/>
      <c r="D363" s="230" t="s">
        <v>159</v>
      </c>
      <c r="E363" s="231" t="s">
        <v>1</v>
      </c>
      <c r="F363" s="232" t="s">
        <v>518</v>
      </c>
      <c r="G363" s="229"/>
      <c r="H363" s="233">
        <v>2.4700000000000002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159</v>
      </c>
      <c r="AU363" s="239" t="s">
        <v>85</v>
      </c>
      <c r="AV363" s="12" t="s">
        <v>85</v>
      </c>
      <c r="AW363" s="12" t="s">
        <v>34</v>
      </c>
      <c r="AX363" s="12" t="s">
        <v>78</v>
      </c>
      <c r="AY363" s="239" t="s">
        <v>142</v>
      </c>
    </row>
    <row r="364" s="13" customFormat="1">
      <c r="B364" s="240"/>
      <c r="C364" s="241"/>
      <c r="D364" s="230" t="s">
        <v>159</v>
      </c>
      <c r="E364" s="242" t="s">
        <v>1</v>
      </c>
      <c r="F364" s="243" t="s">
        <v>186</v>
      </c>
      <c r="G364" s="241"/>
      <c r="H364" s="244">
        <v>3.145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159</v>
      </c>
      <c r="AU364" s="250" t="s">
        <v>85</v>
      </c>
      <c r="AV364" s="13" t="s">
        <v>149</v>
      </c>
      <c r="AW364" s="13" t="s">
        <v>34</v>
      </c>
      <c r="AX364" s="13" t="s">
        <v>83</v>
      </c>
      <c r="AY364" s="250" t="s">
        <v>142</v>
      </c>
    </row>
    <row r="365" s="1" customFormat="1" ht="36" customHeight="1">
      <c r="B365" s="37"/>
      <c r="C365" s="215" t="s">
        <v>519</v>
      </c>
      <c r="D365" s="215" t="s">
        <v>144</v>
      </c>
      <c r="E365" s="216" t="s">
        <v>520</v>
      </c>
      <c r="F365" s="217" t="s">
        <v>521</v>
      </c>
      <c r="G365" s="218" t="s">
        <v>147</v>
      </c>
      <c r="H365" s="219">
        <v>2.1600000000000001</v>
      </c>
      <c r="I365" s="220"/>
      <c r="J365" s="221">
        <f>ROUND(I365*H365,2)</f>
        <v>0</v>
      </c>
      <c r="K365" s="217" t="s">
        <v>148</v>
      </c>
      <c r="L365" s="42"/>
      <c r="M365" s="222" t="s">
        <v>1</v>
      </c>
      <c r="N365" s="223" t="s">
        <v>43</v>
      </c>
      <c r="O365" s="85"/>
      <c r="P365" s="224">
        <f>O365*H365</f>
        <v>0</v>
      </c>
      <c r="Q365" s="224">
        <v>0</v>
      </c>
      <c r="R365" s="224">
        <f>Q365*H365</f>
        <v>0</v>
      </c>
      <c r="S365" s="224">
        <v>0.065000000000000002</v>
      </c>
      <c r="T365" s="225">
        <f>S365*H365</f>
        <v>0.14040000000000003</v>
      </c>
      <c r="AR365" s="226" t="s">
        <v>149</v>
      </c>
      <c r="AT365" s="226" t="s">
        <v>144</v>
      </c>
      <c r="AU365" s="226" t="s">
        <v>85</v>
      </c>
      <c r="AY365" s="16" t="s">
        <v>142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16" t="s">
        <v>83</v>
      </c>
      <c r="BK365" s="227">
        <f>ROUND(I365*H365,2)</f>
        <v>0</v>
      </c>
      <c r="BL365" s="16" t="s">
        <v>149</v>
      </c>
      <c r="BM365" s="226" t="s">
        <v>522</v>
      </c>
    </row>
    <row r="366" s="12" customFormat="1">
      <c r="B366" s="228"/>
      <c r="C366" s="229"/>
      <c r="D366" s="230" t="s">
        <v>159</v>
      </c>
      <c r="E366" s="231" t="s">
        <v>1</v>
      </c>
      <c r="F366" s="232" t="s">
        <v>523</v>
      </c>
      <c r="G366" s="229"/>
      <c r="H366" s="233">
        <v>2.1600000000000001</v>
      </c>
      <c r="I366" s="234"/>
      <c r="J366" s="229"/>
      <c r="K366" s="229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159</v>
      </c>
      <c r="AU366" s="239" t="s">
        <v>85</v>
      </c>
      <c r="AV366" s="12" t="s">
        <v>85</v>
      </c>
      <c r="AW366" s="12" t="s">
        <v>34</v>
      </c>
      <c r="AX366" s="12" t="s">
        <v>83</v>
      </c>
      <c r="AY366" s="239" t="s">
        <v>142</v>
      </c>
    </row>
    <row r="367" s="1" customFormat="1" ht="36" customHeight="1">
      <c r="B367" s="37"/>
      <c r="C367" s="215" t="s">
        <v>524</v>
      </c>
      <c r="D367" s="215" t="s">
        <v>144</v>
      </c>
      <c r="E367" s="216" t="s">
        <v>525</v>
      </c>
      <c r="F367" s="217" t="s">
        <v>526</v>
      </c>
      <c r="G367" s="218" t="s">
        <v>147</v>
      </c>
      <c r="H367" s="219">
        <v>13.359</v>
      </c>
      <c r="I367" s="220"/>
      <c r="J367" s="221">
        <f>ROUND(I367*H367,2)</f>
        <v>0</v>
      </c>
      <c r="K367" s="217" t="s">
        <v>148</v>
      </c>
      <c r="L367" s="42"/>
      <c r="M367" s="222" t="s">
        <v>1</v>
      </c>
      <c r="N367" s="223" t="s">
        <v>43</v>
      </c>
      <c r="O367" s="85"/>
      <c r="P367" s="224">
        <f>O367*H367</f>
        <v>0</v>
      </c>
      <c r="Q367" s="224">
        <v>0</v>
      </c>
      <c r="R367" s="224">
        <f>Q367*H367</f>
        <v>0</v>
      </c>
      <c r="S367" s="224">
        <v>0.050000000000000003</v>
      </c>
      <c r="T367" s="225">
        <f>S367*H367</f>
        <v>0.66795000000000004</v>
      </c>
      <c r="AR367" s="226" t="s">
        <v>149</v>
      </c>
      <c r="AT367" s="226" t="s">
        <v>144</v>
      </c>
      <c r="AU367" s="226" t="s">
        <v>85</v>
      </c>
      <c r="AY367" s="16" t="s">
        <v>142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6" t="s">
        <v>83</v>
      </c>
      <c r="BK367" s="227">
        <f>ROUND(I367*H367,2)</f>
        <v>0</v>
      </c>
      <c r="BL367" s="16" t="s">
        <v>149</v>
      </c>
      <c r="BM367" s="226" t="s">
        <v>527</v>
      </c>
    </row>
    <row r="368" s="14" customFormat="1">
      <c r="B368" s="251"/>
      <c r="C368" s="252"/>
      <c r="D368" s="230" t="s">
        <v>159</v>
      </c>
      <c r="E368" s="253" t="s">
        <v>1</v>
      </c>
      <c r="F368" s="254" t="s">
        <v>389</v>
      </c>
      <c r="G368" s="252"/>
      <c r="H368" s="253" t="s">
        <v>1</v>
      </c>
      <c r="I368" s="255"/>
      <c r="J368" s="252"/>
      <c r="K368" s="252"/>
      <c r="L368" s="256"/>
      <c r="M368" s="257"/>
      <c r="N368" s="258"/>
      <c r="O368" s="258"/>
      <c r="P368" s="258"/>
      <c r="Q368" s="258"/>
      <c r="R368" s="258"/>
      <c r="S368" s="258"/>
      <c r="T368" s="259"/>
      <c r="AT368" s="260" t="s">
        <v>159</v>
      </c>
      <c r="AU368" s="260" t="s">
        <v>85</v>
      </c>
      <c r="AV368" s="14" t="s">
        <v>83</v>
      </c>
      <c r="AW368" s="14" t="s">
        <v>34</v>
      </c>
      <c r="AX368" s="14" t="s">
        <v>78</v>
      </c>
      <c r="AY368" s="260" t="s">
        <v>142</v>
      </c>
    </row>
    <row r="369" s="12" customFormat="1">
      <c r="B369" s="228"/>
      <c r="C369" s="229"/>
      <c r="D369" s="230" t="s">
        <v>159</v>
      </c>
      <c r="E369" s="231" t="s">
        <v>1</v>
      </c>
      <c r="F369" s="232" t="s">
        <v>528</v>
      </c>
      <c r="G369" s="229"/>
      <c r="H369" s="233">
        <v>13.359</v>
      </c>
      <c r="I369" s="234"/>
      <c r="J369" s="229"/>
      <c r="K369" s="229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159</v>
      </c>
      <c r="AU369" s="239" t="s">
        <v>85</v>
      </c>
      <c r="AV369" s="12" t="s">
        <v>85</v>
      </c>
      <c r="AW369" s="12" t="s">
        <v>34</v>
      </c>
      <c r="AX369" s="12" t="s">
        <v>83</v>
      </c>
      <c r="AY369" s="239" t="s">
        <v>142</v>
      </c>
    </row>
    <row r="370" s="1" customFormat="1" ht="24" customHeight="1">
      <c r="B370" s="37"/>
      <c r="C370" s="215" t="s">
        <v>529</v>
      </c>
      <c r="D370" s="215" t="s">
        <v>144</v>
      </c>
      <c r="E370" s="216" t="s">
        <v>530</v>
      </c>
      <c r="F370" s="217" t="s">
        <v>531</v>
      </c>
      <c r="G370" s="218" t="s">
        <v>147</v>
      </c>
      <c r="H370" s="219">
        <v>342.37</v>
      </c>
      <c r="I370" s="220"/>
      <c r="J370" s="221">
        <f>ROUND(I370*H370,2)</f>
        <v>0</v>
      </c>
      <c r="K370" s="217" t="s">
        <v>148</v>
      </c>
      <c r="L370" s="42"/>
      <c r="M370" s="222" t="s">
        <v>1</v>
      </c>
      <c r="N370" s="223" t="s">
        <v>43</v>
      </c>
      <c r="O370" s="85"/>
      <c r="P370" s="224">
        <f>O370*H370</f>
        <v>0</v>
      </c>
      <c r="Q370" s="224">
        <v>0</v>
      </c>
      <c r="R370" s="224">
        <f>Q370*H370</f>
        <v>0</v>
      </c>
      <c r="S370" s="224">
        <v>0</v>
      </c>
      <c r="T370" s="225">
        <f>S370*H370</f>
        <v>0</v>
      </c>
      <c r="AR370" s="226" t="s">
        <v>149</v>
      </c>
      <c r="AT370" s="226" t="s">
        <v>144</v>
      </c>
      <c r="AU370" s="226" t="s">
        <v>85</v>
      </c>
      <c r="AY370" s="16" t="s">
        <v>142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16" t="s">
        <v>83</v>
      </c>
      <c r="BK370" s="227">
        <f>ROUND(I370*H370,2)</f>
        <v>0</v>
      </c>
      <c r="BL370" s="16" t="s">
        <v>149</v>
      </c>
      <c r="BM370" s="226" t="s">
        <v>532</v>
      </c>
    </row>
    <row r="371" s="14" customFormat="1">
      <c r="B371" s="251"/>
      <c r="C371" s="252"/>
      <c r="D371" s="230" t="s">
        <v>159</v>
      </c>
      <c r="E371" s="253" t="s">
        <v>1</v>
      </c>
      <c r="F371" s="254" t="s">
        <v>533</v>
      </c>
      <c r="G371" s="252"/>
      <c r="H371" s="253" t="s">
        <v>1</v>
      </c>
      <c r="I371" s="255"/>
      <c r="J371" s="252"/>
      <c r="K371" s="252"/>
      <c r="L371" s="256"/>
      <c r="M371" s="257"/>
      <c r="N371" s="258"/>
      <c r="O371" s="258"/>
      <c r="P371" s="258"/>
      <c r="Q371" s="258"/>
      <c r="R371" s="258"/>
      <c r="S371" s="258"/>
      <c r="T371" s="259"/>
      <c r="AT371" s="260" t="s">
        <v>159</v>
      </c>
      <c r="AU371" s="260" t="s">
        <v>85</v>
      </c>
      <c r="AV371" s="14" t="s">
        <v>83</v>
      </c>
      <c r="AW371" s="14" t="s">
        <v>34</v>
      </c>
      <c r="AX371" s="14" t="s">
        <v>78</v>
      </c>
      <c r="AY371" s="260" t="s">
        <v>142</v>
      </c>
    </row>
    <row r="372" s="12" customFormat="1">
      <c r="B372" s="228"/>
      <c r="C372" s="229"/>
      <c r="D372" s="230" t="s">
        <v>159</v>
      </c>
      <c r="E372" s="231" t="s">
        <v>1</v>
      </c>
      <c r="F372" s="232" t="s">
        <v>534</v>
      </c>
      <c r="G372" s="229"/>
      <c r="H372" s="233">
        <v>35.979999999999997</v>
      </c>
      <c r="I372" s="234"/>
      <c r="J372" s="229"/>
      <c r="K372" s="229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159</v>
      </c>
      <c r="AU372" s="239" t="s">
        <v>85</v>
      </c>
      <c r="AV372" s="12" t="s">
        <v>85</v>
      </c>
      <c r="AW372" s="12" t="s">
        <v>34</v>
      </c>
      <c r="AX372" s="12" t="s">
        <v>78</v>
      </c>
      <c r="AY372" s="239" t="s">
        <v>142</v>
      </c>
    </row>
    <row r="373" s="14" customFormat="1">
      <c r="B373" s="251"/>
      <c r="C373" s="252"/>
      <c r="D373" s="230" t="s">
        <v>159</v>
      </c>
      <c r="E373" s="253" t="s">
        <v>1</v>
      </c>
      <c r="F373" s="254" t="s">
        <v>290</v>
      </c>
      <c r="G373" s="252"/>
      <c r="H373" s="253" t="s">
        <v>1</v>
      </c>
      <c r="I373" s="255"/>
      <c r="J373" s="252"/>
      <c r="K373" s="252"/>
      <c r="L373" s="256"/>
      <c r="M373" s="257"/>
      <c r="N373" s="258"/>
      <c r="O373" s="258"/>
      <c r="P373" s="258"/>
      <c r="Q373" s="258"/>
      <c r="R373" s="258"/>
      <c r="S373" s="258"/>
      <c r="T373" s="259"/>
      <c r="AT373" s="260" t="s">
        <v>159</v>
      </c>
      <c r="AU373" s="260" t="s">
        <v>85</v>
      </c>
      <c r="AV373" s="14" t="s">
        <v>83</v>
      </c>
      <c r="AW373" s="14" t="s">
        <v>34</v>
      </c>
      <c r="AX373" s="14" t="s">
        <v>78</v>
      </c>
      <c r="AY373" s="260" t="s">
        <v>142</v>
      </c>
    </row>
    <row r="374" s="12" customFormat="1">
      <c r="B374" s="228"/>
      <c r="C374" s="229"/>
      <c r="D374" s="230" t="s">
        <v>159</v>
      </c>
      <c r="E374" s="231" t="s">
        <v>1</v>
      </c>
      <c r="F374" s="232" t="s">
        <v>384</v>
      </c>
      <c r="G374" s="229"/>
      <c r="H374" s="233">
        <v>306.38999999999999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159</v>
      </c>
      <c r="AU374" s="239" t="s">
        <v>85</v>
      </c>
      <c r="AV374" s="12" t="s">
        <v>85</v>
      </c>
      <c r="AW374" s="12" t="s">
        <v>34</v>
      </c>
      <c r="AX374" s="12" t="s">
        <v>78</v>
      </c>
      <c r="AY374" s="239" t="s">
        <v>142</v>
      </c>
    </row>
    <row r="375" s="13" customFormat="1">
      <c r="B375" s="240"/>
      <c r="C375" s="241"/>
      <c r="D375" s="230" t="s">
        <v>159</v>
      </c>
      <c r="E375" s="242" t="s">
        <v>1</v>
      </c>
      <c r="F375" s="243" t="s">
        <v>186</v>
      </c>
      <c r="G375" s="241"/>
      <c r="H375" s="244">
        <v>342.37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159</v>
      </c>
      <c r="AU375" s="250" t="s">
        <v>85</v>
      </c>
      <c r="AV375" s="13" t="s">
        <v>149</v>
      </c>
      <c r="AW375" s="13" t="s">
        <v>34</v>
      </c>
      <c r="AX375" s="13" t="s">
        <v>83</v>
      </c>
      <c r="AY375" s="250" t="s">
        <v>142</v>
      </c>
    </row>
    <row r="376" s="1" customFormat="1" ht="16.5" customHeight="1">
      <c r="B376" s="37"/>
      <c r="C376" s="215" t="s">
        <v>535</v>
      </c>
      <c r="D376" s="215" t="s">
        <v>144</v>
      </c>
      <c r="E376" s="216" t="s">
        <v>536</v>
      </c>
      <c r="F376" s="217" t="s">
        <v>537</v>
      </c>
      <c r="G376" s="218" t="s">
        <v>163</v>
      </c>
      <c r="H376" s="219">
        <v>0.64400000000000002</v>
      </c>
      <c r="I376" s="220"/>
      <c r="J376" s="221">
        <f>ROUND(I376*H376,2)</f>
        <v>0</v>
      </c>
      <c r="K376" s="217" t="s">
        <v>148</v>
      </c>
      <c r="L376" s="42"/>
      <c r="M376" s="222" t="s">
        <v>1</v>
      </c>
      <c r="N376" s="223" t="s">
        <v>43</v>
      </c>
      <c r="O376" s="85"/>
      <c r="P376" s="224">
        <f>O376*H376</f>
        <v>0</v>
      </c>
      <c r="Q376" s="224">
        <v>0.54034000000000004</v>
      </c>
      <c r="R376" s="224">
        <f>Q376*H376</f>
        <v>0.34797896000000006</v>
      </c>
      <c r="S376" s="224">
        <v>0</v>
      </c>
      <c r="T376" s="225">
        <f>S376*H376</f>
        <v>0</v>
      </c>
      <c r="AR376" s="226" t="s">
        <v>149</v>
      </c>
      <c r="AT376" s="226" t="s">
        <v>144</v>
      </c>
      <c r="AU376" s="226" t="s">
        <v>85</v>
      </c>
      <c r="AY376" s="16" t="s">
        <v>142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6" t="s">
        <v>83</v>
      </c>
      <c r="BK376" s="227">
        <f>ROUND(I376*H376,2)</f>
        <v>0</v>
      </c>
      <c r="BL376" s="16" t="s">
        <v>149</v>
      </c>
      <c r="BM376" s="226" t="s">
        <v>538</v>
      </c>
    </row>
    <row r="377" s="12" customFormat="1">
      <c r="B377" s="228"/>
      <c r="C377" s="229"/>
      <c r="D377" s="230" t="s">
        <v>159</v>
      </c>
      <c r="E377" s="231" t="s">
        <v>1</v>
      </c>
      <c r="F377" s="232" t="s">
        <v>539</v>
      </c>
      <c r="G377" s="229"/>
      <c r="H377" s="233">
        <v>0.64400000000000002</v>
      </c>
      <c r="I377" s="234"/>
      <c r="J377" s="229"/>
      <c r="K377" s="229"/>
      <c r="L377" s="235"/>
      <c r="M377" s="236"/>
      <c r="N377" s="237"/>
      <c r="O377" s="237"/>
      <c r="P377" s="237"/>
      <c r="Q377" s="237"/>
      <c r="R377" s="237"/>
      <c r="S377" s="237"/>
      <c r="T377" s="238"/>
      <c r="AT377" s="239" t="s">
        <v>159</v>
      </c>
      <c r="AU377" s="239" t="s">
        <v>85</v>
      </c>
      <c r="AV377" s="12" t="s">
        <v>85</v>
      </c>
      <c r="AW377" s="12" t="s">
        <v>34</v>
      </c>
      <c r="AX377" s="12" t="s">
        <v>83</v>
      </c>
      <c r="AY377" s="239" t="s">
        <v>142</v>
      </c>
    </row>
    <row r="378" s="1" customFormat="1" ht="16.5" customHeight="1">
      <c r="B378" s="37"/>
      <c r="C378" s="261" t="s">
        <v>540</v>
      </c>
      <c r="D378" s="261" t="s">
        <v>258</v>
      </c>
      <c r="E378" s="262" t="s">
        <v>541</v>
      </c>
      <c r="F378" s="263" t="s">
        <v>542</v>
      </c>
      <c r="G378" s="264" t="s">
        <v>543</v>
      </c>
      <c r="H378" s="265">
        <v>0.191</v>
      </c>
      <c r="I378" s="266"/>
      <c r="J378" s="267">
        <f>ROUND(I378*H378,2)</f>
        <v>0</v>
      </c>
      <c r="K378" s="263" t="s">
        <v>148</v>
      </c>
      <c r="L378" s="268"/>
      <c r="M378" s="269" t="s">
        <v>1</v>
      </c>
      <c r="N378" s="270" t="s">
        <v>43</v>
      </c>
      <c r="O378" s="85"/>
      <c r="P378" s="224">
        <f>O378*H378</f>
        <v>0</v>
      </c>
      <c r="Q378" s="224">
        <v>4.0999999999999996</v>
      </c>
      <c r="R378" s="224">
        <f>Q378*H378</f>
        <v>0.78309999999999991</v>
      </c>
      <c r="S378" s="224">
        <v>0</v>
      </c>
      <c r="T378" s="225">
        <f>S378*H378</f>
        <v>0</v>
      </c>
      <c r="AR378" s="226" t="s">
        <v>179</v>
      </c>
      <c r="AT378" s="226" t="s">
        <v>258</v>
      </c>
      <c r="AU378" s="226" t="s">
        <v>85</v>
      </c>
      <c r="AY378" s="16" t="s">
        <v>142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16" t="s">
        <v>83</v>
      </c>
      <c r="BK378" s="227">
        <f>ROUND(I378*H378,2)</f>
        <v>0</v>
      </c>
      <c r="BL378" s="16" t="s">
        <v>149</v>
      </c>
      <c r="BM378" s="226" t="s">
        <v>544</v>
      </c>
    </row>
    <row r="379" s="11" customFormat="1" ht="22.8" customHeight="1">
      <c r="B379" s="199"/>
      <c r="C379" s="200"/>
      <c r="D379" s="201" t="s">
        <v>77</v>
      </c>
      <c r="E379" s="213" t="s">
        <v>545</v>
      </c>
      <c r="F379" s="213" t="s">
        <v>546</v>
      </c>
      <c r="G379" s="200"/>
      <c r="H379" s="200"/>
      <c r="I379" s="203"/>
      <c r="J379" s="214">
        <f>BK379</f>
        <v>0</v>
      </c>
      <c r="K379" s="200"/>
      <c r="L379" s="205"/>
      <c r="M379" s="206"/>
      <c r="N379" s="207"/>
      <c r="O379" s="207"/>
      <c r="P379" s="208">
        <f>SUM(P380:P383)</f>
        <v>0</v>
      </c>
      <c r="Q379" s="207"/>
      <c r="R379" s="208">
        <f>SUM(R380:R383)</f>
        <v>0</v>
      </c>
      <c r="S379" s="207"/>
      <c r="T379" s="209">
        <f>SUM(T380:T383)</f>
        <v>0</v>
      </c>
      <c r="AR379" s="210" t="s">
        <v>83</v>
      </c>
      <c r="AT379" s="211" t="s">
        <v>77</v>
      </c>
      <c r="AU379" s="211" t="s">
        <v>83</v>
      </c>
      <c r="AY379" s="210" t="s">
        <v>142</v>
      </c>
      <c r="BK379" s="212">
        <f>SUM(BK380:BK383)</f>
        <v>0</v>
      </c>
    </row>
    <row r="380" s="1" customFormat="1" ht="24" customHeight="1">
      <c r="B380" s="37"/>
      <c r="C380" s="215" t="s">
        <v>547</v>
      </c>
      <c r="D380" s="215" t="s">
        <v>144</v>
      </c>
      <c r="E380" s="216" t="s">
        <v>548</v>
      </c>
      <c r="F380" s="217" t="s">
        <v>549</v>
      </c>
      <c r="G380" s="218" t="s">
        <v>203</v>
      </c>
      <c r="H380" s="219">
        <v>29.395</v>
      </c>
      <c r="I380" s="220"/>
      <c r="J380" s="221">
        <f>ROUND(I380*H380,2)</f>
        <v>0</v>
      </c>
      <c r="K380" s="217" t="s">
        <v>148</v>
      </c>
      <c r="L380" s="42"/>
      <c r="M380" s="222" t="s">
        <v>1</v>
      </c>
      <c r="N380" s="223" t="s">
        <v>43</v>
      </c>
      <c r="O380" s="85"/>
      <c r="P380" s="224">
        <f>O380*H380</f>
        <v>0</v>
      </c>
      <c r="Q380" s="224">
        <v>0</v>
      </c>
      <c r="R380" s="224">
        <f>Q380*H380</f>
        <v>0</v>
      </c>
      <c r="S380" s="224">
        <v>0</v>
      </c>
      <c r="T380" s="225">
        <f>S380*H380</f>
        <v>0</v>
      </c>
      <c r="AR380" s="226" t="s">
        <v>149</v>
      </c>
      <c r="AT380" s="226" t="s">
        <v>144</v>
      </c>
      <c r="AU380" s="226" t="s">
        <v>85</v>
      </c>
      <c r="AY380" s="16" t="s">
        <v>142</v>
      </c>
      <c r="BE380" s="227">
        <f>IF(N380="základní",J380,0)</f>
        <v>0</v>
      </c>
      <c r="BF380" s="227">
        <f>IF(N380="snížená",J380,0)</f>
        <v>0</v>
      </c>
      <c r="BG380" s="227">
        <f>IF(N380="zákl. přenesená",J380,0)</f>
        <v>0</v>
      </c>
      <c r="BH380" s="227">
        <f>IF(N380="sníž. přenesená",J380,0)</f>
        <v>0</v>
      </c>
      <c r="BI380" s="227">
        <f>IF(N380="nulová",J380,0)</f>
        <v>0</v>
      </c>
      <c r="BJ380" s="16" t="s">
        <v>83</v>
      </c>
      <c r="BK380" s="227">
        <f>ROUND(I380*H380,2)</f>
        <v>0</v>
      </c>
      <c r="BL380" s="16" t="s">
        <v>149</v>
      </c>
      <c r="BM380" s="226" t="s">
        <v>550</v>
      </c>
    </row>
    <row r="381" s="1" customFormat="1" ht="36" customHeight="1">
      <c r="B381" s="37"/>
      <c r="C381" s="215" t="s">
        <v>551</v>
      </c>
      <c r="D381" s="215" t="s">
        <v>144</v>
      </c>
      <c r="E381" s="216" t="s">
        <v>552</v>
      </c>
      <c r="F381" s="217" t="s">
        <v>553</v>
      </c>
      <c r="G381" s="218" t="s">
        <v>203</v>
      </c>
      <c r="H381" s="219">
        <v>881.85000000000002</v>
      </c>
      <c r="I381" s="220"/>
      <c r="J381" s="221">
        <f>ROUND(I381*H381,2)</f>
        <v>0</v>
      </c>
      <c r="K381" s="217" t="s">
        <v>148</v>
      </c>
      <c r="L381" s="42"/>
      <c r="M381" s="222" t="s">
        <v>1</v>
      </c>
      <c r="N381" s="223" t="s">
        <v>43</v>
      </c>
      <c r="O381" s="85"/>
      <c r="P381" s="224">
        <f>O381*H381</f>
        <v>0</v>
      </c>
      <c r="Q381" s="224">
        <v>0</v>
      </c>
      <c r="R381" s="224">
        <f>Q381*H381</f>
        <v>0</v>
      </c>
      <c r="S381" s="224">
        <v>0</v>
      </c>
      <c r="T381" s="225">
        <f>S381*H381</f>
        <v>0</v>
      </c>
      <c r="AR381" s="226" t="s">
        <v>149</v>
      </c>
      <c r="AT381" s="226" t="s">
        <v>144</v>
      </c>
      <c r="AU381" s="226" t="s">
        <v>85</v>
      </c>
      <c r="AY381" s="16" t="s">
        <v>142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16" t="s">
        <v>83</v>
      </c>
      <c r="BK381" s="227">
        <f>ROUND(I381*H381,2)</f>
        <v>0</v>
      </c>
      <c r="BL381" s="16" t="s">
        <v>149</v>
      </c>
      <c r="BM381" s="226" t="s">
        <v>554</v>
      </c>
    </row>
    <row r="382" s="12" customFormat="1">
      <c r="B382" s="228"/>
      <c r="C382" s="229"/>
      <c r="D382" s="230" t="s">
        <v>159</v>
      </c>
      <c r="E382" s="229"/>
      <c r="F382" s="232" t="s">
        <v>555</v>
      </c>
      <c r="G382" s="229"/>
      <c r="H382" s="233">
        <v>881.85000000000002</v>
      </c>
      <c r="I382" s="234"/>
      <c r="J382" s="229"/>
      <c r="K382" s="229"/>
      <c r="L382" s="235"/>
      <c r="M382" s="236"/>
      <c r="N382" s="237"/>
      <c r="O382" s="237"/>
      <c r="P382" s="237"/>
      <c r="Q382" s="237"/>
      <c r="R382" s="237"/>
      <c r="S382" s="237"/>
      <c r="T382" s="238"/>
      <c r="AT382" s="239" t="s">
        <v>159</v>
      </c>
      <c r="AU382" s="239" t="s">
        <v>85</v>
      </c>
      <c r="AV382" s="12" t="s">
        <v>85</v>
      </c>
      <c r="AW382" s="12" t="s">
        <v>4</v>
      </c>
      <c r="AX382" s="12" t="s">
        <v>83</v>
      </c>
      <c r="AY382" s="239" t="s">
        <v>142</v>
      </c>
    </row>
    <row r="383" s="1" customFormat="1" ht="36" customHeight="1">
      <c r="B383" s="37"/>
      <c r="C383" s="215" t="s">
        <v>556</v>
      </c>
      <c r="D383" s="215" t="s">
        <v>144</v>
      </c>
      <c r="E383" s="216" t="s">
        <v>557</v>
      </c>
      <c r="F383" s="217" t="s">
        <v>558</v>
      </c>
      <c r="G383" s="218" t="s">
        <v>203</v>
      </c>
      <c r="H383" s="219">
        <v>24.687000000000001</v>
      </c>
      <c r="I383" s="220"/>
      <c r="J383" s="221">
        <f>ROUND(I383*H383,2)</f>
        <v>0</v>
      </c>
      <c r="K383" s="217" t="s">
        <v>148</v>
      </c>
      <c r="L383" s="42"/>
      <c r="M383" s="222" t="s">
        <v>1</v>
      </c>
      <c r="N383" s="223" t="s">
        <v>43</v>
      </c>
      <c r="O383" s="85"/>
      <c r="P383" s="224">
        <f>O383*H383</f>
        <v>0</v>
      </c>
      <c r="Q383" s="224">
        <v>0</v>
      </c>
      <c r="R383" s="224">
        <f>Q383*H383</f>
        <v>0</v>
      </c>
      <c r="S383" s="224">
        <v>0</v>
      </c>
      <c r="T383" s="225">
        <f>S383*H383</f>
        <v>0</v>
      </c>
      <c r="AR383" s="226" t="s">
        <v>149</v>
      </c>
      <c r="AT383" s="226" t="s">
        <v>144</v>
      </c>
      <c r="AU383" s="226" t="s">
        <v>85</v>
      </c>
      <c r="AY383" s="16" t="s">
        <v>142</v>
      </c>
      <c r="BE383" s="227">
        <f>IF(N383="základní",J383,0)</f>
        <v>0</v>
      </c>
      <c r="BF383" s="227">
        <f>IF(N383="snížená",J383,0)</f>
        <v>0</v>
      </c>
      <c r="BG383" s="227">
        <f>IF(N383="zákl. přenesená",J383,0)</f>
        <v>0</v>
      </c>
      <c r="BH383" s="227">
        <f>IF(N383="sníž. přenesená",J383,0)</f>
        <v>0</v>
      </c>
      <c r="BI383" s="227">
        <f>IF(N383="nulová",J383,0)</f>
        <v>0</v>
      </c>
      <c r="BJ383" s="16" t="s">
        <v>83</v>
      </c>
      <c r="BK383" s="227">
        <f>ROUND(I383*H383,2)</f>
        <v>0</v>
      </c>
      <c r="BL383" s="16" t="s">
        <v>149</v>
      </c>
      <c r="BM383" s="226" t="s">
        <v>559</v>
      </c>
    </row>
    <row r="384" s="11" customFormat="1" ht="22.8" customHeight="1">
      <c r="B384" s="199"/>
      <c r="C384" s="200"/>
      <c r="D384" s="201" t="s">
        <v>77</v>
      </c>
      <c r="E384" s="213" t="s">
        <v>560</v>
      </c>
      <c r="F384" s="213" t="s">
        <v>561</v>
      </c>
      <c r="G384" s="200"/>
      <c r="H384" s="200"/>
      <c r="I384" s="203"/>
      <c r="J384" s="214">
        <f>BK384</f>
        <v>0</v>
      </c>
      <c r="K384" s="200"/>
      <c r="L384" s="205"/>
      <c r="M384" s="206"/>
      <c r="N384" s="207"/>
      <c r="O384" s="207"/>
      <c r="P384" s="208">
        <f>P385</f>
        <v>0</v>
      </c>
      <c r="Q384" s="207"/>
      <c r="R384" s="208">
        <f>R385</f>
        <v>0</v>
      </c>
      <c r="S384" s="207"/>
      <c r="T384" s="209">
        <f>T385</f>
        <v>0</v>
      </c>
      <c r="AR384" s="210" t="s">
        <v>83</v>
      </c>
      <c r="AT384" s="211" t="s">
        <v>77</v>
      </c>
      <c r="AU384" s="211" t="s">
        <v>83</v>
      </c>
      <c r="AY384" s="210" t="s">
        <v>142</v>
      </c>
      <c r="BK384" s="212">
        <f>BK385</f>
        <v>0</v>
      </c>
    </row>
    <row r="385" s="1" customFormat="1" ht="48" customHeight="1">
      <c r="B385" s="37"/>
      <c r="C385" s="215" t="s">
        <v>562</v>
      </c>
      <c r="D385" s="215" t="s">
        <v>144</v>
      </c>
      <c r="E385" s="216" t="s">
        <v>563</v>
      </c>
      <c r="F385" s="217" t="s">
        <v>564</v>
      </c>
      <c r="G385" s="218" t="s">
        <v>203</v>
      </c>
      <c r="H385" s="219">
        <v>65.018000000000001</v>
      </c>
      <c r="I385" s="220"/>
      <c r="J385" s="221">
        <f>ROUND(I385*H385,2)</f>
        <v>0</v>
      </c>
      <c r="K385" s="217" t="s">
        <v>148</v>
      </c>
      <c r="L385" s="42"/>
      <c r="M385" s="222" t="s">
        <v>1</v>
      </c>
      <c r="N385" s="223" t="s">
        <v>43</v>
      </c>
      <c r="O385" s="85"/>
      <c r="P385" s="224">
        <f>O385*H385</f>
        <v>0</v>
      </c>
      <c r="Q385" s="224">
        <v>0</v>
      </c>
      <c r="R385" s="224">
        <f>Q385*H385</f>
        <v>0</v>
      </c>
      <c r="S385" s="224">
        <v>0</v>
      </c>
      <c r="T385" s="225">
        <f>S385*H385</f>
        <v>0</v>
      </c>
      <c r="AR385" s="226" t="s">
        <v>149</v>
      </c>
      <c r="AT385" s="226" t="s">
        <v>144</v>
      </c>
      <c r="AU385" s="226" t="s">
        <v>85</v>
      </c>
      <c r="AY385" s="16" t="s">
        <v>142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16" t="s">
        <v>83</v>
      </c>
      <c r="BK385" s="227">
        <f>ROUND(I385*H385,2)</f>
        <v>0</v>
      </c>
      <c r="BL385" s="16" t="s">
        <v>149</v>
      </c>
      <c r="BM385" s="226" t="s">
        <v>565</v>
      </c>
    </row>
    <row r="386" s="11" customFormat="1" ht="25.92" customHeight="1">
      <c r="B386" s="199"/>
      <c r="C386" s="200"/>
      <c r="D386" s="201" t="s">
        <v>77</v>
      </c>
      <c r="E386" s="202" t="s">
        <v>566</v>
      </c>
      <c r="F386" s="202" t="s">
        <v>567</v>
      </c>
      <c r="G386" s="200"/>
      <c r="H386" s="200"/>
      <c r="I386" s="203"/>
      <c r="J386" s="204">
        <f>BK386</f>
        <v>0</v>
      </c>
      <c r="K386" s="200"/>
      <c r="L386" s="205"/>
      <c r="M386" s="206"/>
      <c r="N386" s="207"/>
      <c r="O386" s="207"/>
      <c r="P386" s="208">
        <f>P387+P425+P430+P435+P439+P446+P449+P464+P472+P475+P535+P543+P561+P567+P571+P573+P585</f>
        <v>0</v>
      </c>
      <c r="Q386" s="207"/>
      <c r="R386" s="208">
        <f>R387+R425+R430+R435+R439+R446+R449+R464+R472+R475+R535+R543+R561+R567+R571+R573+R585</f>
        <v>2.1008301299999999</v>
      </c>
      <c r="S386" s="207"/>
      <c r="T386" s="209">
        <f>T387+T425+T430+T435+T439+T446+T449+T464+T472+T475+T535+T543+T561+T567+T571+T573+T585</f>
        <v>1.0266567</v>
      </c>
      <c r="AR386" s="210" t="s">
        <v>85</v>
      </c>
      <c r="AT386" s="211" t="s">
        <v>77</v>
      </c>
      <c r="AU386" s="211" t="s">
        <v>78</v>
      </c>
      <c r="AY386" s="210" t="s">
        <v>142</v>
      </c>
      <c r="BK386" s="212">
        <f>BK387+BK425+BK430+BK435+BK439+BK446+BK449+BK464+BK472+BK475+BK535+BK543+BK561+BK567+BK571+BK573+BK585</f>
        <v>0</v>
      </c>
    </row>
    <row r="387" s="11" customFormat="1" ht="22.8" customHeight="1">
      <c r="B387" s="199"/>
      <c r="C387" s="200"/>
      <c r="D387" s="201" t="s">
        <v>77</v>
      </c>
      <c r="E387" s="213" t="s">
        <v>568</v>
      </c>
      <c r="F387" s="213" t="s">
        <v>569</v>
      </c>
      <c r="G387" s="200"/>
      <c r="H387" s="200"/>
      <c r="I387" s="203"/>
      <c r="J387" s="214">
        <f>BK387</f>
        <v>0</v>
      </c>
      <c r="K387" s="200"/>
      <c r="L387" s="205"/>
      <c r="M387" s="206"/>
      <c r="N387" s="207"/>
      <c r="O387" s="207"/>
      <c r="P387" s="208">
        <f>SUM(P388:P424)</f>
        <v>0</v>
      </c>
      <c r="Q387" s="207"/>
      <c r="R387" s="208">
        <f>SUM(R388:R424)</f>
        <v>0.99864154000000016</v>
      </c>
      <c r="S387" s="207"/>
      <c r="T387" s="209">
        <f>SUM(T388:T424)</f>
        <v>0</v>
      </c>
      <c r="AR387" s="210" t="s">
        <v>85</v>
      </c>
      <c r="AT387" s="211" t="s">
        <v>77</v>
      </c>
      <c r="AU387" s="211" t="s">
        <v>83</v>
      </c>
      <c r="AY387" s="210" t="s">
        <v>142</v>
      </c>
      <c r="BK387" s="212">
        <f>SUM(BK388:BK424)</f>
        <v>0</v>
      </c>
    </row>
    <row r="388" s="1" customFormat="1" ht="36" customHeight="1">
      <c r="B388" s="37"/>
      <c r="C388" s="215" t="s">
        <v>570</v>
      </c>
      <c r="D388" s="215" t="s">
        <v>144</v>
      </c>
      <c r="E388" s="216" t="s">
        <v>571</v>
      </c>
      <c r="F388" s="217" t="s">
        <v>572</v>
      </c>
      <c r="G388" s="218" t="s">
        <v>147</v>
      </c>
      <c r="H388" s="219">
        <v>8.9600000000000009</v>
      </c>
      <c r="I388" s="220"/>
      <c r="J388" s="221">
        <f>ROUND(I388*H388,2)</f>
        <v>0</v>
      </c>
      <c r="K388" s="217" t="s">
        <v>148</v>
      </c>
      <c r="L388" s="42"/>
      <c r="M388" s="222" t="s">
        <v>1</v>
      </c>
      <c r="N388" s="223" t="s">
        <v>43</v>
      </c>
      <c r="O388" s="85"/>
      <c r="P388" s="224">
        <f>O388*H388</f>
        <v>0</v>
      </c>
      <c r="Q388" s="224">
        <v>0</v>
      </c>
      <c r="R388" s="224">
        <f>Q388*H388</f>
        <v>0</v>
      </c>
      <c r="S388" s="224">
        <v>0</v>
      </c>
      <c r="T388" s="225">
        <f>S388*H388</f>
        <v>0</v>
      </c>
      <c r="AR388" s="226" t="s">
        <v>223</v>
      </c>
      <c r="AT388" s="226" t="s">
        <v>144</v>
      </c>
      <c r="AU388" s="226" t="s">
        <v>85</v>
      </c>
      <c r="AY388" s="16" t="s">
        <v>142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6" t="s">
        <v>83</v>
      </c>
      <c r="BK388" s="227">
        <f>ROUND(I388*H388,2)</f>
        <v>0</v>
      </c>
      <c r="BL388" s="16" t="s">
        <v>223</v>
      </c>
      <c r="BM388" s="226" t="s">
        <v>573</v>
      </c>
    </row>
    <row r="389" s="12" customFormat="1">
      <c r="B389" s="228"/>
      <c r="C389" s="229"/>
      <c r="D389" s="230" t="s">
        <v>159</v>
      </c>
      <c r="E389" s="231" t="s">
        <v>1</v>
      </c>
      <c r="F389" s="232" t="s">
        <v>273</v>
      </c>
      <c r="G389" s="229"/>
      <c r="H389" s="233">
        <v>8.9600000000000009</v>
      </c>
      <c r="I389" s="234"/>
      <c r="J389" s="229"/>
      <c r="K389" s="229"/>
      <c r="L389" s="235"/>
      <c r="M389" s="236"/>
      <c r="N389" s="237"/>
      <c r="O389" s="237"/>
      <c r="P389" s="237"/>
      <c r="Q389" s="237"/>
      <c r="R389" s="237"/>
      <c r="S389" s="237"/>
      <c r="T389" s="238"/>
      <c r="AT389" s="239" t="s">
        <v>159</v>
      </c>
      <c r="AU389" s="239" t="s">
        <v>85</v>
      </c>
      <c r="AV389" s="12" t="s">
        <v>85</v>
      </c>
      <c r="AW389" s="12" t="s">
        <v>34</v>
      </c>
      <c r="AX389" s="12" t="s">
        <v>83</v>
      </c>
      <c r="AY389" s="239" t="s">
        <v>142</v>
      </c>
    </row>
    <row r="390" s="1" customFormat="1" ht="16.5" customHeight="1">
      <c r="B390" s="37"/>
      <c r="C390" s="261" t="s">
        <v>574</v>
      </c>
      <c r="D390" s="261" t="s">
        <v>258</v>
      </c>
      <c r="E390" s="262" t="s">
        <v>575</v>
      </c>
      <c r="F390" s="263" t="s">
        <v>576</v>
      </c>
      <c r="G390" s="264" t="s">
        <v>203</v>
      </c>
      <c r="H390" s="265">
        <v>0.0030000000000000001</v>
      </c>
      <c r="I390" s="266"/>
      <c r="J390" s="267">
        <f>ROUND(I390*H390,2)</f>
        <v>0</v>
      </c>
      <c r="K390" s="263" t="s">
        <v>148</v>
      </c>
      <c r="L390" s="268"/>
      <c r="M390" s="269" t="s">
        <v>1</v>
      </c>
      <c r="N390" s="270" t="s">
        <v>43</v>
      </c>
      <c r="O390" s="85"/>
      <c r="P390" s="224">
        <f>O390*H390</f>
        <v>0</v>
      </c>
      <c r="Q390" s="224">
        <v>1</v>
      </c>
      <c r="R390" s="224">
        <f>Q390*H390</f>
        <v>0.0030000000000000001</v>
      </c>
      <c r="S390" s="224">
        <v>0</v>
      </c>
      <c r="T390" s="225">
        <f>S390*H390</f>
        <v>0</v>
      </c>
      <c r="AR390" s="226" t="s">
        <v>321</v>
      </c>
      <c r="AT390" s="226" t="s">
        <v>258</v>
      </c>
      <c r="AU390" s="226" t="s">
        <v>85</v>
      </c>
      <c r="AY390" s="16" t="s">
        <v>142</v>
      </c>
      <c r="BE390" s="227">
        <f>IF(N390="základní",J390,0)</f>
        <v>0</v>
      </c>
      <c r="BF390" s="227">
        <f>IF(N390="snížená",J390,0)</f>
        <v>0</v>
      </c>
      <c r="BG390" s="227">
        <f>IF(N390="zákl. přenesená",J390,0)</f>
        <v>0</v>
      </c>
      <c r="BH390" s="227">
        <f>IF(N390="sníž. přenesená",J390,0)</f>
        <v>0</v>
      </c>
      <c r="BI390" s="227">
        <f>IF(N390="nulová",J390,0)</f>
        <v>0</v>
      </c>
      <c r="BJ390" s="16" t="s">
        <v>83</v>
      </c>
      <c r="BK390" s="227">
        <f>ROUND(I390*H390,2)</f>
        <v>0</v>
      </c>
      <c r="BL390" s="16" t="s">
        <v>223</v>
      </c>
      <c r="BM390" s="226" t="s">
        <v>577</v>
      </c>
    </row>
    <row r="391" s="12" customFormat="1">
      <c r="B391" s="228"/>
      <c r="C391" s="229"/>
      <c r="D391" s="230" t="s">
        <v>159</v>
      </c>
      <c r="E391" s="229"/>
      <c r="F391" s="232" t="s">
        <v>578</v>
      </c>
      <c r="G391" s="229"/>
      <c r="H391" s="233">
        <v>0.0030000000000000001</v>
      </c>
      <c r="I391" s="234"/>
      <c r="J391" s="229"/>
      <c r="K391" s="229"/>
      <c r="L391" s="235"/>
      <c r="M391" s="236"/>
      <c r="N391" s="237"/>
      <c r="O391" s="237"/>
      <c r="P391" s="237"/>
      <c r="Q391" s="237"/>
      <c r="R391" s="237"/>
      <c r="S391" s="237"/>
      <c r="T391" s="238"/>
      <c r="AT391" s="239" t="s">
        <v>159</v>
      </c>
      <c r="AU391" s="239" t="s">
        <v>85</v>
      </c>
      <c r="AV391" s="12" t="s">
        <v>85</v>
      </c>
      <c r="AW391" s="12" t="s">
        <v>4</v>
      </c>
      <c r="AX391" s="12" t="s">
        <v>83</v>
      </c>
      <c r="AY391" s="239" t="s">
        <v>142</v>
      </c>
    </row>
    <row r="392" s="1" customFormat="1" ht="24" customHeight="1">
      <c r="B392" s="37"/>
      <c r="C392" s="215" t="s">
        <v>579</v>
      </c>
      <c r="D392" s="215" t="s">
        <v>144</v>
      </c>
      <c r="E392" s="216" t="s">
        <v>580</v>
      </c>
      <c r="F392" s="217" t="s">
        <v>581</v>
      </c>
      <c r="G392" s="218" t="s">
        <v>147</v>
      </c>
      <c r="H392" s="219">
        <v>120.358</v>
      </c>
      <c r="I392" s="220"/>
      <c r="J392" s="221">
        <f>ROUND(I392*H392,2)</f>
        <v>0</v>
      </c>
      <c r="K392" s="217" t="s">
        <v>148</v>
      </c>
      <c r="L392" s="42"/>
      <c r="M392" s="222" t="s">
        <v>1</v>
      </c>
      <c r="N392" s="223" t="s">
        <v>43</v>
      </c>
      <c r="O392" s="85"/>
      <c r="P392" s="224">
        <f>O392*H392</f>
        <v>0</v>
      </c>
      <c r="Q392" s="224">
        <v>0</v>
      </c>
      <c r="R392" s="224">
        <f>Q392*H392</f>
        <v>0</v>
      </c>
      <c r="S392" s="224">
        <v>0</v>
      </c>
      <c r="T392" s="225">
        <f>S392*H392</f>
        <v>0</v>
      </c>
      <c r="AR392" s="226" t="s">
        <v>223</v>
      </c>
      <c r="AT392" s="226" t="s">
        <v>144</v>
      </c>
      <c r="AU392" s="226" t="s">
        <v>85</v>
      </c>
      <c r="AY392" s="16" t="s">
        <v>142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6" t="s">
        <v>83</v>
      </c>
      <c r="BK392" s="227">
        <f>ROUND(I392*H392,2)</f>
        <v>0</v>
      </c>
      <c r="BL392" s="16" t="s">
        <v>223</v>
      </c>
      <c r="BM392" s="226" t="s">
        <v>582</v>
      </c>
    </row>
    <row r="393" s="14" customFormat="1">
      <c r="B393" s="251"/>
      <c r="C393" s="252"/>
      <c r="D393" s="230" t="s">
        <v>159</v>
      </c>
      <c r="E393" s="253" t="s">
        <v>1</v>
      </c>
      <c r="F393" s="254" t="s">
        <v>377</v>
      </c>
      <c r="G393" s="252"/>
      <c r="H393" s="253" t="s">
        <v>1</v>
      </c>
      <c r="I393" s="255"/>
      <c r="J393" s="252"/>
      <c r="K393" s="252"/>
      <c r="L393" s="256"/>
      <c r="M393" s="257"/>
      <c r="N393" s="258"/>
      <c r="O393" s="258"/>
      <c r="P393" s="258"/>
      <c r="Q393" s="258"/>
      <c r="R393" s="258"/>
      <c r="S393" s="258"/>
      <c r="T393" s="259"/>
      <c r="AT393" s="260" t="s">
        <v>159</v>
      </c>
      <c r="AU393" s="260" t="s">
        <v>85</v>
      </c>
      <c r="AV393" s="14" t="s">
        <v>83</v>
      </c>
      <c r="AW393" s="14" t="s">
        <v>34</v>
      </c>
      <c r="AX393" s="14" t="s">
        <v>78</v>
      </c>
      <c r="AY393" s="260" t="s">
        <v>142</v>
      </c>
    </row>
    <row r="394" s="12" customFormat="1">
      <c r="B394" s="228"/>
      <c r="C394" s="229"/>
      <c r="D394" s="230" t="s">
        <v>159</v>
      </c>
      <c r="E394" s="231" t="s">
        <v>1</v>
      </c>
      <c r="F394" s="232" t="s">
        <v>378</v>
      </c>
      <c r="G394" s="229"/>
      <c r="H394" s="233">
        <v>120.358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AT394" s="239" t="s">
        <v>159</v>
      </c>
      <c r="AU394" s="239" t="s">
        <v>85</v>
      </c>
      <c r="AV394" s="12" t="s">
        <v>85</v>
      </c>
      <c r="AW394" s="12" t="s">
        <v>34</v>
      </c>
      <c r="AX394" s="12" t="s">
        <v>83</v>
      </c>
      <c r="AY394" s="239" t="s">
        <v>142</v>
      </c>
    </row>
    <row r="395" s="1" customFormat="1" ht="16.5" customHeight="1">
      <c r="B395" s="37"/>
      <c r="C395" s="261" t="s">
        <v>583</v>
      </c>
      <c r="D395" s="261" t="s">
        <v>258</v>
      </c>
      <c r="E395" s="262" t="s">
        <v>575</v>
      </c>
      <c r="F395" s="263" t="s">
        <v>576</v>
      </c>
      <c r="G395" s="264" t="s">
        <v>203</v>
      </c>
      <c r="H395" s="265">
        <v>0.042000000000000003</v>
      </c>
      <c r="I395" s="266"/>
      <c r="J395" s="267">
        <f>ROUND(I395*H395,2)</f>
        <v>0</v>
      </c>
      <c r="K395" s="263" t="s">
        <v>148</v>
      </c>
      <c r="L395" s="268"/>
      <c r="M395" s="269" t="s">
        <v>1</v>
      </c>
      <c r="N395" s="270" t="s">
        <v>43</v>
      </c>
      <c r="O395" s="85"/>
      <c r="P395" s="224">
        <f>O395*H395</f>
        <v>0</v>
      </c>
      <c r="Q395" s="224">
        <v>1</v>
      </c>
      <c r="R395" s="224">
        <f>Q395*H395</f>
        <v>0.042000000000000003</v>
      </c>
      <c r="S395" s="224">
        <v>0</v>
      </c>
      <c r="T395" s="225">
        <f>S395*H395</f>
        <v>0</v>
      </c>
      <c r="AR395" s="226" t="s">
        <v>321</v>
      </c>
      <c r="AT395" s="226" t="s">
        <v>258</v>
      </c>
      <c r="AU395" s="226" t="s">
        <v>85</v>
      </c>
      <c r="AY395" s="16" t="s">
        <v>142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6" t="s">
        <v>83</v>
      </c>
      <c r="BK395" s="227">
        <f>ROUND(I395*H395,2)</f>
        <v>0</v>
      </c>
      <c r="BL395" s="16" t="s">
        <v>223</v>
      </c>
      <c r="BM395" s="226" t="s">
        <v>584</v>
      </c>
    </row>
    <row r="396" s="12" customFormat="1">
      <c r="B396" s="228"/>
      <c r="C396" s="229"/>
      <c r="D396" s="230" t="s">
        <v>159</v>
      </c>
      <c r="E396" s="229"/>
      <c r="F396" s="232" t="s">
        <v>585</v>
      </c>
      <c r="G396" s="229"/>
      <c r="H396" s="233">
        <v>0.042000000000000003</v>
      </c>
      <c r="I396" s="234"/>
      <c r="J396" s="229"/>
      <c r="K396" s="229"/>
      <c r="L396" s="235"/>
      <c r="M396" s="236"/>
      <c r="N396" s="237"/>
      <c r="O396" s="237"/>
      <c r="P396" s="237"/>
      <c r="Q396" s="237"/>
      <c r="R396" s="237"/>
      <c r="S396" s="237"/>
      <c r="T396" s="238"/>
      <c r="AT396" s="239" t="s">
        <v>159</v>
      </c>
      <c r="AU396" s="239" t="s">
        <v>85</v>
      </c>
      <c r="AV396" s="12" t="s">
        <v>85</v>
      </c>
      <c r="AW396" s="12" t="s">
        <v>4</v>
      </c>
      <c r="AX396" s="12" t="s">
        <v>83</v>
      </c>
      <c r="AY396" s="239" t="s">
        <v>142</v>
      </c>
    </row>
    <row r="397" s="1" customFormat="1" ht="36" customHeight="1">
      <c r="B397" s="37"/>
      <c r="C397" s="215" t="s">
        <v>586</v>
      </c>
      <c r="D397" s="215" t="s">
        <v>144</v>
      </c>
      <c r="E397" s="216" t="s">
        <v>587</v>
      </c>
      <c r="F397" s="217" t="s">
        <v>588</v>
      </c>
      <c r="G397" s="218" t="s">
        <v>147</v>
      </c>
      <c r="H397" s="219">
        <v>100.03</v>
      </c>
      <c r="I397" s="220"/>
      <c r="J397" s="221">
        <f>ROUND(I397*H397,2)</f>
        <v>0</v>
      </c>
      <c r="K397" s="217" t="s">
        <v>148</v>
      </c>
      <c r="L397" s="42"/>
      <c r="M397" s="222" t="s">
        <v>1</v>
      </c>
      <c r="N397" s="223" t="s">
        <v>43</v>
      </c>
      <c r="O397" s="85"/>
      <c r="P397" s="224">
        <f>O397*H397</f>
        <v>0</v>
      </c>
      <c r="Q397" s="224">
        <v>0</v>
      </c>
      <c r="R397" s="224">
        <f>Q397*H397</f>
        <v>0</v>
      </c>
      <c r="S397" s="224">
        <v>0</v>
      </c>
      <c r="T397" s="225">
        <f>S397*H397</f>
        <v>0</v>
      </c>
      <c r="AR397" s="226" t="s">
        <v>223</v>
      </c>
      <c r="AT397" s="226" t="s">
        <v>144</v>
      </c>
      <c r="AU397" s="226" t="s">
        <v>85</v>
      </c>
      <c r="AY397" s="16" t="s">
        <v>142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16" t="s">
        <v>83</v>
      </c>
      <c r="BK397" s="227">
        <f>ROUND(I397*H397,2)</f>
        <v>0</v>
      </c>
      <c r="BL397" s="16" t="s">
        <v>223</v>
      </c>
      <c r="BM397" s="226" t="s">
        <v>589</v>
      </c>
    </row>
    <row r="398" s="14" customFormat="1">
      <c r="B398" s="251"/>
      <c r="C398" s="252"/>
      <c r="D398" s="230" t="s">
        <v>159</v>
      </c>
      <c r="E398" s="253" t="s">
        <v>1</v>
      </c>
      <c r="F398" s="254" t="s">
        <v>288</v>
      </c>
      <c r="G398" s="252"/>
      <c r="H398" s="253" t="s">
        <v>1</v>
      </c>
      <c r="I398" s="255"/>
      <c r="J398" s="252"/>
      <c r="K398" s="252"/>
      <c r="L398" s="256"/>
      <c r="M398" s="257"/>
      <c r="N398" s="258"/>
      <c r="O398" s="258"/>
      <c r="P398" s="258"/>
      <c r="Q398" s="258"/>
      <c r="R398" s="258"/>
      <c r="S398" s="258"/>
      <c r="T398" s="259"/>
      <c r="AT398" s="260" t="s">
        <v>159</v>
      </c>
      <c r="AU398" s="260" t="s">
        <v>85</v>
      </c>
      <c r="AV398" s="14" t="s">
        <v>83</v>
      </c>
      <c r="AW398" s="14" t="s">
        <v>34</v>
      </c>
      <c r="AX398" s="14" t="s">
        <v>78</v>
      </c>
      <c r="AY398" s="260" t="s">
        <v>142</v>
      </c>
    </row>
    <row r="399" s="12" customFormat="1">
      <c r="B399" s="228"/>
      <c r="C399" s="229"/>
      <c r="D399" s="230" t="s">
        <v>159</v>
      </c>
      <c r="E399" s="231" t="s">
        <v>1</v>
      </c>
      <c r="F399" s="232" t="s">
        <v>289</v>
      </c>
      <c r="G399" s="229"/>
      <c r="H399" s="233">
        <v>100.03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AT399" s="239" t="s">
        <v>159</v>
      </c>
      <c r="AU399" s="239" t="s">
        <v>85</v>
      </c>
      <c r="AV399" s="12" t="s">
        <v>85</v>
      </c>
      <c r="AW399" s="12" t="s">
        <v>34</v>
      </c>
      <c r="AX399" s="12" t="s">
        <v>78</v>
      </c>
      <c r="AY399" s="239" t="s">
        <v>142</v>
      </c>
    </row>
    <row r="400" s="13" customFormat="1">
      <c r="B400" s="240"/>
      <c r="C400" s="241"/>
      <c r="D400" s="230" t="s">
        <v>159</v>
      </c>
      <c r="E400" s="242" t="s">
        <v>1</v>
      </c>
      <c r="F400" s="243" t="s">
        <v>186</v>
      </c>
      <c r="G400" s="241"/>
      <c r="H400" s="244">
        <v>100.03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159</v>
      </c>
      <c r="AU400" s="250" t="s">
        <v>85</v>
      </c>
      <c r="AV400" s="13" t="s">
        <v>149</v>
      </c>
      <c r="AW400" s="13" t="s">
        <v>34</v>
      </c>
      <c r="AX400" s="13" t="s">
        <v>83</v>
      </c>
      <c r="AY400" s="250" t="s">
        <v>142</v>
      </c>
    </row>
    <row r="401" s="1" customFormat="1" ht="16.5" customHeight="1">
      <c r="B401" s="37"/>
      <c r="C401" s="261" t="s">
        <v>590</v>
      </c>
      <c r="D401" s="261" t="s">
        <v>258</v>
      </c>
      <c r="E401" s="262" t="s">
        <v>591</v>
      </c>
      <c r="F401" s="263" t="s">
        <v>592</v>
      </c>
      <c r="G401" s="264" t="s">
        <v>593</v>
      </c>
      <c r="H401" s="265">
        <v>165.05000000000001</v>
      </c>
      <c r="I401" s="266"/>
      <c r="J401" s="267">
        <f>ROUND(I401*H401,2)</f>
        <v>0</v>
      </c>
      <c r="K401" s="263" t="s">
        <v>148</v>
      </c>
      <c r="L401" s="268"/>
      <c r="M401" s="269" t="s">
        <v>1</v>
      </c>
      <c r="N401" s="270" t="s">
        <v>43</v>
      </c>
      <c r="O401" s="85"/>
      <c r="P401" s="224">
        <f>O401*H401</f>
        <v>0</v>
      </c>
      <c r="Q401" s="224">
        <v>0.001</v>
      </c>
      <c r="R401" s="224">
        <f>Q401*H401</f>
        <v>0.16505</v>
      </c>
      <c r="S401" s="224">
        <v>0</v>
      </c>
      <c r="T401" s="225">
        <f>S401*H401</f>
        <v>0</v>
      </c>
      <c r="AR401" s="226" t="s">
        <v>321</v>
      </c>
      <c r="AT401" s="226" t="s">
        <v>258</v>
      </c>
      <c r="AU401" s="226" t="s">
        <v>85</v>
      </c>
      <c r="AY401" s="16" t="s">
        <v>142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6" t="s">
        <v>83</v>
      </c>
      <c r="BK401" s="227">
        <f>ROUND(I401*H401,2)</f>
        <v>0</v>
      </c>
      <c r="BL401" s="16" t="s">
        <v>223</v>
      </c>
      <c r="BM401" s="226" t="s">
        <v>594</v>
      </c>
    </row>
    <row r="402" s="12" customFormat="1">
      <c r="B402" s="228"/>
      <c r="C402" s="229"/>
      <c r="D402" s="230" t="s">
        <v>159</v>
      </c>
      <c r="E402" s="229"/>
      <c r="F402" s="232" t="s">
        <v>595</v>
      </c>
      <c r="G402" s="229"/>
      <c r="H402" s="233">
        <v>165.05000000000001</v>
      </c>
      <c r="I402" s="234"/>
      <c r="J402" s="229"/>
      <c r="K402" s="229"/>
      <c r="L402" s="235"/>
      <c r="M402" s="236"/>
      <c r="N402" s="237"/>
      <c r="O402" s="237"/>
      <c r="P402" s="237"/>
      <c r="Q402" s="237"/>
      <c r="R402" s="237"/>
      <c r="S402" s="237"/>
      <c r="T402" s="238"/>
      <c r="AT402" s="239" t="s">
        <v>159</v>
      </c>
      <c r="AU402" s="239" t="s">
        <v>85</v>
      </c>
      <c r="AV402" s="12" t="s">
        <v>85</v>
      </c>
      <c r="AW402" s="12" t="s">
        <v>4</v>
      </c>
      <c r="AX402" s="12" t="s">
        <v>83</v>
      </c>
      <c r="AY402" s="239" t="s">
        <v>142</v>
      </c>
    </row>
    <row r="403" s="1" customFormat="1" ht="24" customHeight="1">
      <c r="B403" s="37"/>
      <c r="C403" s="215" t="s">
        <v>596</v>
      </c>
      <c r="D403" s="215" t="s">
        <v>144</v>
      </c>
      <c r="E403" s="216" t="s">
        <v>597</v>
      </c>
      <c r="F403" s="217" t="s">
        <v>598</v>
      </c>
      <c r="G403" s="218" t="s">
        <v>147</v>
      </c>
      <c r="H403" s="219">
        <v>8.9600000000000009</v>
      </c>
      <c r="I403" s="220"/>
      <c r="J403" s="221">
        <f>ROUND(I403*H403,2)</f>
        <v>0</v>
      </c>
      <c r="K403" s="217" t="s">
        <v>148</v>
      </c>
      <c r="L403" s="42"/>
      <c r="M403" s="222" t="s">
        <v>1</v>
      </c>
      <c r="N403" s="223" t="s">
        <v>43</v>
      </c>
      <c r="O403" s="85"/>
      <c r="P403" s="224">
        <f>O403*H403</f>
        <v>0</v>
      </c>
      <c r="Q403" s="224">
        <v>0.00040000000000000002</v>
      </c>
      <c r="R403" s="224">
        <f>Q403*H403</f>
        <v>0.0035840000000000004</v>
      </c>
      <c r="S403" s="224">
        <v>0</v>
      </c>
      <c r="T403" s="225">
        <f>S403*H403</f>
        <v>0</v>
      </c>
      <c r="AR403" s="226" t="s">
        <v>223</v>
      </c>
      <c r="AT403" s="226" t="s">
        <v>144</v>
      </c>
      <c r="AU403" s="226" t="s">
        <v>85</v>
      </c>
      <c r="AY403" s="16" t="s">
        <v>142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16" t="s">
        <v>83</v>
      </c>
      <c r="BK403" s="227">
        <f>ROUND(I403*H403,2)</f>
        <v>0</v>
      </c>
      <c r="BL403" s="16" t="s">
        <v>223</v>
      </c>
      <c r="BM403" s="226" t="s">
        <v>599</v>
      </c>
    </row>
    <row r="404" s="12" customFormat="1">
      <c r="B404" s="228"/>
      <c r="C404" s="229"/>
      <c r="D404" s="230" t="s">
        <v>159</v>
      </c>
      <c r="E404" s="231" t="s">
        <v>1</v>
      </c>
      <c r="F404" s="232" t="s">
        <v>273</v>
      </c>
      <c r="G404" s="229"/>
      <c r="H404" s="233">
        <v>8.9600000000000009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AT404" s="239" t="s">
        <v>159</v>
      </c>
      <c r="AU404" s="239" t="s">
        <v>85</v>
      </c>
      <c r="AV404" s="12" t="s">
        <v>85</v>
      </c>
      <c r="AW404" s="12" t="s">
        <v>34</v>
      </c>
      <c r="AX404" s="12" t="s">
        <v>83</v>
      </c>
      <c r="AY404" s="239" t="s">
        <v>142</v>
      </c>
    </row>
    <row r="405" s="1" customFormat="1" ht="36" customHeight="1">
      <c r="B405" s="37"/>
      <c r="C405" s="261" t="s">
        <v>600</v>
      </c>
      <c r="D405" s="261" t="s">
        <v>258</v>
      </c>
      <c r="E405" s="262" t="s">
        <v>601</v>
      </c>
      <c r="F405" s="263" t="s">
        <v>602</v>
      </c>
      <c r="G405" s="264" t="s">
        <v>147</v>
      </c>
      <c r="H405" s="265">
        <v>10.304</v>
      </c>
      <c r="I405" s="266"/>
      <c r="J405" s="267">
        <f>ROUND(I405*H405,2)</f>
        <v>0</v>
      </c>
      <c r="K405" s="263" t="s">
        <v>148</v>
      </c>
      <c r="L405" s="268"/>
      <c r="M405" s="269" t="s">
        <v>1</v>
      </c>
      <c r="N405" s="270" t="s">
        <v>43</v>
      </c>
      <c r="O405" s="85"/>
      <c r="P405" s="224">
        <f>O405*H405</f>
        <v>0</v>
      </c>
      <c r="Q405" s="224">
        <v>0.0038800000000000002</v>
      </c>
      <c r="R405" s="224">
        <f>Q405*H405</f>
        <v>0.039979520000000004</v>
      </c>
      <c r="S405" s="224">
        <v>0</v>
      </c>
      <c r="T405" s="225">
        <f>S405*H405</f>
        <v>0</v>
      </c>
      <c r="AR405" s="226" t="s">
        <v>321</v>
      </c>
      <c r="AT405" s="226" t="s">
        <v>258</v>
      </c>
      <c r="AU405" s="226" t="s">
        <v>85</v>
      </c>
      <c r="AY405" s="16" t="s">
        <v>142</v>
      </c>
      <c r="BE405" s="227">
        <f>IF(N405="základní",J405,0)</f>
        <v>0</v>
      </c>
      <c r="BF405" s="227">
        <f>IF(N405="snížená",J405,0)</f>
        <v>0</v>
      </c>
      <c r="BG405" s="227">
        <f>IF(N405="zákl. přenesená",J405,0)</f>
        <v>0</v>
      </c>
      <c r="BH405" s="227">
        <f>IF(N405="sníž. přenesená",J405,0)</f>
        <v>0</v>
      </c>
      <c r="BI405" s="227">
        <f>IF(N405="nulová",J405,0)</f>
        <v>0</v>
      </c>
      <c r="BJ405" s="16" t="s">
        <v>83</v>
      </c>
      <c r="BK405" s="227">
        <f>ROUND(I405*H405,2)</f>
        <v>0</v>
      </c>
      <c r="BL405" s="16" t="s">
        <v>223</v>
      </c>
      <c r="BM405" s="226" t="s">
        <v>603</v>
      </c>
    </row>
    <row r="406" s="12" customFormat="1">
      <c r="B406" s="228"/>
      <c r="C406" s="229"/>
      <c r="D406" s="230" t="s">
        <v>159</v>
      </c>
      <c r="E406" s="229"/>
      <c r="F406" s="232" t="s">
        <v>604</v>
      </c>
      <c r="G406" s="229"/>
      <c r="H406" s="233">
        <v>10.304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AT406" s="239" t="s">
        <v>159</v>
      </c>
      <c r="AU406" s="239" t="s">
        <v>85</v>
      </c>
      <c r="AV406" s="12" t="s">
        <v>85</v>
      </c>
      <c r="AW406" s="12" t="s">
        <v>4</v>
      </c>
      <c r="AX406" s="12" t="s">
        <v>83</v>
      </c>
      <c r="AY406" s="239" t="s">
        <v>142</v>
      </c>
    </row>
    <row r="407" s="1" customFormat="1" ht="24" customHeight="1">
      <c r="B407" s="37"/>
      <c r="C407" s="215" t="s">
        <v>605</v>
      </c>
      <c r="D407" s="215" t="s">
        <v>144</v>
      </c>
      <c r="E407" s="216" t="s">
        <v>606</v>
      </c>
      <c r="F407" s="217" t="s">
        <v>607</v>
      </c>
      <c r="G407" s="218" t="s">
        <v>147</v>
      </c>
      <c r="H407" s="219">
        <v>120.358</v>
      </c>
      <c r="I407" s="220"/>
      <c r="J407" s="221">
        <f>ROUND(I407*H407,2)</f>
        <v>0</v>
      </c>
      <c r="K407" s="217" t="s">
        <v>148</v>
      </c>
      <c r="L407" s="42"/>
      <c r="M407" s="222" t="s">
        <v>1</v>
      </c>
      <c r="N407" s="223" t="s">
        <v>43</v>
      </c>
      <c r="O407" s="85"/>
      <c r="P407" s="224">
        <f>O407*H407</f>
        <v>0</v>
      </c>
      <c r="Q407" s="224">
        <v>0.00040000000000000002</v>
      </c>
      <c r="R407" s="224">
        <f>Q407*H407</f>
        <v>0.048143200000000004</v>
      </c>
      <c r="S407" s="224">
        <v>0</v>
      </c>
      <c r="T407" s="225">
        <f>S407*H407</f>
        <v>0</v>
      </c>
      <c r="AR407" s="226" t="s">
        <v>223</v>
      </c>
      <c r="AT407" s="226" t="s">
        <v>144</v>
      </c>
      <c r="AU407" s="226" t="s">
        <v>85</v>
      </c>
      <c r="AY407" s="16" t="s">
        <v>142</v>
      </c>
      <c r="BE407" s="227">
        <f>IF(N407="základní",J407,0)</f>
        <v>0</v>
      </c>
      <c r="BF407" s="227">
        <f>IF(N407="snížená",J407,0)</f>
        <v>0</v>
      </c>
      <c r="BG407" s="227">
        <f>IF(N407="zákl. přenesená",J407,0)</f>
        <v>0</v>
      </c>
      <c r="BH407" s="227">
        <f>IF(N407="sníž. přenesená",J407,0)</f>
        <v>0</v>
      </c>
      <c r="BI407" s="227">
        <f>IF(N407="nulová",J407,0)</f>
        <v>0</v>
      </c>
      <c r="BJ407" s="16" t="s">
        <v>83</v>
      </c>
      <c r="BK407" s="227">
        <f>ROUND(I407*H407,2)</f>
        <v>0</v>
      </c>
      <c r="BL407" s="16" t="s">
        <v>223</v>
      </c>
      <c r="BM407" s="226" t="s">
        <v>608</v>
      </c>
    </row>
    <row r="408" s="14" customFormat="1">
      <c r="B408" s="251"/>
      <c r="C408" s="252"/>
      <c r="D408" s="230" t="s">
        <v>159</v>
      </c>
      <c r="E408" s="253" t="s">
        <v>1</v>
      </c>
      <c r="F408" s="254" t="s">
        <v>377</v>
      </c>
      <c r="G408" s="252"/>
      <c r="H408" s="253" t="s">
        <v>1</v>
      </c>
      <c r="I408" s="255"/>
      <c r="J408" s="252"/>
      <c r="K408" s="252"/>
      <c r="L408" s="256"/>
      <c r="M408" s="257"/>
      <c r="N408" s="258"/>
      <c r="O408" s="258"/>
      <c r="P408" s="258"/>
      <c r="Q408" s="258"/>
      <c r="R408" s="258"/>
      <c r="S408" s="258"/>
      <c r="T408" s="259"/>
      <c r="AT408" s="260" t="s">
        <v>159</v>
      </c>
      <c r="AU408" s="260" t="s">
        <v>85</v>
      </c>
      <c r="AV408" s="14" t="s">
        <v>83</v>
      </c>
      <c r="AW408" s="14" t="s">
        <v>34</v>
      </c>
      <c r="AX408" s="14" t="s">
        <v>78</v>
      </c>
      <c r="AY408" s="260" t="s">
        <v>142</v>
      </c>
    </row>
    <row r="409" s="12" customFormat="1">
      <c r="B409" s="228"/>
      <c r="C409" s="229"/>
      <c r="D409" s="230" t="s">
        <v>159</v>
      </c>
      <c r="E409" s="231" t="s">
        <v>1</v>
      </c>
      <c r="F409" s="232" t="s">
        <v>378</v>
      </c>
      <c r="G409" s="229"/>
      <c r="H409" s="233">
        <v>120.358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AT409" s="239" t="s">
        <v>159</v>
      </c>
      <c r="AU409" s="239" t="s">
        <v>85</v>
      </c>
      <c r="AV409" s="12" t="s">
        <v>85</v>
      </c>
      <c r="AW409" s="12" t="s">
        <v>34</v>
      </c>
      <c r="AX409" s="12" t="s">
        <v>83</v>
      </c>
      <c r="AY409" s="239" t="s">
        <v>142</v>
      </c>
    </row>
    <row r="410" s="1" customFormat="1" ht="36" customHeight="1">
      <c r="B410" s="37"/>
      <c r="C410" s="261" t="s">
        <v>367</v>
      </c>
      <c r="D410" s="261" t="s">
        <v>258</v>
      </c>
      <c r="E410" s="262" t="s">
        <v>601</v>
      </c>
      <c r="F410" s="263" t="s">
        <v>602</v>
      </c>
      <c r="G410" s="264" t="s">
        <v>147</v>
      </c>
      <c r="H410" s="265">
        <v>144.43000000000001</v>
      </c>
      <c r="I410" s="266"/>
      <c r="J410" s="267">
        <f>ROUND(I410*H410,2)</f>
        <v>0</v>
      </c>
      <c r="K410" s="263" t="s">
        <v>148</v>
      </c>
      <c r="L410" s="268"/>
      <c r="M410" s="269" t="s">
        <v>1</v>
      </c>
      <c r="N410" s="270" t="s">
        <v>43</v>
      </c>
      <c r="O410" s="85"/>
      <c r="P410" s="224">
        <f>O410*H410</f>
        <v>0</v>
      </c>
      <c r="Q410" s="224">
        <v>0.0038800000000000002</v>
      </c>
      <c r="R410" s="224">
        <f>Q410*H410</f>
        <v>0.56038840000000001</v>
      </c>
      <c r="S410" s="224">
        <v>0</v>
      </c>
      <c r="T410" s="225">
        <f>S410*H410</f>
        <v>0</v>
      </c>
      <c r="AR410" s="226" t="s">
        <v>321</v>
      </c>
      <c r="AT410" s="226" t="s">
        <v>258</v>
      </c>
      <c r="AU410" s="226" t="s">
        <v>85</v>
      </c>
      <c r="AY410" s="16" t="s">
        <v>142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6" t="s">
        <v>83</v>
      </c>
      <c r="BK410" s="227">
        <f>ROUND(I410*H410,2)</f>
        <v>0</v>
      </c>
      <c r="BL410" s="16" t="s">
        <v>223</v>
      </c>
      <c r="BM410" s="226" t="s">
        <v>609</v>
      </c>
    </row>
    <row r="411" s="12" customFormat="1">
      <c r="B411" s="228"/>
      <c r="C411" s="229"/>
      <c r="D411" s="230" t="s">
        <v>159</v>
      </c>
      <c r="E411" s="229"/>
      <c r="F411" s="232" t="s">
        <v>610</v>
      </c>
      <c r="G411" s="229"/>
      <c r="H411" s="233">
        <v>144.43000000000001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AT411" s="239" t="s">
        <v>159</v>
      </c>
      <c r="AU411" s="239" t="s">
        <v>85</v>
      </c>
      <c r="AV411" s="12" t="s">
        <v>85</v>
      </c>
      <c r="AW411" s="12" t="s">
        <v>4</v>
      </c>
      <c r="AX411" s="12" t="s">
        <v>83</v>
      </c>
      <c r="AY411" s="239" t="s">
        <v>142</v>
      </c>
    </row>
    <row r="412" s="1" customFormat="1" ht="36" customHeight="1">
      <c r="B412" s="37"/>
      <c r="C412" s="215" t="s">
        <v>611</v>
      </c>
      <c r="D412" s="215" t="s">
        <v>144</v>
      </c>
      <c r="E412" s="216" t="s">
        <v>612</v>
      </c>
      <c r="F412" s="217" t="s">
        <v>613</v>
      </c>
      <c r="G412" s="218" t="s">
        <v>147</v>
      </c>
      <c r="H412" s="219">
        <v>8.9600000000000009</v>
      </c>
      <c r="I412" s="220"/>
      <c r="J412" s="221">
        <f>ROUND(I412*H412,2)</f>
        <v>0</v>
      </c>
      <c r="K412" s="217" t="s">
        <v>148</v>
      </c>
      <c r="L412" s="42"/>
      <c r="M412" s="222" t="s">
        <v>1</v>
      </c>
      <c r="N412" s="223" t="s">
        <v>43</v>
      </c>
      <c r="O412" s="85"/>
      <c r="P412" s="224">
        <f>O412*H412</f>
        <v>0</v>
      </c>
      <c r="Q412" s="224">
        <v>0</v>
      </c>
      <c r="R412" s="224">
        <f>Q412*H412</f>
        <v>0</v>
      </c>
      <c r="S412" s="224">
        <v>0</v>
      </c>
      <c r="T412" s="225">
        <f>S412*H412</f>
        <v>0</v>
      </c>
      <c r="AR412" s="226" t="s">
        <v>223</v>
      </c>
      <c r="AT412" s="226" t="s">
        <v>144</v>
      </c>
      <c r="AU412" s="226" t="s">
        <v>85</v>
      </c>
      <c r="AY412" s="16" t="s">
        <v>142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6" t="s">
        <v>83</v>
      </c>
      <c r="BK412" s="227">
        <f>ROUND(I412*H412,2)</f>
        <v>0</v>
      </c>
      <c r="BL412" s="16" t="s">
        <v>223</v>
      </c>
      <c r="BM412" s="226" t="s">
        <v>614</v>
      </c>
    </row>
    <row r="413" s="12" customFormat="1">
      <c r="B413" s="228"/>
      <c r="C413" s="229"/>
      <c r="D413" s="230" t="s">
        <v>159</v>
      </c>
      <c r="E413" s="231" t="s">
        <v>1</v>
      </c>
      <c r="F413" s="232" t="s">
        <v>273</v>
      </c>
      <c r="G413" s="229"/>
      <c r="H413" s="233">
        <v>8.9600000000000009</v>
      </c>
      <c r="I413" s="234"/>
      <c r="J413" s="229"/>
      <c r="K413" s="229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159</v>
      </c>
      <c r="AU413" s="239" t="s">
        <v>85</v>
      </c>
      <c r="AV413" s="12" t="s">
        <v>85</v>
      </c>
      <c r="AW413" s="12" t="s">
        <v>34</v>
      </c>
      <c r="AX413" s="12" t="s">
        <v>83</v>
      </c>
      <c r="AY413" s="239" t="s">
        <v>142</v>
      </c>
    </row>
    <row r="414" s="1" customFormat="1" ht="24" customHeight="1">
      <c r="B414" s="37"/>
      <c r="C414" s="261" t="s">
        <v>615</v>
      </c>
      <c r="D414" s="261" t="s">
        <v>258</v>
      </c>
      <c r="E414" s="262" t="s">
        <v>616</v>
      </c>
      <c r="F414" s="263" t="s">
        <v>617</v>
      </c>
      <c r="G414" s="264" t="s">
        <v>147</v>
      </c>
      <c r="H414" s="265">
        <v>10.752000000000001</v>
      </c>
      <c r="I414" s="266"/>
      <c r="J414" s="267">
        <f>ROUND(I414*H414,2)</f>
        <v>0</v>
      </c>
      <c r="K414" s="263" t="s">
        <v>148</v>
      </c>
      <c r="L414" s="268"/>
      <c r="M414" s="269" t="s">
        <v>1</v>
      </c>
      <c r="N414" s="270" t="s">
        <v>43</v>
      </c>
      <c r="O414" s="85"/>
      <c r="P414" s="224">
        <f>O414*H414</f>
        <v>0</v>
      </c>
      <c r="Q414" s="224">
        <v>0.00050000000000000001</v>
      </c>
      <c r="R414" s="224">
        <f>Q414*H414</f>
        <v>0.0053760000000000006</v>
      </c>
      <c r="S414" s="224">
        <v>0</v>
      </c>
      <c r="T414" s="225">
        <f>S414*H414</f>
        <v>0</v>
      </c>
      <c r="AR414" s="226" t="s">
        <v>321</v>
      </c>
      <c r="AT414" s="226" t="s">
        <v>258</v>
      </c>
      <c r="AU414" s="226" t="s">
        <v>85</v>
      </c>
      <c r="AY414" s="16" t="s">
        <v>142</v>
      </c>
      <c r="BE414" s="227">
        <f>IF(N414="základní",J414,0)</f>
        <v>0</v>
      </c>
      <c r="BF414" s="227">
        <f>IF(N414="snížená",J414,0)</f>
        <v>0</v>
      </c>
      <c r="BG414" s="227">
        <f>IF(N414="zákl. přenesená",J414,0)</f>
        <v>0</v>
      </c>
      <c r="BH414" s="227">
        <f>IF(N414="sníž. přenesená",J414,0)</f>
        <v>0</v>
      </c>
      <c r="BI414" s="227">
        <f>IF(N414="nulová",J414,0)</f>
        <v>0</v>
      </c>
      <c r="BJ414" s="16" t="s">
        <v>83</v>
      </c>
      <c r="BK414" s="227">
        <f>ROUND(I414*H414,2)</f>
        <v>0</v>
      </c>
      <c r="BL414" s="16" t="s">
        <v>223</v>
      </c>
      <c r="BM414" s="226" t="s">
        <v>618</v>
      </c>
    </row>
    <row r="415" s="12" customFormat="1">
      <c r="B415" s="228"/>
      <c r="C415" s="229"/>
      <c r="D415" s="230" t="s">
        <v>159</v>
      </c>
      <c r="E415" s="229"/>
      <c r="F415" s="232" t="s">
        <v>619</v>
      </c>
      <c r="G415" s="229"/>
      <c r="H415" s="233">
        <v>10.752000000000001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AT415" s="239" t="s">
        <v>159</v>
      </c>
      <c r="AU415" s="239" t="s">
        <v>85</v>
      </c>
      <c r="AV415" s="12" t="s">
        <v>85</v>
      </c>
      <c r="AW415" s="12" t="s">
        <v>4</v>
      </c>
      <c r="AX415" s="12" t="s">
        <v>83</v>
      </c>
      <c r="AY415" s="239" t="s">
        <v>142</v>
      </c>
    </row>
    <row r="416" s="1" customFormat="1" ht="24" customHeight="1">
      <c r="B416" s="37"/>
      <c r="C416" s="215" t="s">
        <v>620</v>
      </c>
      <c r="D416" s="215" t="s">
        <v>144</v>
      </c>
      <c r="E416" s="216" t="s">
        <v>621</v>
      </c>
      <c r="F416" s="217" t="s">
        <v>622</v>
      </c>
      <c r="G416" s="218" t="s">
        <v>147</v>
      </c>
      <c r="H416" s="219">
        <v>192.82400000000001</v>
      </c>
      <c r="I416" s="220"/>
      <c r="J416" s="221">
        <f>ROUND(I416*H416,2)</f>
        <v>0</v>
      </c>
      <c r="K416" s="217" t="s">
        <v>148</v>
      </c>
      <c r="L416" s="42"/>
      <c r="M416" s="222" t="s">
        <v>1</v>
      </c>
      <c r="N416" s="223" t="s">
        <v>43</v>
      </c>
      <c r="O416" s="85"/>
      <c r="P416" s="224">
        <f>O416*H416</f>
        <v>0</v>
      </c>
      <c r="Q416" s="224">
        <v>8.0000000000000007E-05</v>
      </c>
      <c r="R416" s="224">
        <f>Q416*H416</f>
        <v>0.015425920000000003</v>
      </c>
      <c r="S416" s="224">
        <v>0</v>
      </c>
      <c r="T416" s="225">
        <f>S416*H416</f>
        <v>0</v>
      </c>
      <c r="AR416" s="226" t="s">
        <v>223</v>
      </c>
      <c r="AT416" s="226" t="s">
        <v>144</v>
      </c>
      <c r="AU416" s="226" t="s">
        <v>85</v>
      </c>
      <c r="AY416" s="16" t="s">
        <v>142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16" t="s">
        <v>83</v>
      </c>
      <c r="BK416" s="227">
        <f>ROUND(I416*H416,2)</f>
        <v>0</v>
      </c>
      <c r="BL416" s="16" t="s">
        <v>223</v>
      </c>
      <c r="BM416" s="226" t="s">
        <v>623</v>
      </c>
    </row>
    <row r="417" s="14" customFormat="1">
      <c r="B417" s="251"/>
      <c r="C417" s="252"/>
      <c r="D417" s="230" t="s">
        <v>159</v>
      </c>
      <c r="E417" s="253" t="s">
        <v>1</v>
      </c>
      <c r="F417" s="254" t="s">
        <v>377</v>
      </c>
      <c r="G417" s="252"/>
      <c r="H417" s="253" t="s">
        <v>1</v>
      </c>
      <c r="I417" s="255"/>
      <c r="J417" s="252"/>
      <c r="K417" s="252"/>
      <c r="L417" s="256"/>
      <c r="M417" s="257"/>
      <c r="N417" s="258"/>
      <c r="O417" s="258"/>
      <c r="P417" s="258"/>
      <c r="Q417" s="258"/>
      <c r="R417" s="258"/>
      <c r="S417" s="258"/>
      <c r="T417" s="259"/>
      <c r="AT417" s="260" t="s">
        <v>159</v>
      </c>
      <c r="AU417" s="260" t="s">
        <v>85</v>
      </c>
      <c r="AV417" s="14" t="s">
        <v>83</v>
      </c>
      <c r="AW417" s="14" t="s">
        <v>34</v>
      </c>
      <c r="AX417" s="14" t="s">
        <v>78</v>
      </c>
      <c r="AY417" s="260" t="s">
        <v>142</v>
      </c>
    </row>
    <row r="418" s="12" customFormat="1">
      <c r="B418" s="228"/>
      <c r="C418" s="229"/>
      <c r="D418" s="230" t="s">
        <v>159</v>
      </c>
      <c r="E418" s="231" t="s">
        <v>1</v>
      </c>
      <c r="F418" s="232" t="s">
        <v>378</v>
      </c>
      <c r="G418" s="229"/>
      <c r="H418" s="233">
        <v>120.358</v>
      </c>
      <c r="I418" s="234"/>
      <c r="J418" s="229"/>
      <c r="K418" s="229"/>
      <c r="L418" s="235"/>
      <c r="M418" s="236"/>
      <c r="N418" s="237"/>
      <c r="O418" s="237"/>
      <c r="P418" s="237"/>
      <c r="Q418" s="237"/>
      <c r="R418" s="237"/>
      <c r="S418" s="237"/>
      <c r="T418" s="238"/>
      <c r="AT418" s="239" t="s">
        <v>159</v>
      </c>
      <c r="AU418" s="239" t="s">
        <v>85</v>
      </c>
      <c r="AV418" s="12" t="s">
        <v>85</v>
      </c>
      <c r="AW418" s="12" t="s">
        <v>34</v>
      </c>
      <c r="AX418" s="12" t="s">
        <v>78</v>
      </c>
      <c r="AY418" s="239" t="s">
        <v>142</v>
      </c>
    </row>
    <row r="419" s="14" customFormat="1">
      <c r="B419" s="251"/>
      <c r="C419" s="252"/>
      <c r="D419" s="230" t="s">
        <v>159</v>
      </c>
      <c r="E419" s="253" t="s">
        <v>1</v>
      </c>
      <c r="F419" s="254" t="s">
        <v>288</v>
      </c>
      <c r="G419" s="252"/>
      <c r="H419" s="253" t="s">
        <v>1</v>
      </c>
      <c r="I419" s="255"/>
      <c r="J419" s="252"/>
      <c r="K419" s="252"/>
      <c r="L419" s="256"/>
      <c r="M419" s="257"/>
      <c r="N419" s="258"/>
      <c r="O419" s="258"/>
      <c r="P419" s="258"/>
      <c r="Q419" s="258"/>
      <c r="R419" s="258"/>
      <c r="S419" s="258"/>
      <c r="T419" s="259"/>
      <c r="AT419" s="260" t="s">
        <v>159</v>
      </c>
      <c r="AU419" s="260" t="s">
        <v>85</v>
      </c>
      <c r="AV419" s="14" t="s">
        <v>83</v>
      </c>
      <c r="AW419" s="14" t="s">
        <v>34</v>
      </c>
      <c r="AX419" s="14" t="s">
        <v>78</v>
      </c>
      <c r="AY419" s="260" t="s">
        <v>142</v>
      </c>
    </row>
    <row r="420" s="12" customFormat="1">
      <c r="B420" s="228"/>
      <c r="C420" s="229"/>
      <c r="D420" s="230" t="s">
        <v>159</v>
      </c>
      <c r="E420" s="231" t="s">
        <v>1</v>
      </c>
      <c r="F420" s="232" t="s">
        <v>624</v>
      </c>
      <c r="G420" s="229"/>
      <c r="H420" s="233">
        <v>72.465999999999994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AT420" s="239" t="s">
        <v>159</v>
      </c>
      <c r="AU420" s="239" t="s">
        <v>85</v>
      </c>
      <c r="AV420" s="12" t="s">
        <v>85</v>
      </c>
      <c r="AW420" s="12" t="s">
        <v>34</v>
      </c>
      <c r="AX420" s="12" t="s">
        <v>78</v>
      </c>
      <c r="AY420" s="239" t="s">
        <v>142</v>
      </c>
    </row>
    <row r="421" s="13" customFormat="1">
      <c r="B421" s="240"/>
      <c r="C421" s="241"/>
      <c r="D421" s="230" t="s">
        <v>159</v>
      </c>
      <c r="E421" s="242" t="s">
        <v>1</v>
      </c>
      <c r="F421" s="243" t="s">
        <v>186</v>
      </c>
      <c r="G421" s="241"/>
      <c r="H421" s="244">
        <v>192.82400000000001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AT421" s="250" t="s">
        <v>159</v>
      </c>
      <c r="AU421" s="250" t="s">
        <v>85</v>
      </c>
      <c r="AV421" s="13" t="s">
        <v>149</v>
      </c>
      <c r="AW421" s="13" t="s">
        <v>34</v>
      </c>
      <c r="AX421" s="13" t="s">
        <v>83</v>
      </c>
      <c r="AY421" s="250" t="s">
        <v>142</v>
      </c>
    </row>
    <row r="422" s="1" customFormat="1" ht="24" customHeight="1">
      <c r="B422" s="37"/>
      <c r="C422" s="261" t="s">
        <v>625</v>
      </c>
      <c r="D422" s="261" t="s">
        <v>258</v>
      </c>
      <c r="E422" s="262" t="s">
        <v>616</v>
      </c>
      <c r="F422" s="263" t="s">
        <v>617</v>
      </c>
      <c r="G422" s="264" t="s">
        <v>147</v>
      </c>
      <c r="H422" s="265">
        <v>231.38900000000001</v>
      </c>
      <c r="I422" s="266"/>
      <c r="J422" s="267">
        <f>ROUND(I422*H422,2)</f>
        <v>0</v>
      </c>
      <c r="K422" s="263" t="s">
        <v>148</v>
      </c>
      <c r="L422" s="268"/>
      <c r="M422" s="269" t="s">
        <v>1</v>
      </c>
      <c r="N422" s="270" t="s">
        <v>43</v>
      </c>
      <c r="O422" s="85"/>
      <c r="P422" s="224">
        <f>O422*H422</f>
        <v>0</v>
      </c>
      <c r="Q422" s="224">
        <v>0.00050000000000000001</v>
      </c>
      <c r="R422" s="224">
        <f>Q422*H422</f>
        <v>0.11569450000000001</v>
      </c>
      <c r="S422" s="224">
        <v>0</v>
      </c>
      <c r="T422" s="225">
        <f>S422*H422</f>
        <v>0</v>
      </c>
      <c r="AR422" s="226" t="s">
        <v>321</v>
      </c>
      <c r="AT422" s="226" t="s">
        <v>258</v>
      </c>
      <c r="AU422" s="226" t="s">
        <v>85</v>
      </c>
      <c r="AY422" s="16" t="s">
        <v>142</v>
      </c>
      <c r="BE422" s="227">
        <f>IF(N422="základní",J422,0)</f>
        <v>0</v>
      </c>
      <c r="BF422" s="227">
        <f>IF(N422="snížená",J422,0)</f>
        <v>0</v>
      </c>
      <c r="BG422" s="227">
        <f>IF(N422="zákl. přenesená",J422,0)</f>
        <v>0</v>
      </c>
      <c r="BH422" s="227">
        <f>IF(N422="sníž. přenesená",J422,0)</f>
        <v>0</v>
      </c>
      <c r="BI422" s="227">
        <f>IF(N422="nulová",J422,0)</f>
        <v>0</v>
      </c>
      <c r="BJ422" s="16" t="s">
        <v>83</v>
      </c>
      <c r="BK422" s="227">
        <f>ROUND(I422*H422,2)</f>
        <v>0</v>
      </c>
      <c r="BL422" s="16" t="s">
        <v>223</v>
      </c>
      <c r="BM422" s="226" t="s">
        <v>626</v>
      </c>
    </row>
    <row r="423" s="12" customFormat="1">
      <c r="B423" s="228"/>
      <c r="C423" s="229"/>
      <c r="D423" s="230" t="s">
        <v>159</v>
      </c>
      <c r="E423" s="229"/>
      <c r="F423" s="232" t="s">
        <v>627</v>
      </c>
      <c r="G423" s="229"/>
      <c r="H423" s="233">
        <v>231.38900000000001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AT423" s="239" t="s">
        <v>159</v>
      </c>
      <c r="AU423" s="239" t="s">
        <v>85</v>
      </c>
      <c r="AV423" s="12" t="s">
        <v>85</v>
      </c>
      <c r="AW423" s="12" t="s">
        <v>4</v>
      </c>
      <c r="AX423" s="12" t="s">
        <v>83</v>
      </c>
      <c r="AY423" s="239" t="s">
        <v>142</v>
      </c>
    </row>
    <row r="424" s="1" customFormat="1" ht="48" customHeight="1">
      <c r="B424" s="37"/>
      <c r="C424" s="215" t="s">
        <v>628</v>
      </c>
      <c r="D424" s="215" t="s">
        <v>144</v>
      </c>
      <c r="E424" s="216" t="s">
        <v>629</v>
      </c>
      <c r="F424" s="217" t="s">
        <v>630</v>
      </c>
      <c r="G424" s="218" t="s">
        <v>203</v>
      </c>
      <c r="H424" s="219">
        <v>0.999</v>
      </c>
      <c r="I424" s="220"/>
      <c r="J424" s="221">
        <f>ROUND(I424*H424,2)</f>
        <v>0</v>
      </c>
      <c r="K424" s="217" t="s">
        <v>148</v>
      </c>
      <c r="L424" s="42"/>
      <c r="M424" s="222" t="s">
        <v>1</v>
      </c>
      <c r="N424" s="223" t="s">
        <v>43</v>
      </c>
      <c r="O424" s="85"/>
      <c r="P424" s="224">
        <f>O424*H424</f>
        <v>0</v>
      </c>
      <c r="Q424" s="224">
        <v>0</v>
      </c>
      <c r="R424" s="224">
        <f>Q424*H424</f>
        <v>0</v>
      </c>
      <c r="S424" s="224">
        <v>0</v>
      </c>
      <c r="T424" s="225">
        <f>S424*H424</f>
        <v>0</v>
      </c>
      <c r="AR424" s="226" t="s">
        <v>223</v>
      </c>
      <c r="AT424" s="226" t="s">
        <v>144</v>
      </c>
      <c r="AU424" s="226" t="s">
        <v>85</v>
      </c>
      <c r="AY424" s="16" t="s">
        <v>142</v>
      </c>
      <c r="BE424" s="227">
        <f>IF(N424="základní",J424,0)</f>
        <v>0</v>
      </c>
      <c r="BF424" s="227">
        <f>IF(N424="snížená",J424,0)</f>
        <v>0</v>
      </c>
      <c r="BG424" s="227">
        <f>IF(N424="zákl. přenesená",J424,0)</f>
        <v>0</v>
      </c>
      <c r="BH424" s="227">
        <f>IF(N424="sníž. přenesená",J424,0)</f>
        <v>0</v>
      </c>
      <c r="BI424" s="227">
        <f>IF(N424="nulová",J424,0)</f>
        <v>0</v>
      </c>
      <c r="BJ424" s="16" t="s">
        <v>83</v>
      </c>
      <c r="BK424" s="227">
        <f>ROUND(I424*H424,2)</f>
        <v>0</v>
      </c>
      <c r="BL424" s="16" t="s">
        <v>223</v>
      </c>
      <c r="BM424" s="226" t="s">
        <v>631</v>
      </c>
    </row>
    <row r="425" s="11" customFormat="1" ht="22.8" customHeight="1">
      <c r="B425" s="199"/>
      <c r="C425" s="200"/>
      <c r="D425" s="201" t="s">
        <v>77</v>
      </c>
      <c r="E425" s="213" t="s">
        <v>632</v>
      </c>
      <c r="F425" s="213" t="s">
        <v>633</v>
      </c>
      <c r="G425" s="200"/>
      <c r="H425" s="200"/>
      <c r="I425" s="203"/>
      <c r="J425" s="214">
        <f>BK425</f>
        <v>0</v>
      </c>
      <c r="K425" s="200"/>
      <c r="L425" s="205"/>
      <c r="M425" s="206"/>
      <c r="N425" s="207"/>
      <c r="O425" s="207"/>
      <c r="P425" s="208">
        <f>SUM(P426:P429)</f>
        <v>0</v>
      </c>
      <c r="Q425" s="207"/>
      <c r="R425" s="208">
        <f>SUM(R426:R429)</f>
        <v>0.039914999999999999</v>
      </c>
      <c r="S425" s="207"/>
      <c r="T425" s="209">
        <f>SUM(T426:T429)</f>
        <v>0</v>
      </c>
      <c r="AR425" s="210" t="s">
        <v>85</v>
      </c>
      <c r="AT425" s="211" t="s">
        <v>77</v>
      </c>
      <c r="AU425" s="211" t="s">
        <v>83</v>
      </c>
      <c r="AY425" s="210" t="s">
        <v>142</v>
      </c>
      <c r="BK425" s="212">
        <f>SUM(BK426:BK429)</f>
        <v>0</v>
      </c>
    </row>
    <row r="426" s="1" customFormat="1" ht="24" customHeight="1">
      <c r="B426" s="37"/>
      <c r="C426" s="215" t="s">
        <v>634</v>
      </c>
      <c r="D426" s="215" t="s">
        <v>144</v>
      </c>
      <c r="E426" s="216" t="s">
        <v>635</v>
      </c>
      <c r="F426" s="217" t="s">
        <v>636</v>
      </c>
      <c r="G426" s="218" t="s">
        <v>153</v>
      </c>
      <c r="H426" s="219">
        <v>88.700000000000003</v>
      </c>
      <c r="I426" s="220"/>
      <c r="J426" s="221">
        <f>ROUND(I426*H426,2)</f>
        <v>0</v>
      </c>
      <c r="K426" s="217" t="s">
        <v>148</v>
      </c>
      <c r="L426" s="42"/>
      <c r="M426" s="222" t="s">
        <v>1</v>
      </c>
      <c r="N426" s="223" t="s">
        <v>43</v>
      </c>
      <c r="O426" s="85"/>
      <c r="P426" s="224">
        <f>O426*H426</f>
        <v>0</v>
      </c>
      <c r="Q426" s="224">
        <v>0.00044999999999999999</v>
      </c>
      <c r="R426" s="224">
        <f>Q426*H426</f>
        <v>0.039914999999999999</v>
      </c>
      <c r="S426" s="224">
        <v>0</v>
      </c>
      <c r="T426" s="225">
        <f>S426*H426</f>
        <v>0</v>
      </c>
      <c r="AR426" s="226" t="s">
        <v>223</v>
      </c>
      <c r="AT426" s="226" t="s">
        <v>144</v>
      </c>
      <c r="AU426" s="226" t="s">
        <v>85</v>
      </c>
      <c r="AY426" s="16" t="s">
        <v>142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16" t="s">
        <v>83</v>
      </c>
      <c r="BK426" s="227">
        <f>ROUND(I426*H426,2)</f>
        <v>0</v>
      </c>
      <c r="BL426" s="16" t="s">
        <v>223</v>
      </c>
      <c r="BM426" s="226" t="s">
        <v>637</v>
      </c>
    </row>
    <row r="427" s="12" customFormat="1">
      <c r="B427" s="228"/>
      <c r="C427" s="229"/>
      <c r="D427" s="230" t="s">
        <v>159</v>
      </c>
      <c r="E427" s="231" t="s">
        <v>1</v>
      </c>
      <c r="F427" s="232" t="s">
        <v>638</v>
      </c>
      <c r="G427" s="229"/>
      <c r="H427" s="233">
        <v>52.850000000000001</v>
      </c>
      <c r="I427" s="234"/>
      <c r="J427" s="229"/>
      <c r="K427" s="229"/>
      <c r="L427" s="235"/>
      <c r="M427" s="236"/>
      <c r="N427" s="237"/>
      <c r="O427" s="237"/>
      <c r="P427" s="237"/>
      <c r="Q427" s="237"/>
      <c r="R427" s="237"/>
      <c r="S427" s="237"/>
      <c r="T427" s="238"/>
      <c r="AT427" s="239" t="s">
        <v>159</v>
      </c>
      <c r="AU427" s="239" t="s">
        <v>85</v>
      </c>
      <c r="AV427" s="12" t="s">
        <v>85</v>
      </c>
      <c r="AW427" s="12" t="s">
        <v>34</v>
      </c>
      <c r="AX427" s="12" t="s">
        <v>78</v>
      </c>
      <c r="AY427" s="239" t="s">
        <v>142</v>
      </c>
    </row>
    <row r="428" s="12" customFormat="1">
      <c r="B428" s="228"/>
      <c r="C428" s="229"/>
      <c r="D428" s="230" t="s">
        <v>159</v>
      </c>
      <c r="E428" s="231" t="s">
        <v>1</v>
      </c>
      <c r="F428" s="232" t="s">
        <v>639</v>
      </c>
      <c r="G428" s="229"/>
      <c r="H428" s="233">
        <v>35.850000000000001</v>
      </c>
      <c r="I428" s="234"/>
      <c r="J428" s="229"/>
      <c r="K428" s="229"/>
      <c r="L428" s="235"/>
      <c r="M428" s="236"/>
      <c r="N428" s="237"/>
      <c r="O428" s="237"/>
      <c r="P428" s="237"/>
      <c r="Q428" s="237"/>
      <c r="R428" s="237"/>
      <c r="S428" s="237"/>
      <c r="T428" s="238"/>
      <c r="AT428" s="239" t="s">
        <v>159</v>
      </c>
      <c r="AU428" s="239" t="s">
        <v>85</v>
      </c>
      <c r="AV428" s="12" t="s">
        <v>85</v>
      </c>
      <c r="AW428" s="12" t="s">
        <v>34</v>
      </c>
      <c r="AX428" s="12" t="s">
        <v>78</v>
      </c>
      <c r="AY428" s="239" t="s">
        <v>142</v>
      </c>
    </row>
    <row r="429" s="13" customFormat="1">
      <c r="B429" s="240"/>
      <c r="C429" s="241"/>
      <c r="D429" s="230" t="s">
        <v>159</v>
      </c>
      <c r="E429" s="242" t="s">
        <v>1</v>
      </c>
      <c r="F429" s="243" t="s">
        <v>186</v>
      </c>
      <c r="G429" s="241"/>
      <c r="H429" s="244">
        <v>88.700000000000003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AT429" s="250" t="s">
        <v>159</v>
      </c>
      <c r="AU429" s="250" t="s">
        <v>85</v>
      </c>
      <c r="AV429" s="13" t="s">
        <v>149</v>
      </c>
      <c r="AW429" s="13" t="s">
        <v>34</v>
      </c>
      <c r="AX429" s="13" t="s">
        <v>83</v>
      </c>
      <c r="AY429" s="250" t="s">
        <v>142</v>
      </c>
    </row>
    <row r="430" s="11" customFormat="1" ht="22.8" customHeight="1">
      <c r="B430" s="199"/>
      <c r="C430" s="200"/>
      <c r="D430" s="201" t="s">
        <v>77</v>
      </c>
      <c r="E430" s="213" t="s">
        <v>640</v>
      </c>
      <c r="F430" s="213" t="s">
        <v>641</v>
      </c>
      <c r="G430" s="200"/>
      <c r="H430" s="200"/>
      <c r="I430" s="203"/>
      <c r="J430" s="214">
        <f>BK430</f>
        <v>0</v>
      </c>
      <c r="K430" s="200"/>
      <c r="L430" s="205"/>
      <c r="M430" s="206"/>
      <c r="N430" s="207"/>
      <c r="O430" s="207"/>
      <c r="P430" s="208">
        <f>SUM(P431:P434)</f>
        <v>0</v>
      </c>
      <c r="Q430" s="207"/>
      <c r="R430" s="208">
        <f>SUM(R431:R434)</f>
        <v>0.0037200000000000002</v>
      </c>
      <c r="S430" s="207"/>
      <c r="T430" s="209">
        <f>SUM(T431:T434)</f>
        <v>0.050340000000000003</v>
      </c>
      <c r="AR430" s="210" t="s">
        <v>85</v>
      </c>
      <c r="AT430" s="211" t="s">
        <v>77</v>
      </c>
      <c r="AU430" s="211" t="s">
        <v>83</v>
      </c>
      <c r="AY430" s="210" t="s">
        <v>142</v>
      </c>
      <c r="BK430" s="212">
        <f>SUM(BK431:BK434)</f>
        <v>0</v>
      </c>
    </row>
    <row r="431" s="1" customFormat="1" ht="24" customHeight="1">
      <c r="B431" s="37"/>
      <c r="C431" s="215" t="s">
        <v>642</v>
      </c>
      <c r="D431" s="215" t="s">
        <v>144</v>
      </c>
      <c r="E431" s="216" t="s">
        <v>643</v>
      </c>
      <c r="F431" s="217" t="s">
        <v>644</v>
      </c>
      <c r="G431" s="218" t="s">
        <v>297</v>
      </c>
      <c r="H431" s="219">
        <v>5</v>
      </c>
      <c r="I431" s="220"/>
      <c r="J431" s="221">
        <f>ROUND(I431*H431,2)</f>
        <v>0</v>
      </c>
      <c r="K431" s="217" t="s">
        <v>1</v>
      </c>
      <c r="L431" s="42"/>
      <c r="M431" s="222" t="s">
        <v>1</v>
      </c>
      <c r="N431" s="223" t="s">
        <v>43</v>
      </c>
      <c r="O431" s="85"/>
      <c r="P431" s="224">
        <f>O431*H431</f>
        <v>0</v>
      </c>
      <c r="Q431" s="224">
        <v>0.00035</v>
      </c>
      <c r="R431" s="224">
        <f>Q431*H431</f>
        <v>0.00175</v>
      </c>
      <c r="S431" s="224">
        <v>0</v>
      </c>
      <c r="T431" s="225">
        <f>S431*H431</f>
        <v>0</v>
      </c>
      <c r="AR431" s="226" t="s">
        <v>223</v>
      </c>
      <c r="AT431" s="226" t="s">
        <v>144</v>
      </c>
      <c r="AU431" s="226" t="s">
        <v>85</v>
      </c>
      <c r="AY431" s="16" t="s">
        <v>142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16" t="s">
        <v>83</v>
      </c>
      <c r="BK431" s="227">
        <f>ROUND(I431*H431,2)</f>
        <v>0</v>
      </c>
      <c r="BL431" s="16" t="s">
        <v>223</v>
      </c>
      <c r="BM431" s="226" t="s">
        <v>645</v>
      </c>
    </row>
    <row r="432" s="1" customFormat="1" ht="24" customHeight="1">
      <c r="B432" s="37"/>
      <c r="C432" s="215" t="s">
        <v>646</v>
      </c>
      <c r="D432" s="215" t="s">
        <v>144</v>
      </c>
      <c r="E432" s="216" t="s">
        <v>647</v>
      </c>
      <c r="F432" s="217" t="s">
        <v>648</v>
      </c>
      <c r="G432" s="218" t="s">
        <v>153</v>
      </c>
      <c r="H432" s="219">
        <v>1</v>
      </c>
      <c r="I432" s="220"/>
      <c r="J432" s="221">
        <f>ROUND(I432*H432,2)</f>
        <v>0</v>
      </c>
      <c r="K432" s="217" t="s">
        <v>148</v>
      </c>
      <c r="L432" s="42"/>
      <c r="M432" s="222" t="s">
        <v>1</v>
      </c>
      <c r="N432" s="223" t="s">
        <v>43</v>
      </c>
      <c r="O432" s="85"/>
      <c r="P432" s="224">
        <f>O432*H432</f>
        <v>0</v>
      </c>
      <c r="Q432" s="224">
        <v>0.00197</v>
      </c>
      <c r="R432" s="224">
        <f>Q432*H432</f>
        <v>0.00197</v>
      </c>
      <c r="S432" s="224">
        <v>0</v>
      </c>
      <c r="T432" s="225">
        <f>S432*H432</f>
        <v>0</v>
      </c>
      <c r="AR432" s="226" t="s">
        <v>223</v>
      </c>
      <c r="AT432" s="226" t="s">
        <v>144</v>
      </c>
      <c r="AU432" s="226" t="s">
        <v>85</v>
      </c>
      <c r="AY432" s="16" t="s">
        <v>142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16" t="s">
        <v>83</v>
      </c>
      <c r="BK432" s="227">
        <f>ROUND(I432*H432,2)</f>
        <v>0</v>
      </c>
      <c r="BL432" s="16" t="s">
        <v>223</v>
      </c>
      <c r="BM432" s="226" t="s">
        <v>649</v>
      </c>
    </row>
    <row r="433" s="1" customFormat="1" ht="16.5" customHeight="1">
      <c r="B433" s="37"/>
      <c r="C433" s="215" t="s">
        <v>650</v>
      </c>
      <c r="D433" s="215" t="s">
        <v>144</v>
      </c>
      <c r="E433" s="216" t="s">
        <v>651</v>
      </c>
      <c r="F433" s="217" t="s">
        <v>652</v>
      </c>
      <c r="G433" s="218" t="s">
        <v>153</v>
      </c>
      <c r="H433" s="219">
        <v>2</v>
      </c>
      <c r="I433" s="220"/>
      <c r="J433" s="221">
        <f>ROUND(I433*H433,2)</f>
        <v>0</v>
      </c>
      <c r="K433" s="217" t="s">
        <v>148</v>
      </c>
      <c r="L433" s="42"/>
      <c r="M433" s="222" t="s">
        <v>1</v>
      </c>
      <c r="N433" s="223" t="s">
        <v>43</v>
      </c>
      <c r="O433" s="85"/>
      <c r="P433" s="224">
        <f>O433*H433</f>
        <v>0</v>
      </c>
      <c r="Q433" s="224">
        <v>0</v>
      </c>
      <c r="R433" s="224">
        <f>Q433*H433</f>
        <v>0</v>
      </c>
      <c r="S433" s="224">
        <v>0.025170000000000001</v>
      </c>
      <c r="T433" s="225">
        <f>S433*H433</f>
        <v>0.050340000000000003</v>
      </c>
      <c r="AR433" s="226" t="s">
        <v>223</v>
      </c>
      <c r="AT433" s="226" t="s">
        <v>144</v>
      </c>
      <c r="AU433" s="226" t="s">
        <v>85</v>
      </c>
      <c r="AY433" s="16" t="s">
        <v>142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16" t="s">
        <v>83</v>
      </c>
      <c r="BK433" s="227">
        <f>ROUND(I433*H433,2)</f>
        <v>0</v>
      </c>
      <c r="BL433" s="16" t="s">
        <v>223</v>
      </c>
      <c r="BM433" s="226" t="s">
        <v>653</v>
      </c>
    </row>
    <row r="434" s="1" customFormat="1" ht="16.5" customHeight="1">
      <c r="B434" s="37"/>
      <c r="C434" s="215" t="s">
        <v>654</v>
      </c>
      <c r="D434" s="215" t="s">
        <v>144</v>
      </c>
      <c r="E434" s="216" t="s">
        <v>655</v>
      </c>
      <c r="F434" s="217" t="s">
        <v>656</v>
      </c>
      <c r="G434" s="218" t="s">
        <v>297</v>
      </c>
      <c r="H434" s="219">
        <v>5</v>
      </c>
      <c r="I434" s="220"/>
      <c r="J434" s="221">
        <f>ROUND(I434*H434,2)</f>
        <v>0</v>
      </c>
      <c r="K434" s="217" t="s">
        <v>148</v>
      </c>
      <c r="L434" s="42"/>
      <c r="M434" s="222" t="s">
        <v>1</v>
      </c>
      <c r="N434" s="223" t="s">
        <v>43</v>
      </c>
      <c r="O434" s="85"/>
      <c r="P434" s="224">
        <f>O434*H434</f>
        <v>0</v>
      </c>
      <c r="Q434" s="224">
        <v>0</v>
      </c>
      <c r="R434" s="224">
        <f>Q434*H434</f>
        <v>0</v>
      </c>
      <c r="S434" s="224">
        <v>0</v>
      </c>
      <c r="T434" s="225">
        <f>S434*H434</f>
        <v>0</v>
      </c>
      <c r="AR434" s="226" t="s">
        <v>223</v>
      </c>
      <c r="AT434" s="226" t="s">
        <v>144</v>
      </c>
      <c r="AU434" s="226" t="s">
        <v>85</v>
      </c>
      <c r="AY434" s="16" t="s">
        <v>142</v>
      </c>
      <c r="BE434" s="227">
        <f>IF(N434="základní",J434,0)</f>
        <v>0</v>
      </c>
      <c r="BF434" s="227">
        <f>IF(N434="snížená",J434,0)</f>
        <v>0</v>
      </c>
      <c r="BG434" s="227">
        <f>IF(N434="zákl. přenesená",J434,0)</f>
        <v>0</v>
      </c>
      <c r="BH434" s="227">
        <f>IF(N434="sníž. přenesená",J434,0)</f>
        <v>0</v>
      </c>
      <c r="BI434" s="227">
        <f>IF(N434="nulová",J434,0)</f>
        <v>0</v>
      </c>
      <c r="BJ434" s="16" t="s">
        <v>83</v>
      </c>
      <c r="BK434" s="227">
        <f>ROUND(I434*H434,2)</f>
        <v>0</v>
      </c>
      <c r="BL434" s="16" t="s">
        <v>223</v>
      </c>
      <c r="BM434" s="226" t="s">
        <v>657</v>
      </c>
    </row>
    <row r="435" s="11" customFormat="1" ht="22.8" customHeight="1">
      <c r="B435" s="199"/>
      <c r="C435" s="200"/>
      <c r="D435" s="201" t="s">
        <v>77</v>
      </c>
      <c r="E435" s="213" t="s">
        <v>658</v>
      </c>
      <c r="F435" s="213" t="s">
        <v>659</v>
      </c>
      <c r="G435" s="200"/>
      <c r="H435" s="200"/>
      <c r="I435" s="203"/>
      <c r="J435" s="214">
        <f>BK435</f>
        <v>0</v>
      </c>
      <c r="K435" s="200"/>
      <c r="L435" s="205"/>
      <c r="M435" s="206"/>
      <c r="N435" s="207"/>
      <c r="O435" s="207"/>
      <c r="P435" s="208">
        <f>SUM(P436:P438)</f>
        <v>0</v>
      </c>
      <c r="Q435" s="207"/>
      <c r="R435" s="208">
        <f>SUM(R436:R438)</f>
        <v>0.0025899999999999999</v>
      </c>
      <c r="S435" s="207"/>
      <c r="T435" s="209">
        <f>SUM(T436:T438)</f>
        <v>0</v>
      </c>
      <c r="AR435" s="210" t="s">
        <v>85</v>
      </c>
      <c r="AT435" s="211" t="s">
        <v>77</v>
      </c>
      <c r="AU435" s="211" t="s">
        <v>83</v>
      </c>
      <c r="AY435" s="210" t="s">
        <v>142</v>
      </c>
      <c r="BK435" s="212">
        <f>SUM(BK436:BK438)</f>
        <v>0</v>
      </c>
    </row>
    <row r="436" s="1" customFormat="1" ht="24" customHeight="1">
      <c r="B436" s="37"/>
      <c r="C436" s="215" t="s">
        <v>660</v>
      </c>
      <c r="D436" s="215" t="s">
        <v>144</v>
      </c>
      <c r="E436" s="216" t="s">
        <v>661</v>
      </c>
      <c r="F436" s="217" t="s">
        <v>662</v>
      </c>
      <c r="G436" s="218" t="s">
        <v>297</v>
      </c>
      <c r="H436" s="219">
        <v>3</v>
      </c>
      <c r="I436" s="220"/>
      <c r="J436" s="221">
        <f>ROUND(I436*H436,2)</f>
        <v>0</v>
      </c>
      <c r="K436" s="217" t="s">
        <v>148</v>
      </c>
      <c r="L436" s="42"/>
      <c r="M436" s="222" t="s">
        <v>1</v>
      </c>
      <c r="N436" s="223" t="s">
        <v>43</v>
      </c>
      <c r="O436" s="85"/>
      <c r="P436" s="224">
        <f>O436*H436</f>
        <v>0</v>
      </c>
      <c r="Q436" s="224">
        <v>0.00066</v>
      </c>
      <c r="R436" s="224">
        <f>Q436*H436</f>
        <v>0.00198</v>
      </c>
      <c r="S436" s="224">
        <v>0</v>
      </c>
      <c r="T436" s="225">
        <f>S436*H436</f>
        <v>0</v>
      </c>
      <c r="AR436" s="226" t="s">
        <v>223</v>
      </c>
      <c r="AT436" s="226" t="s">
        <v>144</v>
      </c>
      <c r="AU436" s="226" t="s">
        <v>85</v>
      </c>
      <c r="AY436" s="16" t="s">
        <v>142</v>
      </c>
      <c r="BE436" s="227">
        <f>IF(N436="základní",J436,0)</f>
        <v>0</v>
      </c>
      <c r="BF436" s="227">
        <f>IF(N436="snížená",J436,0)</f>
        <v>0</v>
      </c>
      <c r="BG436" s="227">
        <f>IF(N436="zákl. přenesená",J436,0)</f>
        <v>0</v>
      </c>
      <c r="BH436" s="227">
        <f>IF(N436="sníž. přenesená",J436,0)</f>
        <v>0</v>
      </c>
      <c r="BI436" s="227">
        <f>IF(N436="nulová",J436,0)</f>
        <v>0</v>
      </c>
      <c r="BJ436" s="16" t="s">
        <v>83</v>
      </c>
      <c r="BK436" s="227">
        <f>ROUND(I436*H436,2)</f>
        <v>0</v>
      </c>
      <c r="BL436" s="16" t="s">
        <v>223</v>
      </c>
      <c r="BM436" s="226" t="s">
        <v>663</v>
      </c>
    </row>
    <row r="437" s="1" customFormat="1" ht="48" customHeight="1">
      <c r="B437" s="37"/>
      <c r="C437" s="215" t="s">
        <v>664</v>
      </c>
      <c r="D437" s="215" t="s">
        <v>144</v>
      </c>
      <c r="E437" s="216" t="s">
        <v>665</v>
      </c>
      <c r="F437" s="217" t="s">
        <v>666</v>
      </c>
      <c r="G437" s="218" t="s">
        <v>297</v>
      </c>
      <c r="H437" s="219">
        <v>3</v>
      </c>
      <c r="I437" s="220"/>
      <c r="J437" s="221">
        <f>ROUND(I437*H437,2)</f>
        <v>0</v>
      </c>
      <c r="K437" s="217" t="s">
        <v>148</v>
      </c>
      <c r="L437" s="42"/>
      <c r="M437" s="222" t="s">
        <v>1</v>
      </c>
      <c r="N437" s="223" t="s">
        <v>43</v>
      </c>
      <c r="O437" s="85"/>
      <c r="P437" s="224">
        <f>O437*H437</f>
        <v>0</v>
      </c>
      <c r="Q437" s="224">
        <v>9.0000000000000006E-05</v>
      </c>
      <c r="R437" s="224">
        <f>Q437*H437</f>
        <v>0.00027</v>
      </c>
      <c r="S437" s="224">
        <v>0</v>
      </c>
      <c r="T437" s="225">
        <f>S437*H437</f>
        <v>0</v>
      </c>
      <c r="AR437" s="226" t="s">
        <v>223</v>
      </c>
      <c r="AT437" s="226" t="s">
        <v>144</v>
      </c>
      <c r="AU437" s="226" t="s">
        <v>85</v>
      </c>
      <c r="AY437" s="16" t="s">
        <v>142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6" t="s">
        <v>83</v>
      </c>
      <c r="BK437" s="227">
        <f>ROUND(I437*H437,2)</f>
        <v>0</v>
      </c>
      <c r="BL437" s="16" t="s">
        <v>223</v>
      </c>
      <c r="BM437" s="226" t="s">
        <v>667</v>
      </c>
    </row>
    <row r="438" s="1" customFormat="1" ht="24" customHeight="1">
      <c r="B438" s="37"/>
      <c r="C438" s="215" t="s">
        <v>668</v>
      </c>
      <c r="D438" s="215" t="s">
        <v>144</v>
      </c>
      <c r="E438" s="216" t="s">
        <v>669</v>
      </c>
      <c r="F438" s="217" t="s">
        <v>670</v>
      </c>
      <c r="G438" s="218" t="s">
        <v>153</v>
      </c>
      <c r="H438" s="219">
        <v>2</v>
      </c>
      <c r="I438" s="220"/>
      <c r="J438" s="221">
        <f>ROUND(I438*H438,2)</f>
        <v>0</v>
      </c>
      <c r="K438" s="217" t="s">
        <v>148</v>
      </c>
      <c r="L438" s="42"/>
      <c r="M438" s="222" t="s">
        <v>1</v>
      </c>
      <c r="N438" s="223" t="s">
        <v>43</v>
      </c>
      <c r="O438" s="85"/>
      <c r="P438" s="224">
        <f>O438*H438</f>
        <v>0</v>
      </c>
      <c r="Q438" s="224">
        <v>0.00017000000000000001</v>
      </c>
      <c r="R438" s="224">
        <f>Q438*H438</f>
        <v>0.00034000000000000002</v>
      </c>
      <c r="S438" s="224">
        <v>0</v>
      </c>
      <c r="T438" s="225">
        <f>S438*H438</f>
        <v>0</v>
      </c>
      <c r="AR438" s="226" t="s">
        <v>223</v>
      </c>
      <c r="AT438" s="226" t="s">
        <v>144</v>
      </c>
      <c r="AU438" s="226" t="s">
        <v>85</v>
      </c>
      <c r="AY438" s="16" t="s">
        <v>142</v>
      </c>
      <c r="BE438" s="227">
        <f>IF(N438="základní",J438,0)</f>
        <v>0</v>
      </c>
      <c r="BF438" s="227">
        <f>IF(N438="snížená",J438,0)</f>
        <v>0</v>
      </c>
      <c r="BG438" s="227">
        <f>IF(N438="zákl. přenesená",J438,0)</f>
        <v>0</v>
      </c>
      <c r="BH438" s="227">
        <f>IF(N438="sníž. přenesená",J438,0)</f>
        <v>0</v>
      </c>
      <c r="BI438" s="227">
        <f>IF(N438="nulová",J438,0)</f>
        <v>0</v>
      </c>
      <c r="BJ438" s="16" t="s">
        <v>83</v>
      </c>
      <c r="BK438" s="227">
        <f>ROUND(I438*H438,2)</f>
        <v>0</v>
      </c>
      <c r="BL438" s="16" t="s">
        <v>223</v>
      </c>
      <c r="BM438" s="226" t="s">
        <v>671</v>
      </c>
    </row>
    <row r="439" s="11" customFormat="1" ht="22.8" customHeight="1">
      <c r="B439" s="199"/>
      <c r="C439" s="200"/>
      <c r="D439" s="201" t="s">
        <v>77</v>
      </c>
      <c r="E439" s="213" t="s">
        <v>672</v>
      </c>
      <c r="F439" s="213" t="s">
        <v>673</v>
      </c>
      <c r="G439" s="200"/>
      <c r="H439" s="200"/>
      <c r="I439" s="203"/>
      <c r="J439" s="214">
        <f>BK439</f>
        <v>0</v>
      </c>
      <c r="K439" s="200"/>
      <c r="L439" s="205"/>
      <c r="M439" s="206"/>
      <c r="N439" s="207"/>
      <c r="O439" s="207"/>
      <c r="P439" s="208">
        <f>SUM(P440:P445)</f>
        <v>0</v>
      </c>
      <c r="Q439" s="207"/>
      <c r="R439" s="208">
        <f>SUM(R440:R445)</f>
        <v>0.013659999999999999</v>
      </c>
      <c r="S439" s="207"/>
      <c r="T439" s="209">
        <f>SUM(T440:T445)</f>
        <v>0.019460000000000002</v>
      </c>
      <c r="AR439" s="210" t="s">
        <v>85</v>
      </c>
      <c r="AT439" s="211" t="s">
        <v>77</v>
      </c>
      <c r="AU439" s="211" t="s">
        <v>83</v>
      </c>
      <c r="AY439" s="210" t="s">
        <v>142</v>
      </c>
      <c r="BK439" s="212">
        <f>SUM(BK440:BK445)</f>
        <v>0</v>
      </c>
    </row>
    <row r="440" s="1" customFormat="1" ht="16.5" customHeight="1">
      <c r="B440" s="37"/>
      <c r="C440" s="215" t="s">
        <v>674</v>
      </c>
      <c r="D440" s="215" t="s">
        <v>144</v>
      </c>
      <c r="E440" s="216" t="s">
        <v>675</v>
      </c>
      <c r="F440" s="217" t="s">
        <v>676</v>
      </c>
      <c r="G440" s="218" t="s">
        <v>677</v>
      </c>
      <c r="H440" s="219">
        <v>1</v>
      </c>
      <c r="I440" s="220"/>
      <c r="J440" s="221">
        <f>ROUND(I440*H440,2)</f>
        <v>0</v>
      </c>
      <c r="K440" s="217" t="s">
        <v>148</v>
      </c>
      <c r="L440" s="42"/>
      <c r="M440" s="222" t="s">
        <v>1</v>
      </c>
      <c r="N440" s="223" t="s">
        <v>43</v>
      </c>
      <c r="O440" s="85"/>
      <c r="P440" s="224">
        <f>O440*H440</f>
        <v>0</v>
      </c>
      <c r="Q440" s="224">
        <v>0</v>
      </c>
      <c r="R440" s="224">
        <f>Q440*H440</f>
        <v>0</v>
      </c>
      <c r="S440" s="224">
        <v>0.019460000000000002</v>
      </c>
      <c r="T440" s="225">
        <f>S440*H440</f>
        <v>0.019460000000000002</v>
      </c>
      <c r="AR440" s="226" t="s">
        <v>223</v>
      </c>
      <c r="AT440" s="226" t="s">
        <v>144</v>
      </c>
      <c r="AU440" s="226" t="s">
        <v>85</v>
      </c>
      <c r="AY440" s="16" t="s">
        <v>142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16" t="s">
        <v>83</v>
      </c>
      <c r="BK440" s="227">
        <f>ROUND(I440*H440,2)</f>
        <v>0</v>
      </c>
      <c r="BL440" s="16" t="s">
        <v>223</v>
      </c>
      <c r="BM440" s="226" t="s">
        <v>678</v>
      </c>
    </row>
    <row r="441" s="1" customFormat="1" ht="24" customHeight="1">
      <c r="B441" s="37"/>
      <c r="C441" s="215" t="s">
        <v>679</v>
      </c>
      <c r="D441" s="215" t="s">
        <v>144</v>
      </c>
      <c r="E441" s="216" t="s">
        <v>680</v>
      </c>
      <c r="F441" s="217" t="s">
        <v>681</v>
      </c>
      <c r="G441" s="218" t="s">
        <v>677</v>
      </c>
      <c r="H441" s="219">
        <v>1</v>
      </c>
      <c r="I441" s="220"/>
      <c r="J441" s="221">
        <f>ROUND(I441*H441,2)</f>
        <v>0</v>
      </c>
      <c r="K441" s="217" t="s">
        <v>148</v>
      </c>
      <c r="L441" s="42"/>
      <c r="M441" s="222" t="s">
        <v>1</v>
      </c>
      <c r="N441" s="223" t="s">
        <v>43</v>
      </c>
      <c r="O441" s="85"/>
      <c r="P441" s="224">
        <f>O441*H441</f>
        <v>0</v>
      </c>
      <c r="Q441" s="224">
        <v>0.0067799999999999996</v>
      </c>
      <c r="R441" s="224">
        <f>Q441*H441</f>
        <v>0.0067799999999999996</v>
      </c>
      <c r="S441" s="224">
        <v>0</v>
      </c>
      <c r="T441" s="225">
        <f>S441*H441</f>
        <v>0</v>
      </c>
      <c r="AR441" s="226" t="s">
        <v>223</v>
      </c>
      <c r="AT441" s="226" t="s">
        <v>144</v>
      </c>
      <c r="AU441" s="226" t="s">
        <v>85</v>
      </c>
      <c r="AY441" s="16" t="s">
        <v>142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16" t="s">
        <v>83</v>
      </c>
      <c r="BK441" s="227">
        <f>ROUND(I441*H441,2)</f>
        <v>0</v>
      </c>
      <c r="BL441" s="16" t="s">
        <v>223</v>
      </c>
      <c r="BM441" s="226" t="s">
        <v>682</v>
      </c>
    </row>
    <row r="442" s="1" customFormat="1" ht="24" customHeight="1">
      <c r="B442" s="37"/>
      <c r="C442" s="215" t="s">
        <v>683</v>
      </c>
      <c r="D442" s="215" t="s">
        <v>144</v>
      </c>
      <c r="E442" s="216" t="s">
        <v>684</v>
      </c>
      <c r="F442" s="217" t="s">
        <v>685</v>
      </c>
      <c r="G442" s="218" t="s">
        <v>677</v>
      </c>
      <c r="H442" s="219">
        <v>2</v>
      </c>
      <c r="I442" s="220"/>
      <c r="J442" s="221">
        <f>ROUND(I442*H442,2)</f>
        <v>0</v>
      </c>
      <c r="K442" s="217" t="s">
        <v>148</v>
      </c>
      <c r="L442" s="42"/>
      <c r="M442" s="222" t="s">
        <v>1</v>
      </c>
      <c r="N442" s="223" t="s">
        <v>43</v>
      </c>
      <c r="O442" s="85"/>
      <c r="P442" s="224">
        <f>O442*H442</f>
        <v>0</v>
      </c>
      <c r="Q442" s="224">
        <v>0.00029999999999999997</v>
      </c>
      <c r="R442" s="224">
        <f>Q442*H442</f>
        <v>0.00059999999999999995</v>
      </c>
      <c r="S442" s="224">
        <v>0</v>
      </c>
      <c r="T442" s="225">
        <f>S442*H442</f>
        <v>0</v>
      </c>
      <c r="AR442" s="226" t="s">
        <v>223</v>
      </c>
      <c r="AT442" s="226" t="s">
        <v>144</v>
      </c>
      <c r="AU442" s="226" t="s">
        <v>85</v>
      </c>
      <c r="AY442" s="16" t="s">
        <v>142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16" t="s">
        <v>83</v>
      </c>
      <c r="BK442" s="227">
        <f>ROUND(I442*H442,2)</f>
        <v>0</v>
      </c>
      <c r="BL442" s="16" t="s">
        <v>223</v>
      </c>
      <c r="BM442" s="226" t="s">
        <v>686</v>
      </c>
    </row>
    <row r="443" s="1" customFormat="1" ht="16.5" customHeight="1">
      <c r="B443" s="37"/>
      <c r="C443" s="215" t="s">
        <v>687</v>
      </c>
      <c r="D443" s="215" t="s">
        <v>144</v>
      </c>
      <c r="E443" s="216" t="s">
        <v>688</v>
      </c>
      <c r="F443" s="217" t="s">
        <v>689</v>
      </c>
      <c r="G443" s="218" t="s">
        <v>677</v>
      </c>
      <c r="H443" s="219">
        <v>1</v>
      </c>
      <c r="I443" s="220"/>
      <c r="J443" s="221">
        <f>ROUND(I443*H443,2)</f>
        <v>0</v>
      </c>
      <c r="K443" s="217" t="s">
        <v>148</v>
      </c>
      <c r="L443" s="42"/>
      <c r="M443" s="222" t="s">
        <v>1</v>
      </c>
      <c r="N443" s="223" t="s">
        <v>43</v>
      </c>
      <c r="O443" s="85"/>
      <c r="P443" s="224">
        <f>O443*H443</f>
        <v>0</v>
      </c>
      <c r="Q443" s="224">
        <v>0.0018</v>
      </c>
      <c r="R443" s="224">
        <f>Q443*H443</f>
        <v>0.0018</v>
      </c>
      <c r="S443" s="224">
        <v>0</v>
      </c>
      <c r="T443" s="225">
        <f>S443*H443</f>
        <v>0</v>
      </c>
      <c r="AR443" s="226" t="s">
        <v>223</v>
      </c>
      <c r="AT443" s="226" t="s">
        <v>144</v>
      </c>
      <c r="AU443" s="226" t="s">
        <v>85</v>
      </c>
      <c r="AY443" s="16" t="s">
        <v>142</v>
      </c>
      <c r="BE443" s="227">
        <f>IF(N443="základní",J443,0)</f>
        <v>0</v>
      </c>
      <c r="BF443" s="227">
        <f>IF(N443="snížená",J443,0)</f>
        <v>0</v>
      </c>
      <c r="BG443" s="227">
        <f>IF(N443="zákl. přenesená",J443,0)</f>
        <v>0</v>
      </c>
      <c r="BH443" s="227">
        <f>IF(N443="sníž. přenesená",J443,0)</f>
        <v>0</v>
      </c>
      <c r="BI443" s="227">
        <f>IF(N443="nulová",J443,0)</f>
        <v>0</v>
      </c>
      <c r="BJ443" s="16" t="s">
        <v>83</v>
      </c>
      <c r="BK443" s="227">
        <f>ROUND(I443*H443,2)</f>
        <v>0</v>
      </c>
      <c r="BL443" s="16" t="s">
        <v>223</v>
      </c>
      <c r="BM443" s="226" t="s">
        <v>690</v>
      </c>
    </row>
    <row r="444" s="1" customFormat="1" ht="24" customHeight="1">
      <c r="B444" s="37"/>
      <c r="C444" s="215" t="s">
        <v>691</v>
      </c>
      <c r="D444" s="215" t="s">
        <v>144</v>
      </c>
      <c r="E444" s="216" t="s">
        <v>692</v>
      </c>
      <c r="F444" s="217" t="s">
        <v>693</v>
      </c>
      <c r="G444" s="218" t="s">
        <v>153</v>
      </c>
      <c r="H444" s="219">
        <v>1</v>
      </c>
      <c r="I444" s="220"/>
      <c r="J444" s="221">
        <f>ROUND(I444*H444,2)</f>
        <v>0</v>
      </c>
      <c r="K444" s="217" t="s">
        <v>148</v>
      </c>
      <c r="L444" s="42"/>
      <c r="M444" s="222" t="s">
        <v>1</v>
      </c>
      <c r="N444" s="223" t="s">
        <v>43</v>
      </c>
      <c r="O444" s="85"/>
      <c r="P444" s="224">
        <f>O444*H444</f>
        <v>0</v>
      </c>
      <c r="Q444" s="224">
        <v>0.00023000000000000001</v>
      </c>
      <c r="R444" s="224">
        <f>Q444*H444</f>
        <v>0.00023000000000000001</v>
      </c>
      <c r="S444" s="224">
        <v>0</v>
      </c>
      <c r="T444" s="225">
        <f>S444*H444</f>
        <v>0</v>
      </c>
      <c r="AR444" s="226" t="s">
        <v>223</v>
      </c>
      <c r="AT444" s="226" t="s">
        <v>144</v>
      </c>
      <c r="AU444" s="226" t="s">
        <v>85</v>
      </c>
      <c r="AY444" s="16" t="s">
        <v>142</v>
      </c>
      <c r="BE444" s="227">
        <f>IF(N444="základní",J444,0)</f>
        <v>0</v>
      </c>
      <c r="BF444" s="227">
        <f>IF(N444="snížená",J444,0)</f>
        <v>0</v>
      </c>
      <c r="BG444" s="227">
        <f>IF(N444="zákl. přenesená",J444,0)</f>
        <v>0</v>
      </c>
      <c r="BH444" s="227">
        <f>IF(N444="sníž. přenesená",J444,0)</f>
        <v>0</v>
      </c>
      <c r="BI444" s="227">
        <f>IF(N444="nulová",J444,0)</f>
        <v>0</v>
      </c>
      <c r="BJ444" s="16" t="s">
        <v>83</v>
      </c>
      <c r="BK444" s="227">
        <f>ROUND(I444*H444,2)</f>
        <v>0</v>
      </c>
      <c r="BL444" s="16" t="s">
        <v>223</v>
      </c>
      <c r="BM444" s="226" t="s">
        <v>694</v>
      </c>
    </row>
    <row r="445" s="1" customFormat="1" ht="16.5" customHeight="1">
      <c r="B445" s="37"/>
      <c r="C445" s="215" t="s">
        <v>695</v>
      </c>
      <c r="D445" s="215" t="s">
        <v>144</v>
      </c>
      <c r="E445" s="216" t="s">
        <v>696</v>
      </c>
      <c r="F445" s="217" t="s">
        <v>697</v>
      </c>
      <c r="G445" s="218" t="s">
        <v>677</v>
      </c>
      <c r="H445" s="219">
        <v>1</v>
      </c>
      <c r="I445" s="220"/>
      <c r="J445" s="221">
        <f>ROUND(I445*H445,2)</f>
        <v>0</v>
      </c>
      <c r="K445" s="217" t="s">
        <v>148</v>
      </c>
      <c r="L445" s="42"/>
      <c r="M445" s="222" t="s">
        <v>1</v>
      </c>
      <c r="N445" s="223" t="s">
        <v>43</v>
      </c>
      <c r="O445" s="85"/>
      <c r="P445" s="224">
        <f>O445*H445</f>
        <v>0</v>
      </c>
      <c r="Q445" s="224">
        <v>0.0042500000000000003</v>
      </c>
      <c r="R445" s="224">
        <f>Q445*H445</f>
        <v>0.0042500000000000003</v>
      </c>
      <c r="S445" s="224">
        <v>0</v>
      </c>
      <c r="T445" s="225">
        <f>S445*H445</f>
        <v>0</v>
      </c>
      <c r="AR445" s="226" t="s">
        <v>223</v>
      </c>
      <c r="AT445" s="226" t="s">
        <v>144</v>
      </c>
      <c r="AU445" s="226" t="s">
        <v>85</v>
      </c>
      <c r="AY445" s="16" t="s">
        <v>142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6" t="s">
        <v>83</v>
      </c>
      <c r="BK445" s="227">
        <f>ROUND(I445*H445,2)</f>
        <v>0</v>
      </c>
      <c r="BL445" s="16" t="s">
        <v>223</v>
      </c>
      <c r="BM445" s="226" t="s">
        <v>698</v>
      </c>
    </row>
    <row r="446" s="11" customFormat="1" ht="22.8" customHeight="1">
      <c r="B446" s="199"/>
      <c r="C446" s="200"/>
      <c r="D446" s="201" t="s">
        <v>77</v>
      </c>
      <c r="E446" s="213" t="s">
        <v>699</v>
      </c>
      <c r="F446" s="213" t="s">
        <v>700</v>
      </c>
      <c r="G446" s="200"/>
      <c r="H446" s="200"/>
      <c r="I446" s="203"/>
      <c r="J446" s="214">
        <f>BK446</f>
        <v>0</v>
      </c>
      <c r="K446" s="200"/>
      <c r="L446" s="205"/>
      <c r="M446" s="206"/>
      <c r="N446" s="207"/>
      <c r="O446" s="207"/>
      <c r="P446" s="208">
        <f>SUM(P447:P448)</f>
        <v>0</v>
      </c>
      <c r="Q446" s="207"/>
      <c r="R446" s="208">
        <f>SUM(R447:R448)</f>
        <v>0</v>
      </c>
      <c r="S446" s="207"/>
      <c r="T446" s="209">
        <f>SUM(T447:T448)</f>
        <v>0.00191</v>
      </c>
      <c r="AR446" s="210" t="s">
        <v>85</v>
      </c>
      <c r="AT446" s="211" t="s">
        <v>77</v>
      </c>
      <c r="AU446" s="211" t="s">
        <v>83</v>
      </c>
      <c r="AY446" s="210" t="s">
        <v>142</v>
      </c>
      <c r="BK446" s="212">
        <f>SUM(BK447:BK448)</f>
        <v>0</v>
      </c>
    </row>
    <row r="447" s="1" customFormat="1" ht="24" customHeight="1">
      <c r="B447" s="37"/>
      <c r="C447" s="215" t="s">
        <v>701</v>
      </c>
      <c r="D447" s="215" t="s">
        <v>144</v>
      </c>
      <c r="E447" s="216" t="s">
        <v>702</v>
      </c>
      <c r="F447" s="217" t="s">
        <v>703</v>
      </c>
      <c r="G447" s="218" t="s">
        <v>704</v>
      </c>
      <c r="H447" s="219">
        <v>1</v>
      </c>
      <c r="I447" s="220"/>
      <c r="J447" s="221">
        <f>ROUND(I447*H447,2)</f>
        <v>0</v>
      </c>
      <c r="K447" s="217" t="s">
        <v>1</v>
      </c>
      <c r="L447" s="42"/>
      <c r="M447" s="222" t="s">
        <v>1</v>
      </c>
      <c r="N447" s="223" t="s">
        <v>43</v>
      </c>
      <c r="O447" s="85"/>
      <c r="P447" s="224">
        <f>O447*H447</f>
        <v>0</v>
      </c>
      <c r="Q447" s="224">
        <v>0</v>
      </c>
      <c r="R447" s="224">
        <f>Q447*H447</f>
        <v>0</v>
      </c>
      <c r="S447" s="224">
        <v>0</v>
      </c>
      <c r="T447" s="225">
        <f>S447*H447</f>
        <v>0</v>
      </c>
      <c r="AR447" s="226" t="s">
        <v>223</v>
      </c>
      <c r="AT447" s="226" t="s">
        <v>144</v>
      </c>
      <c r="AU447" s="226" t="s">
        <v>85</v>
      </c>
      <c r="AY447" s="16" t="s">
        <v>142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16" t="s">
        <v>83</v>
      </c>
      <c r="BK447" s="227">
        <f>ROUND(I447*H447,2)</f>
        <v>0</v>
      </c>
      <c r="BL447" s="16" t="s">
        <v>223</v>
      </c>
      <c r="BM447" s="226" t="s">
        <v>705</v>
      </c>
    </row>
    <row r="448" s="1" customFormat="1" ht="16.5" customHeight="1">
      <c r="B448" s="37"/>
      <c r="C448" s="215" t="s">
        <v>706</v>
      </c>
      <c r="D448" s="215" t="s">
        <v>144</v>
      </c>
      <c r="E448" s="216" t="s">
        <v>707</v>
      </c>
      <c r="F448" s="217" t="s">
        <v>708</v>
      </c>
      <c r="G448" s="218" t="s">
        <v>153</v>
      </c>
      <c r="H448" s="219">
        <v>1</v>
      </c>
      <c r="I448" s="220"/>
      <c r="J448" s="221">
        <f>ROUND(I448*H448,2)</f>
        <v>0</v>
      </c>
      <c r="K448" s="217" t="s">
        <v>1</v>
      </c>
      <c r="L448" s="42"/>
      <c r="M448" s="222" t="s">
        <v>1</v>
      </c>
      <c r="N448" s="223" t="s">
        <v>43</v>
      </c>
      <c r="O448" s="85"/>
      <c r="P448" s="224">
        <f>O448*H448</f>
        <v>0</v>
      </c>
      <c r="Q448" s="224">
        <v>0</v>
      </c>
      <c r="R448" s="224">
        <f>Q448*H448</f>
        <v>0</v>
      </c>
      <c r="S448" s="224">
        <v>0.00191</v>
      </c>
      <c r="T448" s="225">
        <f>S448*H448</f>
        <v>0.00191</v>
      </c>
      <c r="AR448" s="226" t="s">
        <v>223</v>
      </c>
      <c r="AT448" s="226" t="s">
        <v>144</v>
      </c>
      <c r="AU448" s="226" t="s">
        <v>85</v>
      </c>
      <c r="AY448" s="16" t="s">
        <v>142</v>
      </c>
      <c r="BE448" s="227">
        <f>IF(N448="základní",J448,0)</f>
        <v>0</v>
      </c>
      <c r="BF448" s="227">
        <f>IF(N448="snížená",J448,0)</f>
        <v>0</v>
      </c>
      <c r="BG448" s="227">
        <f>IF(N448="zákl. přenesená",J448,0)</f>
        <v>0</v>
      </c>
      <c r="BH448" s="227">
        <f>IF(N448="sníž. přenesená",J448,0)</f>
        <v>0</v>
      </c>
      <c r="BI448" s="227">
        <f>IF(N448="nulová",J448,0)</f>
        <v>0</v>
      </c>
      <c r="BJ448" s="16" t="s">
        <v>83</v>
      </c>
      <c r="BK448" s="227">
        <f>ROUND(I448*H448,2)</f>
        <v>0</v>
      </c>
      <c r="BL448" s="16" t="s">
        <v>223</v>
      </c>
      <c r="BM448" s="226" t="s">
        <v>709</v>
      </c>
    </row>
    <row r="449" s="11" customFormat="1" ht="22.8" customHeight="1">
      <c r="B449" s="199"/>
      <c r="C449" s="200"/>
      <c r="D449" s="201" t="s">
        <v>77</v>
      </c>
      <c r="E449" s="213" t="s">
        <v>710</v>
      </c>
      <c r="F449" s="213" t="s">
        <v>711</v>
      </c>
      <c r="G449" s="200"/>
      <c r="H449" s="200"/>
      <c r="I449" s="203"/>
      <c r="J449" s="214">
        <f>BK449</f>
        <v>0</v>
      </c>
      <c r="K449" s="200"/>
      <c r="L449" s="205"/>
      <c r="M449" s="206"/>
      <c r="N449" s="207"/>
      <c r="O449" s="207"/>
      <c r="P449" s="208">
        <f>SUM(P450:P463)</f>
        <v>0</v>
      </c>
      <c r="Q449" s="207"/>
      <c r="R449" s="208">
        <f>SUM(R450:R463)</f>
        <v>0.1075</v>
      </c>
      <c r="S449" s="207"/>
      <c r="T449" s="209">
        <f>SUM(T450:T463)</f>
        <v>0.0068500000000000002</v>
      </c>
      <c r="AR449" s="210" t="s">
        <v>85</v>
      </c>
      <c r="AT449" s="211" t="s">
        <v>77</v>
      </c>
      <c r="AU449" s="211" t="s">
        <v>83</v>
      </c>
      <c r="AY449" s="210" t="s">
        <v>142</v>
      </c>
      <c r="BK449" s="212">
        <f>SUM(BK450:BK463)</f>
        <v>0</v>
      </c>
    </row>
    <row r="450" s="1" customFormat="1" ht="48" customHeight="1">
      <c r="B450" s="37"/>
      <c r="C450" s="215" t="s">
        <v>712</v>
      </c>
      <c r="D450" s="215" t="s">
        <v>144</v>
      </c>
      <c r="E450" s="216" t="s">
        <v>713</v>
      </c>
      <c r="F450" s="217" t="s">
        <v>714</v>
      </c>
      <c r="G450" s="218" t="s">
        <v>153</v>
      </c>
      <c r="H450" s="219">
        <v>2</v>
      </c>
      <c r="I450" s="220"/>
      <c r="J450" s="221">
        <f>ROUND(I450*H450,2)</f>
        <v>0</v>
      </c>
      <c r="K450" s="217" t="s">
        <v>148</v>
      </c>
      <c r="L450" s="42"/>
      <c r="M450" s="222" t="s">
        <v>1</v>
      </c>
      <c r="N450" s="223" t="s">
        <v>43</v>
      </c>
      <c r="O450" s="85"/>
      <c r="P450" s="224">
        <f>O450*H450</f>
        <v>0</v>
      </c>
      <c r="Q450" s="224">
        <v>0</v>
      </c>
      <c r="R450" s="224">
        <f>Q450*H450</f>
        <v>0</v>
      </c>
      <c r="S450" s="224">
        <v>0.00080000000000000004</v>
      </c>
      <c r="T450" s="225">
        <f>S450*H450</f>
        <v>0.0016000000000000001</v>
      </c>
      <c r="AR450" s="226" t="s">
        <v>223</v>
      </c>
      <c r="AT450" s="226" t="s">
        <v>144</v>
      </c>
      <c r="AU450" s="226" t="s">
        <v>85</v>
      </c>
      <c r="AY450" s="16" t="s">
        <v>142</v>
      </c>
      <c r="BE450" s="227">
        <f>IF(N450="základní",J450,0)</f>
        <v>0</v>
      </c>
      <c r="BF450" s="227">
        <f>IF(N450="snížená",J450,0)</f>
        <v>0</v>
      </c>
      <c r="BG450" s="227">
        <f>IF(N450="zákl. přenesená",J450,0)</f>
        <v>0</v>
      </c>
      <c r="BH450" s="227">
        <f>IF(N450="sníž. přenesená",J450,0)</f>
        <v>0</v>
      </c>
      <c r="BI450" s="227">
        <f>IF(N450="nulová",J450,0)</f>
        <v>0</v>
      </c>
      <c r="BJ450" s="16" t="s">
        <v>83</v>
      </c>
      <c r="BK450" s="227">
        <f>ROUND(I450*H450,2)</f>
        <v>0</v>
      </c>
      <c r="BL450" s="16" t="s">
        <v>223</v>
      </c>
      <c r="BM450" s="226" t="s">
        <v>715</v>
      </c>
    </row>
    <row r="451" s="1" customFormat="1" ht="48" customHeight="1">
      <c r="B451" s="37"/>
      <c r="C451" s="215" t="s">
        <v>716</v>
      </c>
      <c r="D451" s="215" t="s">
        <v>144</v>
      </c>
      <c r="E451" s="216" t="s">
        <v>717</v>
      </c>
      <c r="F451" s="217" t="s">
        <v>718</v>
      </c>
      <c r="G451" s="218" t="s">
        <v>153</v>
      </c>
      <c r="H451" s="219">
        <v>2</v>
      </c>
      <c r="I451" s="220"/>
      <c r="J451" s="221">
        <f>ROUND(I451*H451,2)</f>
        <v>0</v>
      </c>
      <c r="K451" s="217" t="s">
        <v>148</v>
      </c>
      <c r="L451" s="42"/>
      <c r="M451" s="222" t="s">
        <v>1</v>
      </c>
      <c r="N451" s="223" t="s">
        <v>43</v>
      </c>
      <c r="O451" s="85"/>
      <c r="P451" s="224">
        <f>O451*H451</f>
        <v>0</v>
      </c>
      <c r="Q451" s="224">
        <v>0</v>
      </c>
      <c r="R451" s="224">
        <f>Q451*H451</f>
        <v>0</v>
      </c>
      <c r="S451" s="224">
        <v>0</v>
      </c>
      <c r="T451" s="225">
        <f>S451*H451</f>
        <v>0</v>
      </c>
      <c r="AR451" s="226" t="s">
        <v>223</v>
      </c>
      <c r="AT451" s="226" t="s">
        <v>144</v>
      </c>
      <c r="AU451" s="226" t="s">
        <v>85</v>
      </c>
      <c r="AY451" s="16" t="s">
        <v>142</v>
      </c>
      <c r="BE451" s="227">
        <f>IF(N451="základní",J451,0)</f>
        <v>0</v>
      </c>
      <c r="BF451" s="227">
        <f>IF(N451="snížená",J451,0)</f>
        <v>0</v>
      </c>
      <c r="BG451" s="227">
        <f>IF(N451="zákl. přenesená",J451,0)</f>
        <v>0</v>
      </c>
      <c r="BH451" s="227">
        <f>IF(N451="sníž. přenesená",J451,0)</f>
        <v>0</v>
      </c>
      <c r="BI451" s="227">
        <f>IF(N451="nulová",J451,0)</f>
        <v>0</v>
      </c>
      <c r="BJ451" s="16" t="s">
        <v>83</v>
      </c>
      <c r="BK451" s="227">
        <f>ROUND(I451*H451,2)</f>
        <v>0</v>
      </c>
      <c r="BL451" s="16" t="s">
        <v>223</v>
      </c>
      <c r="BM451" s="226" t="s">
        <v>719</v>
      </c>
    </row>
    <row r="452" s="1" customFormat="1" ht="16.5" customHeight="1">
      <c r="B452" s="37"/>
      <c r="C452" s="261" t="s">
        <v>720</v>
      </c>
      <c r="D452" s="261" t="s">
        <v>258</v>
      </c>
      <c r="E452" s="262" t="s">
        <v>721</v>
      </c>
      <c r="F452" s="263" t="s">
        <v>722</v>
      </c>
      <c r="G452" s="264" t="s">
        <v>456</v>
      </c>
      <c r="H452" s="265">
        <v>2</v>
      </c>
      <c r="I452" s="266"/>
      <c r="J452" s="267">
        <f>ROUND(I452*H452,2)</f>
        <v>0</v>
      </c>
      <c r="K452" s="263" t="s">
        <v>1</v>
      </c>
      <c r="L452" s="268"/>
      <c r="M452" s="269" t="s">
        <v>1</v>
      </c>
      <c r="N452" s="270" t="s">
        <v>43</v>
      </c>
      <c r="O452" s="85"/>
      <c r="P452" s="224">
        <f>O452*H452</f>
        <v>0</v>
      </c>
      <c r="Q452" s="224">
        <v>0</v>
      </c>
      <c r="R452" s="224">
        <f>Q452*H452</f>
        <v>0</v>
      </c>
      <c r="S452" s="224">
        <v>0</v>
      </c>
      <c r="T452" s="225">
        <f>S452*H452</f>
        <v>0</v>
      </c>
      <c r="AR452" s="226" t="s">
        <v>321</v>
      </c>
      <c r="AT452" s="226" t="s">
        <v>258</v>
      </c>
      <c r="AU452" s="226" t="s">
        <v>85</v>
      </c>
      <c r="AY452" s="16" t="s">
        <v>142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16" t="s">
        <v>83</v>
      </c>
      <c r="BK452" s="227">
        <f>ROUND(I452*H452,2)</f>
        <v>0</v>
      </c>
      <c r="BL452" s="16" t="s">
        <v>223</v>
      </c>
      <c r="BM452" s="226" t="s">
        <v>723</v>
      </c>
    </row>
    <row r="453" s="1" customFormat="1" ht="48" customHeight="1">
      <c r="B453" s="37"/>
      <c r="C453" s="215" t="s">
        <v>724</v>
      </c>
      <c r="D453" s="215" t="s">
        <v>144</v>
      </c>
      <c r="E453" s="216" t="s">
        <v>725</v>
      </c>
      <c r="F453" s="217" t="s">
        <v>726</v>
      </c>
      <c r="G453" s="218" t="s">
        <v>297</v>
      </c>
      <c r="H453" s="219">
        <v>92</v>
      </c>
      <c r="I453" s="220"/>
      <c r="J453" s="221">
        <f>ROUND(I453*H453,2)</f>
        <v>0</v>
      </c>
      <c r="K453" s="217" t="s">
        <v>148</v>
      </c>
      <c r="L453" s="42"/>
      <c r="M453" s="222" t="s">
        <v>1</v>
      </c>
      <c r="N453" s="223" t="s">
        <v>43</v>
      </c>
      <c r="O453" s="85"/>
      <c r="P453" s="224">
        <f>O453*H453</f>
        <v>0</v>
      </c>
      <c r="Q453" s="224">
        <v>0</v>
      </c>
      <c r="R453" s="224">
        <f>Q453*H453</f>
        <v>0</v>
      </c>
      <c r="S453" s="224">
        <v>0</v>
      </c>
      <c r="T453" s="225">
        <f>S453*H453</f>
        <v>0</v>
      </c>
      <c r="AR453" s="226" t="s">
        <v>223</v>
      </c>
      <c r="AT453" s="226" t="s">
        <v>144</v>
      </c>
      <c r="AU453" s="226" t="s">
        <v>85</v>
      </c>
      <c r="AY453" s="16" t="s">
        <v>142</v>
      </c>
      <c r="BE453" s="227">
        <f>IF(N453="základní",J453,0)</f>
        <v>0</v>
      </c>
      <c r="BF453" s="227">
        <f>IF(N453="snížená",J453,0)</f>
        <v>0</v>
      </c>
      <c r="BG453" s="227">
        <f>IF(N453="zákl. přenesená",J453,0)</f>
        <v>0</v>
      </c>
      <c r="BH453" s="227">
        <f>IF(N453="sníž. přenesená",J453,0)</f>
        <v>0</v>
      </c>
      <c r="BI453" s="227">
        <f>IF(N453="nulová",J453,0)</f>
        <v>0</v>
      </c>
      <c r="BJ453" s="16" t="s">
        <v>83</v>
      </c>
      <c r="BK453" s="227">
        <f>ROUND(I453*H453,2)</f>
        <v>0</v>
      </c>
      <c r="BL453" s="16" t="s">
        <v>223</v>
      </c>
      <c r="BM453" s="226" t="s">
        <v>727</v>
      </c>
    </row>
    <row r="454" s="1" customFormat="1" ht="16.5" customHeight="1">
      <c r="B454" s="37"/>
      <c r="C454" s="261" t="s">
        <v>728</v>
      </c>
      <c r="D454" s="261" t="s">
        <v>258</v>
      </c>
      <c r="E454" s="262" t="s">
        <v>729</v>
      </c>
      <c r="F454" s="263" t="s">
        <v>730</v>
      </c>
      <c r="G454" s="264" t="s">
        <v>731</v>
      </c>
      <c r="H454" s="265">
        <v>92</v>
      </c>
      <c r="I454" s="266"/>
      <c r="J454" s="267">
        <f>ROUND(I454*H454,2)</f>
        <v>0</v>
      </c>
      <c r="K454" s="263" t="s">
        <v>148</v>
      </c>
      <c r="L454" s="268"/>
      <c r="M454" s="269" t="s">
        <v>1</v>
      </c>
      <c r="N454" s="270" t="s">
        <v>43</v>
      </c>
      <c r="O454" s="85"/>
      <c r="P454" s="224">
        <f>O454*H454</f>
        <v>0</v>
      </c>
      <c r="Q454" s="224">
        <v>0.001</v>
      </c>
      <c r="R454" s="224">
        <f>Q454*H454</f>
        <v>0.091999999999999998</v>
      </c>
      <c r="S454" s="224">
        <v>0</v>
      </c>
      <c r="T454" s="225">
        <f>S454*H454</f>
        <v>0</v>
      </c>
      <c r="AR454" s="226" t="s">
        <v>321</v>
      </c>
      <c r="AT454" s="226" t="s">
        <v>258</v>
      </c>
      <c r="AU454" s="226" t="s">
        <v>85</v>
      </c>
      <c r="AY454" s="16" t="s">
        <v>142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16" t="s">
        <v>83</v>
      </c>
      <c r="BK454" s="227">
        <f>ROUND(I454*H454,2)</f>
        <v>0</v>
      </c>
      <c r="BL454" s="16" t="s">
        <v>223</v>
      </c>
      <c r="BM454" s="226" t="s">
        <v>732</v>
      </c>
    </row>
    <row r="455" s="1" customFormat="1" ht="24" customHeight="1">
      <c r="B455" s="37"/>
      <c r="C455" s="215" t="s">
        <v>733</v>
      </c>
      <c r="D455" s="215" t="s">
        <v>144</v>
      </c>
      <c r="E455" s="216" t="s">
        <v>734</v>
      </c>
      <c r="F455" s="217" t="s">
        <v>735</v>
      </c>
      <c r="G455" s="218" t="s">
        <v>297</v>
      </c>
      <c r="H455" s="219">
        <v>25</v>
      </c>
      <c r="I455" s="220"/>
      <c r="J455" s="221">
        <f>ROUND(I455*H455,2)</f>
        <v>0</v>
      </c>
      <c r="K455" s="217" t="s">
        <v>148</v>
      </c>
      <c r="L455" s="42"/>
      <c r="M455" s="222" t="s">
        <v>1</v>
      </c>
      <c r="N455" s="223" t="s">
        <v>43</v>
      </c>
      <c r="O455" s="85"/>
      <c r="P455" s="224">
        <f>O455*H455</f>
        <v>0</v>
      </c>
      <c r="Q455" s="224">
        <v>0</v>
      </c>
      <c r="R455" s="224">
        <f>Q455*H455</f>
        <v>0</v>
      </c>
      <c r="S455" s="224">
        <v>0</v>
      </c>
      <c r="T455" s="225">
        <f>S455*H455</f>
        <v>0</v>
      </c>
      <c r="AR455" s="226" t="s">
        <v>223</v>
      </c>
      <c r="AT455" s="226" t="s">
        <v>144</v>
      </c>
      <c r="AU455" s="226" t="s">
        <v>85</v>
      </c>
      <c r="AY455" s="16" t="s">
        <v>142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6" t="s">
        <v>83</v>
      </c>
      <c r="BK455" s="227">
        <f>ROUND(I455*H455,2)</f>
        <v>0</v>
      </c>
      <c r="BL455" s="16" t="s">
        <v>223</v>
      </c>
      <c r="BM455" s="226" t="s">
        <v>736</v>
      </c>
    </row>
    <row r="456" s="12" customFormat="1">
      <c r="B456" s="228"/>
      <c r="C456" s="229"/>
      <c r="D456" s="230" t="s">
        <v>159</v>
      </c>
      <c r="E456" s="231" t="s">
        <v>1</v>
      </c>
      <c r="F456" s="232" t="s">
        <v>737</v>
      </c>
      <c r="G456" s="229"/>
      <c r="H456" s="233">
        <v>25</v>
      </c>
      <c r="I456" s="234"/>
      <c r="J456" s="229"/>
      <c r="K456" s="229"/>
      <c r="L456" s="235"/>
      <c r="M456" s="236"/>
      <c r="N456" s="237"/>
      <c r="O456" s="237"/>
      <c r="P456" s="237"/>
      <c r="Q456" s="237"/>
      <c r="R456" s="237"/>
      <c r="S456" s="237"/>
      <c r="T456" s="238"/>
      <c r="AT456" s="239" t="s">
        <v>159</v>
      </c>
      <c r="AU456" s="239" t="s">
        <v>85</v>
      </c>
      <c r="AV456" s="12" t="s">
        <v>85</v>
      </c>
      <c r="AW456" s="12" t="s">
        <v>34</v>
      </c>
      <c r="AX456" s="12" t="s">
        <v>83</v>
      </c>
      <c r="AY456" s="239" t="s">
        <v>142</v>
      </c>
    </row>
    <row r="457" s="1" customFormat="1" ht="16.5" customHeight="1">
      <c r="B457" s="37"/>
      <c r="C457" s="261" t="s">
        <v>738</v>
      </c>
      <c r="D457" s="261" t="s">
        <v>258</v>
      </c>
      <c r="E457" s="262" t="s">
        <v>739</v>
      </c>
      <c r="F457" s="263" t="s">
        <v>740</v>
      </c>
      <c r="G457" s="264" t="s">
        <v>731</v>
      </c>
      <c r="H457" s="265">
        <v>15.5</v>
      </c>
      <c r="I457" s="266"/>
      <c r="J457" s="267">
        <f>ROUND(I457*H457,2)</f>
        <v>0</v>
      </c>
      <c r="K457" s="263" t="s">
        <v>148</v>
      </c>
      <c r="L457" s="268"/>
      <c r="M457" s="269" t="s">
        <v>1</v>
      </c>
      <c r="N457" s="270" t="s">
        <v>43</v>
      </c>
      <c r="O457" s="85"/>
      <c r="P457" s="224">
        <f>O457*H457</f>
        <v>0</v>
      </c>
      <c r="Q457" s="224">
        <v>0.001</v>
      </c>
      <c r="R457" s="224">
        <f>Q457*H457</f>
        <v>0.0155</v>
      </c>
      <c r="S457" s="224">
        <v>0</v>
      </c>
      <c r="T457" s="225">
        <f>S457*H457</f>
        <v>0</v>
      </c>
      <c r="AR457" s="226" t="s">
        <v>321</v>
      </c>
      <c r="AT457" s="226" t="s">
        <v>258</v>
      </c>
      <c r="AU457" s="226" t="s">
        <v>85</v>
      </c>
      <c r="AY457" s="16" t="s">
        <v>142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16" t="s">
        <v>83</v>
      </c>
      <c r="BK457" s="227">
        <f>ROUND(I457*H457,2)</f>
        <v>0</v>
      </c>
      <c r="BL457" s="16" t="s">
        <v>223</v>
      </c>
      <c r="BM457" s="226" t="s">
        <v>741</v>
      </c>
    </row>
    <row r="458" s="12" customFormat="1">
      <c r="B458" s="228"/>
      <c r="C458" s="229"/>
      <c r="D458" s="230" t="s">
        <v>159</v>
      </c>
      <c r="E458" s="231" t="s">
        <v>1</v>
      </c>
      <c r="F458" s="232" t="s">
        <v>742</v>
      </c>
      <c r="G458" s="229"/>
      <c r="H458" s="233">
        <v>15.5</v>
      </c>
      <c r="I458" s="234"/>
      <c r="J458" s="229"/>
      <c r="K458" s="229"/>
      <c r="L458" s="235"/>
      <c r="M458" s="236"/>
      <c r="N458" s="237"/>
      <c r="O458" s="237"/>
      <c r="P458" s="237"/>
      <c r="Q458" s="237"/>
      <c r="R458" s="237"/>
      <c r="S458" s="237"/>
      <c r="T458" s="238"/>
      <c r="AT458" s="239" t="s">
        <v>159</v>
      </c>
      <c r="AU458" s="239" t="s">
        <v>85</v>
      </c>
      <c r="AV458" s="12" t="s">
        <v>85</v>
      </c>
      <c r="AW458" s="12" t="s">
        <v>34</v>
      </c>
      <c r="AX458" s="12" t="s">
        <v>83</v>
      </c>
      <c r="AY458" s="239" t="s">
        <v>142</v>
      </c>
    </row>
    <row r="459" s="1" customFormat="1" ht="24" customHeight="1">
      <c r="B459" s="37"/>
      <c r="C459" s="215" t="s">
        <v>743</v>
      </c>
      <c r="D459" s="215" t="s">
        <v>144</v>
      </c>
      <c r="E459" s="216" t="s">
        <v>744</v>
      </c>
      <c r="F459" s="217" t="s">
        <v>745</v>
      </c>
      <c r="G459" s="218" t="s">
        <v>153</v>
      </c>
      <c r="H459" s="219">
        <v>25</v>
      </c>
      <c r="I459" s="220"/>
      <c r="J459" s="221">
        <f>ROUND(I459*H459,2)</f>
        <v>0</v>
      </c>
      <c r="K459" s="217" t="s">
        <v>148</v>
      </c>
      <c r="L459" s="42"/>
      <c r="M459" s="222" t="s">
        <v>1</v>
      </c>
      <c r="N459" s="223" t="s">
        <v>43</v>
      </c>
      <c r="O459" s="85"/>
      <c r="P459" s="224">
        <f>O459*H459</f>
        <v>0</v>
      </c>
      <c r="Q459" s="224">
        <v>0</v>
      </c>
      <c r="R459" s="224">
        <f>Q459*H459</f>
        <v>0</v>
      </c>
      <c r="S459" s="224">
        <v>0.00021000000000000001</v>
      </c>
      <c r="T459" s="225">
        <f>S459*H459</f>
        <v>0.0052500000000000003</v>
      </c>
      <c r="AR459" s="226" t="s">
        <v>223</v>
      </c>
      <c r="AT459" s="226" t="s">
        <v>144</v>
      </c>
      <c r="AU459" s="226" t="s">
        <v>85</v>
      </c>
      <c r="AY459" s="16" t="s">
        <v>142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6" t="s">
        <v>83</v>
      </c>
      <c r="BK459" s="227">
        <f>ROUND(I459*H459,2)</f>
        <v>0</v>
      </c>
      <c r="BL459" s="16" t="s">
        <v>223</v>
      </c>
      <c r="BM459" s="226" t="s">
        <v>746</v>
      </c>
    </row>
    <row r="460" s="12" customFormat="1">
      <c r="B460" s="228"/>
      <c r="C460" s="229"/>
      <c r="D460" s="230" t="s">
        <v>159</v>
      </c>
      <c r="E460" s="231" t="s">
        <v>1</v>
      </c>
      <c r="F460" s="232" t="s">
        <v>737</v>
      </c>
      <c r="G460" s="229"/>
      <c r="H460" s="233">
        <v>25</v>
      </c>
      <c r="I460" s="234"/>
      <c r="J460" s="229"/>
      <c r="K460" s="229"/>
      <c r="L460" s="235"/>
      <c r="M460" s="236"/>
      <c r="N460" s="237"/>
      <c r="O460" s="237"/>
      <c r="P460" s="237"/>
      <c r="Q460" s="237"/>
      <c r="R460" s="237"/>
      <c r="S460" s="237"/>
      <c r="T460" s="238"/>
      <c r="AT460" s="239" t="s">
        <v>159</v>
      </c>
      <c r="AU460" s="239" t="s">
        <v>85</v>
      </c>
      <c r="AV460" s="12" t="s">
        <v>85</v>
      </c>
      <c r="AW460" s="12" t="s">
        <v>34</v>
      </c>
      <c r="AX460" s="12" t="s">
        <v>83</v>
      </c>
      <c r="AY460" s="239" t="s">
        <v>142</v>
      </c>
    </row>
    <row r="461" s="1" customFormat="1" ht="16.5" customHeight="1">
      <c r="B461" s="37"/>
      <c r="C461" s="215" t="s">
        <v>747</v>
      </c>
      <c r="D461" s="215" t="s">
        <v>144</v>
      </c>
      <c r="E461" s="216" t="s">
        <v>748</v>
      </c>
      <c r="F461" s="217" t="s">
        <v>749</v>
      </c>
      <c r="G461" s="218" t="s">
        <v>153</v>
      </c>
      <c r="H461" s="219">
        <v>5</v>
      </c>
      <c r="I461" s="220"/>
      <c r="J461" s="221">
        <f>ROUND(I461*H461,2)</f>
        <v>0</v>
      </c>
      <c r="K461" s="217" t="s">
        <v>148</v>
      </c>
      <c r="L461" s="42"/>
      <c r="M461" s="222" t="s">
        <v>1</v>
      </c>
      <c r="N461" s="223" t="s">
        <v>43</v>
      </c>
      <c r="O461" s="85"/>
      <c r="P461" s="224">
        <f>O461*H461</f>
        <v>0</v>
      </c>
      <c r="Q461" s="224">
        <v>0</v>
      </c>
      <c r="R461" s="224">
        <f>Q461*H461</f>
        <v>0</v>
      </c>
      <c r="S461" s="224">
        <v>0</v>
      </c>
      <c r="T461" s="225">
        <f>S461*H461</f>
        <v>0</v>
      </c>
      <c r="AR461" s="226" t="s">
        <v>223</v>
      </c>
      <c r="AT461" s="226" t="s">
        <v>144</v>
      </c>
      <c r="AU461" s="226" t="s">
        <v>85</v>
      </c>
      <c r="AY461" s="16" t="s">
        <v>142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16" t="s">
        <v>83</v>
      </c>
      <c r="BK461" s="227">
        <f>ROUND(I461*H461,2)</f>
        <v>0</v>
      </c>
      <c r="BL461" s="16" t="s">
        <v>223</v>
      </c>
      <c r="BM461" s="226" t="s">
        <v>750</v>
      </c>
    </row>
    <row r="462" s="1" customFormat="1" ht="24" customHeight="1">
      <c r="B462" s="37"/>
      <c r="C462" s="215" t="s">
        <v>751</v>
      </c>
      <c r="D462" s="215" t="s">
        <v>144</v>
      </c>
      <c r="E462" s="216" t="s">
        <v>752</v>
      </c>
      <c r="F462" s="217" t="s">
        <v>753</v>
      </c>
      <c r="G462" s="218" t="s">
        <v>153</v>
      </c>
      <c r="H462" s="219">
        <v>1</v>
      </c>
      <c r="I462" s="220"/>
      <c r="J462" s="221">
        <f>ROUND(I462*H462,2)</f>
        <v>0</v>
      </c>
      <c r="K462" s="217" t="s">
        <v>148</v>
      </c>
      <c r="L462" s="42"/>
      <c r="M462" s="222" t="s">
        <v>1</v>
      </c>
      <c r="N462" s="223" t="s">
        <v>43</v>
      </c>
      <c r="O462" s="85"/>
      <c r="P462" s="224">
        <f>O462*H462</f>
        <v>0</v>
      </c>
      <c r="Q462" s="224">
        <v>0</v>
      </c>
      <c r="R462" s="224">
        <f>Q462*H462</f>
        <v>0</v>
      </c>
      <c r="S462" s="224">
        <v>0</v>
      </c>
      <c r="T462" s="225">
        <f>S462*H462</f>
        <v>0</v>
      </c>
      <c r="AR462" s="226" t="s">
        <v>223</v>
      </c>
      <c r="AT462" s="226" t="s">
        <v>144</v>
      </c>
      <c r="AU462" s="226" t="s">
        <v>85</v>
      </c>
      <c r="AY462" s="16" t="s">
        <v>142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6" t="s">
        <v>83</v>
      </c>
      <c r="BK462" s="227">
        <f>ROUND(I462*H462,2)</f>
        <v>0</v>
      </c>
      <c r="BL462" s="16" t="s">
        <v>223</v>
      </c>
      <c r="BM462" s="226" t="s">
        <v>754</v>
      </c>
    </row>
    <row r="463" s="1" customFormat="1" ht="36" customHeight="1">
      <c r="B463" s="37"/>
      <c r="C463" s="215" t="s">
        <v>755</v>
      </c>
      <c r="D463" s="215" t="s">
        <v>144</v>
      </c>
      <c r="E463" s="216" t="s">
        <v>756</v>
      </c>
      <c r="F463" s="217" t="s">
        <v>757</v>
      </c>
      <c r="G463" s="218" t="s">
        <v>203</v>
      </c>
      <c r="H463" s="219">
        <v>0.108</v>
      </c>
      <c r="I463" s="220"/>
      <c r="J463" s="221">
        <f>ROUND(I463*H463,2)</f>
        <v>0</v>
      </c>
      <c r="K463" s="217" t="s">
        <v>148</v>
      </c>
      <c r="L463" s="42"/>
      <c r="M463" s="222" t="s">
        <v>1</v>
      </c>
      <c r="N463" s="223" t="s">
        <v>43</v>
      </c>
      <c r="O463" s="85"/>
      <c r="P463" s="224">
        <f>O463*H463</f>
        <v>0</v>
      </c>
      <c r="Q463" s="224">
        <v>0</v>
      </c>
      <c r="R463" s="224">
        <f>Q463*H463</f>
        <v>0</v>
      </c>
      <c r="S463" s="224">
        <v>0</v>
      </c>
      <c r="T463" s="225">
        <f>S463*H463</f>
        <v>0</v>
      </c>
      <c r="AR463" s="226" t="s">
        <v>223</v>
      </c>
      <c r="AT463" s="226" t="s">
        <v>144</v>
      </c>
      <c r="AU463" s="226" t="s">
        <v>85</v>
      </c>
      <c r="AY463" s="16" t="s">
        <v>142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6" t="s">
        <v>83</v>
      </c>
      <c r="BK463" s="227">
        <f>ROUND(I463*H463,2)</f>
        <v>0</v>
      </c>
      <c r="BL463" s="16" t="s">
        <v>223</v>
      </c>
      <c r="BM463" s="226" t="s">
        <v>758</v>
      </c>
    </row>
    <row r="464" s="11" customFormat="1" ht="22.8" customHeight="1">
      <c r="B464" s="199"/>
      <c r="C464" s="200"/>
      <c r="D464" s="201" t="s">
        <v>77</v>
      </c>
      <c r="E464" s="213" t="s">
        <v>759</v>
      </c>
      <c r="F464" s="213" t="s">
        <v>760</v>
      </c>
      <c r="G464" s="200"/>
      <c r="H464" s="200"/>
      <c r="I464" s="203"/>
      <c r="J464" s="214">
        <f>BK464</f>
        <v>0</v>
      </c>
      <c r="K464" s="200"/>
      <c r="L464" s="205"/>
      <c r="M464" s="206"/>
      <c r="N464" s="207"/>
      <c r="O464" s="207"/>
      <c r="P464" s="208">
        <f>SUM(P465:P471)</f>
        <v>0</v>
      </c>
      <c r="Q464" s="207"/>
      <c r="R464" s="208">
        <f>SUM(R465:R471)</f>
        <v>0</v>
      </c>
      <c r="S464" s="207"/>
      <c r="T464" s="209">
        <f>SUM(T465:T471)</f>
        <v>0.0025000000000000001</v>
      </c>
      <c r="AR464" s="210" t="s">
        <v>85</v>
      </c>
      <c r="AT464" s="211" t="s">
        <v>77</v>
      </c>
      <c r="AU464" s="211" t="s">
        <v>83</v>
      </c>
      <c r="AY464" s="210" t="s">
        <v>142</v>
      </c>
      <c r="BK464" s="212">
        <f>SUM(BK465:BK471)</f>
        <v>0</v>
      </c>
    </row>
    <row r="465" s="1" customFormat="1" ht="16.5" customHeight="1">
      <c r="B465" s="37"/>
      <c r="C465" s="215" t="s">
        <v>761</v>
      </c>
      <c r="D465" s="215" t="s">
        <v>144</v>
      </c>
      <c r="E465" s="216" t="s">
        <v>762</v>
      </c>
      <c r="F465" s="217" t="s">
        <v>763</v>
      </c>
      <c r="G465" s="218" t="s">
        <v>153</v>
      </c>
      <c r="H465" s="219">
        <v>1</v>
      </c>
      <c r="I465" s="220"/>
      <c r="J465" s="221">
        <f>ROUND(I465*H465,2)</f>
        <v>0</v>
      </c>
      <c r="K465" s="217" t="s">
        <v>148</v>
      </c>
      <c r="L465" s="42"/>
      <c r="M465" s="222" t="s">
        <v>1</v>
      </c>
      <c r="N465" s="223" t="s">
        <v>43</v>
      </c>
      <c r="O465" s="85"/>
      <c r="P465" s="224">
        <f>O465*H465</f>
        <v>0</v>
      </c>
      <c r="Q465" s="224">
        <v>0</v>
      </c>
      <c r="R465" s="224">
        <f>Q465*H465</f>
        <v>0</v>
      </c>
      <c r="S465" s="224">
        <v>0</v>
      </c>
      <c r="T465" s="225">
        <f>S465*H465</f>
        <v>0</v>
      </c>
      <c r="AR465" s="226" t="s">
        <v>223</v>
      </c>
      <c r="AT465" s="226" t="s">
        <v>144</v>
      </c>
      <c r="AU465" s="226" t="s">
        <v>85</v>
      </c>
      <c r="AY465" s="16" t="s">
        <v>142</v>
      </c>
      <c r="BE465" s="227">
        <f>IF(N465="základní",J465,0)</f>
        <v>0</v>
      </c>
      <c r="BF465" s="227">
        <f>IF(N465="snížená",J465,0)</f>
        <v>0</v>
      </c>
      <c r="BG465" s="227">
        <f>IF(N465="zákl. přenesená",J465,0)</f>
        <v>0</v>
      </c>
      <c r="BH465" s="227">
        <f>IF(N465="sníž. přenesená",J465,0)</f>
        <v>0</v>
      </c>
      <c r="BI465" s="227">
        <f>IF(N465="nulová",J465,0)</f>
        <v>0</v>
      </c>
      <c r="BJ465" s="16" t="s">
        <v>83</v>
      </c>
      <c r="BK465" s="227">
        <f>ROUND(I465*H465,2)</f>
        <v>0</v>
      </c>
      <c r="BL465" s="16" t="s">
        <v>223</v>
      </c>
      <c r="BM465" s="226" t="s">
        <v>764</v>
      </c>
    </row>
    <row r="466" s="1" customFormat="1" ht="16.5" customHeight="1">
      <c r="B466" s="37"/>
      <c r="C466" s="261" t="s">
        <v>765</v>
      </c>
      <c r="D466" s="261" t="s">
        <v>258</v>
      </c>
      <c r="E466" s="262" t="s">
        <v>766</v>
      </c>
      <c r="F466" s="263" t="s">
        <v>767</v>
      </c>
      <c r="G466" s="264" t="s">
        <v>456</v>
      </c>
      <c r="H466" s="265">
        <v>1</v>
      </c>
      <c r="I466" s="266"/>
      <c r="J466" s="267">
        <f>ROUND(I466*H466,2)</f>
        <v>0</v>
      </c>
      <c r="K466" s="263" t="s">
        <v>1</v>
      </c>
      <c r="L466" s="268"/>
      <c r="M466" s="269" t="s">
        <v>1</v>
      </c>
      <c r="N466" s="270" t="s">
        <v>43</v>
      </c>
      <c r="O466" s="85"/>
      <c r="P466" s="224">
        <f>O466*H466</f>
        <v>0</v>
      </c>
      <c r="Q466" s="224">
        <v>0</v>
      </c>
      <c r="R466" s="224">
        <f>Q466*H466</f>
        <v>0</v>
      </c>
      <c r="S466" s="224">
        <v>0</v>
      </c>
      <c r="T466" s="225">
        <f>S466*H466</f>
        <v>0</v>
      </c>
      <c r="AR466" s="226" t="s">
        <v>321</v>
      </c>
      <c r="AT466" s="226" t="s">
        <v>258</v>
      </c>
      <c r="AU466" s="226" t="s">
        <v>85</v>
      </c>
      <c r="AY466" s="16" t="s">
        <v>142</v>
      </c>
      <c r="BE466" s="227">
        <f>IF(N466="základní",J466,0)</f>
        <v>0</v>
      </c>
      <c r="BF466" s="227">
        <f>IF(N466="snížená",J466,0)</f>
        <v>0</v>
      </c>
      <c r="BG466" s="227">
        <f>IF(N466="zákl. přenesená",J466,0)</f>
        <v>0</v>
      </c>
      <c r="BH466" s="227">
        <f>IF(N466="sníž. přenesená",J466,0)</f>
        <v>0</v>
      </c>
      <c r="BI466" s="227">
        <f>IF(N466="nulová",J466,0)</f>
        <v>0</v>
      </c>
      <c r="BJ466" s="16" t="s">
        <v>83</v>
      </c>
      <c r="BK466" s="227">
        <f>ROUND(I466*H466,2)</f>
        <v>0</v>
      </c>
      <c r="BL466" s="16" t="s">
        <v>223</v>
      </c>
      <c r="BM466" s="226" t="s">
        <v>768</v>
      </c>
    </row>
    <row r="467" s="1" customFormat="1" ht="24" customHeight="1">
      <c r="B467" s="37"/>
      <c r="C467" s="215" t="s">
        <v>769</v>
      </c>
      <c r="D467" s="215" t="s">
        <v>144</v>
      </c>
      <c r="E467" s="216" t="s">
        <v>770</v>
      </c>
      <c r="F467" s="217" t="s">
        <v>771</v>
      </c>
      <c r="G467" s="218" t="s">
        <v>153</v>
      </c>
      <c r="H467" s="219">
        <v>1</v>
      </c>
      <c r="I467" s="220"/>
      <c r="J467" s="221">
        <f>ROUND(I467*H467,2)</f>
        <v>0</v>
      </c>
      <c r="K467" s="217" t="s">
        <v>148</v>
      </c>
      <c r="L467" s="42"/>
      <c r="M467" s="222" t="s">
        <v>1</v>
      </c>
      <c r="N467" s="223" t="s">
        <v>43</v>
      </c>
      <c r="O467" s="85"/>
      <c r="P467" s="224">
        <f>O467*H467</f>
        <v>0</v>
      </c>
      <c r="Q467" s="224">
        <v>0</v>
      </c>
      <c r="R467" s="224">
        <f>Q467*H467</f>
        <v>0</v>
      </c>
      <c r="S467" s="224">
        <v>0</v>
      </c>
      <c r="T467" s="225">
        <f>S467*H467</f>
        <v>0</v>
      </c>
      <c r="AR467" s="226" t="s">
        <v>223</v>
      </c>
      <c r="AT467" s="226" t="s">
        <v>144</v>
      </c>
      <c r="AU467" s="226" t="s">
        <v>85</v>
      </c>
      <c r="AY467" s="16" t="s">
        <v>142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6" t="s">
        <v>83</v>
      </c>
      <c r="BK467" s="227">
        <f>ROUND(I467*H467,2)</f>
        <v>0</v>
      </c>
      <c r="BL467" s="16" t="s">
        <v>223</v>
      </c>
      <c r="BM467" s="226" t="s">
        <v>772</v>
      </c>
    </row>
    <row r="468" s="1" customFormat="1" ht="16.5" customHeight="1">
      <c r="B468" s="37"/>
      <c r="C468" s="215" t="s">
        <v>773</v>
      </c>
      <c r="D468" s="215" t="s">
        <v>144</v>
      </c>
      <c r="E468" s="216" t="s">
        <v>774</v>
      </c>
      <c r="F468" s="217" t="s">
        <v>775</v>
      </c>
      <c r="G468" s="218" t="s">
        <v>153</v>
      </c>
      <c r="H468" s="219">
        <v>1</v>
      </c>
      <c r="I468" s="220"/>
      <c r="J468" s="221">
        <f>ROUND(I468*H468,2)</f>
        <v>0</v>
      </c>
      <c r="K468" s="217" t="s">
        <v>148</v>
      </c>
      <c r="L468" s="42"/>
      <c r="M468" s="222" t="s">
        <v>1</v>
      </c>
      <c r="N468" s="223" t="s">
        <v>43</v>
      </c>
      <c r="O468" s="85"/>
      <c r="P468" s="224">
        <f>O468*H468</f>
        <v>0</v>
      </c>
      <c r="Q468" s="224">
        <v>0</v>
      </c>
      <c r="R468" s="224">
        <f>Q468*H468</f>
        <v>0</v>
      </c>
      <c r="S468" s="224">
        <v>0</v>
      </c>
      <c r="T468" s="225">
        <f>S468*H468</f>
        <v>0</v>
      </c>
      <c r="AR468" s="226" t="s">
        <v>223</v>
      </c>
      <c r="AT468" s="226" t="s">
        <v>144</v>
      </c>
      <c r="AU468" s="226" t="s">
        <v>85</v>
      </c>
      <c r="AY468" s="16" t="s">
        <v>142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16" t="s">
        <v>83</v>
      </c>
      <c r="BK468" s="227">
        <f>ROUND(I468*H468,2)</f>
        <v>0</v>
      </c>
      <c r="BL468" s="16" t="s">
        <v>223</v>
      </c>
      <c r="BM468" s="226" t="s">
        <v>776</v>
      </c>
    </row>
    <row r="469" s="1" customFormat="1" ht="24" customHeight="1">
      <c r="B469" s="37"/>
      <c r="C469" s="215" t="s">
        <v>777</v>
      </c>
      <c r="D469" s="215" t="s">
        <v>144</v>
      </c>
      <c r="E469" s="216" t="s">
        <v>778</v>
      </c>
      <c r="F469" s="217" t="s">
        <v>779</v>
      </c>
      <c r="G469" s="218" t="s">
        <v>153</v>
      </c>
      <c r="H469" s="219">
        <v>1</v>
      </c>
      <c r="I469" s="220"/>
      <c r="J469" s="221">
        <f>ROUND(I469*H469,2)</f>
        <v>0</v>
      </c>
      <c r="K469" s="217" t="s">
        <v>148</v>
      </c>
      <c r="L469" s="42"/>
      <c r="M469" s="222" t="s">
        <v>1</v>
      </c>
      <c r="N469" s="223" t="s">
        <v>43</v>
      </c>
      <c r="O469" s="85"/>
      <c r="P469" s="224">
        <f>O469*H469</f>
        <v>0</v>
      </c>
      <c r="Q469" s="224">
        <v>0</v>
      </c>
      <c r="R469" s="224">
        <f>Q469*H469</f>
        <v>0</v>
      </c>
      <c r="S469" s="224">
        <v>0.0015</v>
      </c>
      <c r="T469" s="225">
        <f>S469*H469</f>
        <v>0.0015</v>
      </c>
      <c r="AR469" s="226" t="s">
        <v>223</v>
      </c>
      <c r="AT469" s="226" t="s">
        <v>144</v>
      </c>
      <c r="AU469" s="226" t="s">
        <v>85</v>
      </c>
      <c r="AY469" s="16" t="s">
        <v>142</v>
      </c>
      <c r="BE469" s="227">
        <f>IF(N469="základní",J469,0)</f>
        <v>0</v>
      </c>
      <c r="BF469" s="227">
        <f>IF(N469="snížená",J469,0)</f>
        <v>0</v>
      </c>
      <c r="BG469" s="227">
        <f>IF(N469="zákl. přenesená",J469,0)</f>
        <v>0</v>
      </c>
      <c r="BH469" s="227">
        <f>IF(N469="sníž. přenesená",J469,0)</f>
        <v>0</v>
      </c>
      <c r="BI469" s="227">
        <f>IF(N469="nulová",J469,0)</f>
        <v>0</v>
      </c>
      <c r="BJ469" s="16" t="s">
        <v>83</v>
      </c>
      <c r="BK469" s="227">
        <f>ROUND(I469*H469,2)</f>
        <v>0</v>
      </c>
      <c r="BL469" s="16" t="s">
        <v>223</v>
      </c>
      <c r="BM469" s="226" t="s">
        <v>780</v>
      </c>
    </row>
    <row r="470" s="1" customFormat="1" ht="16.5" customHeight="1">
      <c r="B470" s="37"/>
      <c r="C470" s="215" t="s">
        <v>781</v>
      </c>
      <c r="D470" s="215" t="s">
        <v>144</v>
      </c>
      <c r="E470" s="216" t="s">
        <v>782</v>
      </c>
      <c r="F470" s="217" t="s">
        <v>783</v>
      </c>
      <c r="G470" s="218" t="s">
        <v>153</v>
      </c>
      <c r="H470" s="219">
        <v>1</v>
      </c>
      <c r="I470" s="220"/>
      <c r="J470" s="221">
        <f>ROUND(I470*H470,2)</f>
        <v>0</v>
      </c>
      <c r="K470" s="217" t="s">
        <v>148</v>
      </c>
      <c r="L470" s="42"/>
      <c r="M470" s="222" t="s">
        <v>1</v>
      </c>
      <c r="N470" s="223" t="s">
        <v>43</v>
      </c>
      <c r="O470" s="85"/>
      <c r="P470" s="224">
        <f>O470*H470</f>
        <v>0</v>
      </c>
      <c r="Q470" s="224">
        <v>0</v>
      </c>
      <c r="R470" s="224">
        <f>Q470*H470</f>
        <v>0</v>
      </c>
      <c r="S470" s="224">
        <v>0.001</v>
      </c>
      <c r="T470" s="225">
        <f>S470*H470</f>
        <v>0.001</v>
      </c>
      <c r="AR470" s="226" t="s">
        <v>223</v>
      </c>
      <c r="AT470" s="226" t="s">
        <v>144</v>
      </c>
      <c r="AU470" s="226" t="s">
        <v>85</v>
      </c>
      <c r="AY470" s="16" t="s">
        <v>142</v>
      </c>
      <c r="BE470" s="227">
        <f>IF(N470="základní",J470,0)</f>
        <v>0</v>
      </c>
      <c r="BF470" s="227">
        <f>IF(N470="snížená",J470,0)</f>
        <v>0</v>
      </c>
      <c r="BG470" s="227">
        <f>IF(N470="zákl. přenesená",J470,0)</f>
        <v>0</v>
      </c>
      <c r="BH470" s="227">
        <f>IF(N470="sníž. přenesená",J470,0)</f>
        <v>0</v>
      </c>
      <c r="BI470" s="227">
        <f>IF(N470="nulová",J470,0)</f>
        <v>0</v>
      </c>
      <c r="BJ470" s="16" t="s">
        <v>83</v>
      </c>
      <c r="BK470" s="227">
        <f>ROUND(I470*H470,2)</f>
        <v>0</v>
      </c>
      <c r="BL470" s="16" t="s">
        <v>223</v>
      </c>
      <c r="BM470" s="226" t="s">
        <v>784</v>
      </c>
    </row>
    <row r="471" s="1" customFormat="1" ht="24" customHeight="1">
      <c r="B471" s="37"/>
      <c r="C471" s="215" t="s">
        <v>785</v>
      </c>
      <c r="D471" s="215" t="s">
        <v>144</v>
      </c>
      <c r="E471" s="216" t="s">
        <v>786</v>
      </c>
      <c r="F471" s="217" t="s">
        <v>787</v>
      </c>
      <c r="G471" s="218" t="s">
        <v>153</v>
      </c>
      <c r="H471" s="219">
        <v>1</v>
      </c>
      <c r="I471" s="220"/>
      <c r="J471" s="221">
        <f>ROUND(I471*H471,2)</f>
        <v>0</v>
      </c>
      <c r="K471" s="217" t="s">
        <v>148</v>
      </c>
      <c r="L471" s="42"/>
      <c r="M471" s="222" t="s">
        <v>1</v>
      </c>
      <c r="N471" s="223" t="s">
        <v>43</v>
      </c>
      <c r="O471" s="85"/>
      <c r="P471" s="224">
        <f>O471*H471</f>
        <v>0</v>
      </c>
      <c r="Q471" s="224">
        <v>0</v>
      </c>
      <c r="R471" s="224">
        <f>Q471*H471</f>
        <v>0</v>
      </c>
      <c r="S471" s="224">
        <v>0</v>
      </c>
      <c r="T471" s="225">
        <f>S471*H471</f>
        <v>0</v>
      </c>
      <c r="AR471" s="226" t="s">
        <v>223</v>
      </c>
      <c r="AT471" s="226" t="s">
        <v>144</v>
      </c>
      <c r="AU471" s="226" t="s">
        <v>85</v>
      </c>
      <c r="AY471" s="16" t="s">
        <v>142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6" t="s">
        <v>83</v>
      </c>
      <c r="BK471" s="227">
        <f>ROUND(I471*H471,2)</f>
        <v>0</v>
      </c>
      <c r="BL471" s="16" t="s">
        <v>223</v>
      </c>
      <c r="BM471" s="226" t="s">
        <v>788</v>
      </c>
    </row>
    <row r="472" s="11" customFormat="1" ht="22.8" customHeight="1">
      <c r="B472" s="199"/>
      <c r="C472" s="200"/>
      <c r="D472" s="201" t="s">
        <v>77</v>
      </c>
      <c r="E472" s="213" t="s">
        <v>789</v>
      </c>
      <c r="F472" s="213" t="s">
        <v>790</v>
      </c>
      <c r="G472" s="200"/>
      <c r="H472" s="200"/>
      <c r="I472" s="203"/>
      <c r="J472" s="214">
        <f>BK472</f>
        <v>0</v>
      </c>
      <c r="K472" s="200"/>
      <c r="L472" s="205"/>
      <c r="M472" s="206"/>
      <c r="N472" s="207"/>
      <c r="O472" s="207"/>
      <c r="P472" s="208">
        <f>SUM(P473:P474)</f>
        <v>0</v>
      </c>
      <c r="Q472" s="207"/>
      <c r="R472" s="208">
        <f>SUM(R473:R474)</f>
        <v>0.037419999999999995</v>
      </c>
      <c r="S472" s="207"/>
      <c r="T472" s="209">
        <f>SUM(T473:T474)</f>
        <v>0</v>
      </c>
      <c r="AR472" s="210" t="s">
        <v>85</v>
      </c>
      <c r="AT472" s="211" t="s">
        <v>77</v>
      </c>
      <c r="AU472" s="211" t="s">
        <v>83</v>
      </c>
      <c r="AY472" s="210" t="s">
        <v>142</v>
      </c>
      <c r="BK472" s="212">
        <f>SUM(BK473:BK474)</f>
        <v>0</v>
      </c>
    </row>
    <row r="473" s="1" customFormat="1" ht="48" customHeight="1">
      <c r="B473" s="37"/>
      <c r="C473" s="215" t="s">
        <v>791</v>
      </c>
      <c r="D473" s="215" t="s">
        <v>144</v>
      </c>
      <c r="E473" s="216" t="s">
        <v>792</v>
      </c>
      <c r="F473" s="217" t="s">
        <v>793</v>
      </c>
      <c r="G473" s="218" t="s">
        <v>153</v>
      </c>
      <c r="H473" s="219">
        <v>2</v>
      </c>
      <c r="I473" s="220"/>
      <c r="J473" s="221">
        <f>ROUND(I473*H473,2)</f>
        <v>0</v>
      </c>
      <c r="K473" s="217" t="s">
        <v>148</v>
      </c>
      <c r="L473" s="42"/>
      <c r="M473" s="222" t="s">
        <v>1</v>
      </c>
      <c r="N473" s="223" t="s">
        <v>43</v>
      </c>
      <c r="O473" s="85"/>
      <c r="P473" s="224">
        <f>O473*H473</f>
        <v>0</v>
      </c>
      <c r="Q473" s="224">
        <v>0.00021000000000000001</v>
      </c>
      <c r="R473" s="224">
        <f>Q473*H473</f>
        <v>0.00042000000000000002</v>
      </c>
      <c r="S473" s="224">
        <v>0</v>
      </c>
      <c r="T473" s="225">
        <f>S473*H473</f>
        <v>0</v>
      </c>
      <c r="AR473" s="226" t="s">
        <v>223</v>
      </c>
      <c r="AT473" s="226" t="s">
        <v>144</v>
      </c>
      <c r="AU473" s="226" t="s">
        <v>85</v>
      </c>
      <c r="AY473" s="16" t="s">
        <v>142</v>
      </c>
      <c r="BE473" s="227">
        <f>IF(N473="základní",J473,0)</f>
        <v>0</v>
      </c>
      <c r="BF473" s="227">
        <f>IF(N473="snížená",J473,0)</f>
        <v>0</v>
      </c>
      <c r="BG473" s="227">
        <f>IF(N473="zákl. přenesená",J473,0)</f>
        <v>0</v>
      </c>
      <c r="BH473" s="227">
        <f>IF(N473="sníž. přenesená",J473,0)</f>
        <v>0</v>
      </c>
      <c r="BI473" s="227">
        <f>IF(N473="nulová",J473,0)</f>
        <v>0</v>
      </c>
      <c r="BJ473" s="16" t="s">
        <v>83</v>
      </c>
      <c r="BK473" s="227">
        <f>ROUND(I473*H473,2)</f>
        <v>0</v>
      </c>
      <c r="BL473" s="16" t="s">
        <v>223</v>
      </c>
      <c r="BM473" s="226" t="s">
        <v>794</v>
      </c>
    </row>
    <row r="474" s="1" customFormat="1" ht="24" customHeight="1">
      <c r="B474" s="37"/>
      <c r="C474" s="261" t="s">
        <v>795</v>
      </c>
      <c r="D474" s="261" t="s">
        <v>258</v>
      </c>
      <c r="E474" s="262" t="s">
        <v>796</v>
      </c>
      <c r="F474" s="263" t="s">
        <v>797</v>
      </c>
      <c r="G474" s="264" t="s">
        <v>153</v>
      </c>
      <c r="H474" s="265">
        <v>2</v>
      </c>
      <c r="I474" s="266"/>
      <c r="J474" s="267">
        <f>ROUND(I474*H474,2)</f>
        <v>0</v>
      </c>
      <c r="K474" s="263" t="s">
        <v>148</v>
      </c>
      <c r="L474" s="268"/>
      <c r="M474" s="269" t="s">
        <v>1</v>
      </c>
      <c r="N474" s="270" t="s">
        <v>43</v>
      </c>
      <c r="O474" s="85"/>
      <c r="P474" s="224">
        <f>O474*H474</f>
        <v>0</v>
      </c>
      <c r="Q474" s="224">
        <v>0.018499999999999999</v>
      </c>
      <c r="R474" s="224">
        <f>Q474*H474</f>
        <v>0.036999999999999998</v>
      </c>
      <c r="S474" s="224">
        <v>0</v>
      </c>
      <c r="T474" s="225">
        <f>S474*H474</f>
        <v>0</v>
      </c>
      <c r="AR474" s="226" t="s">
        <v>321</v>
      </c>
      <c r="AT474" s="226" t="s">
        <v>258</v>
      </c>
      <c r="AU474" s="226" t="s">
        <v>85</v>
      </c>
      <c r="AY474" s="16" t="s">
        <v>142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16" t="s">
        <v>83</v>
      </c>
      <c r="BK474" s="227">
        <f>ROUND(I474*H474,2)</f>
        <v>0</v>
      </c>
      <c r="BL474" s="16" t="s">
        <v>223</v>
      </c>
      <c r="BM474" s="226" t="s">
        <v>798</v>
      </c>
    </row>
    <row r="475" s="11" customFormat="1" ht="22.8" customHeight="1">
      <c r="B475" s="199"/>
      <c r="C475" s="200"/>
      <c r="D475" s="201" t="s">
        <v>77</v>
      </c>
      <c r="E475" s="213" t="s">
        <v>799</v>
      </c>
      <c r="F475" s="213" t="s">
        <v>800</v>
      </c>
      <c r="G475" s="200"/>
      <c r="H475" s="200"/>
      <c r="I475" s="203"/>
      <c r="J475" s="214">
        <f>BK475</f>
        <v>0</v>
      </c>
      <c r="K475" s="200"/>
      <c r="L475" s="205"/>
      <c r="M475" s="206"/>
      <c r="N475" s="207"/>
      <c r="O475" s="207"/>
      <c r="P475" s="208">
        <f>SUM(P476:P534)</f>
        <v>0</v>
      </c>
      <c r="Q475" s="207"/>
      <c r="R475" s="208">
        <f>SUM(R476:R534)</f>
        <v>0.70151479999999999</v>
      </c>
      <c r="S475" s="207"/>
      <c r="T475" s="209">
        <f>SUM(T476:T534)</f>
        <v>0.40529670000000001</v>
      </c>
      <c r="AR475" s="210" t="s">
        <v>85</v>
      </c>
      <c r="AT475" s="211" t="s">
        <v>77</v>
      </c>
      <c r="AU475" s="211" t="s">
        <v>83</v>
      </c>
      <c r="AY475" s="210" t="s">
        <v>142</v>
      </c>
      <c r="BK475" s="212">
        <f>SUM(BK476:BK534)</f>
        <v>0</v>
      </c>
    </row>
    <row r="476" s="1" customFormat="1" ht="24" customHeight="1">
      <c r="B476" s="37"/>
      <c r="C476" s="215" t="s">
        <v>801</v>
      </c>
      <c r="D476" s="215" t="s">
        <v>144</v>
      </c>
      <c r="E476" s="216" t="s">
        <v>802</v>
      </c>
      <c r="F476" s="217" t="s">
        <v>803</v>
      </c>
      <c r="G476" s="218" t="s">
        <v>297</v>
      </c>
      <c r="H476" s="219">
        <v>52.850000000000001</v>
      </c>
      <c r="I476" s="220"/>
      <c r="J476" s="221">
        <f>ROUND(I476*H476,2)</f>
        <v>0</v>
      </c>
      <c r="K476" s="217" t="s">
        <v>148</v>
      </c>
      <c r="L476" s="42"/>
      <c r="M476" s="222" t="s">
        <v>1</v>
      </c>
      <c r="N476" s="223" t="s">
        <v>43</v>
      </c>
      <c r="O476" s="85"/>
      <c r="P476" s="224">
        <f>O476*H476</f>
        <v>0</v>
      </c>
      <c r="Q476" s="224">
        <v>0</v>
      </c>
      <c r="R476" s="224">
        <f>Q476*H476</f>
        <v>0</v>
      </c>
      <c r="S476" s="224">
        <v>0.00191</v>
      </c>
      <c r="T476" s="225">
        <f>S476*H476</f>
        <v>0.10094350000000001</v>
      </c>
      <c r="AR476" s="226" t="s">
        <v>223</v>
      </c>
      <c r="AT476" s="226" t="s">
        <v>144</v>
      </c>
      <c r="AU476" s="226" t="s">
        <v>85</v>
      </c>
      <c r="AY476" s="16" t="s">
        <v>142</v>
      </c>
      <c r="BE476" s="227">
        <f>IF(N476="základní",J476,0)</f>
        <v>0</v>
      </c>
      <c r="BF476" s="227">
        <f>IF(N476="snížená",J476,0)</f>
        <v>0</v>
      </c>
      <c r="BG476" s="227">
        <f>IF(N476="zákl. přenesená",J476,0)</f>
        <v>0</v>
      </c>
      <c r="BH476" s="227">
        <f>IF(N476="sníž. přenesená",J476,0)</f>
        <v>0</v>
      </c>
      <c r="BI476" s="227">
        <f>IF(N476="nulová",J476,0)</f>
        <v>0</v>
      </c>
      <c r="BJ476" s="16" t="s">
        <v>83</v>
      </c>
      <c r="BK476" s="227">
        <f>ROUND(I476*H476,2)</f>
        <v>0</v>
      </c>
      <c r="BL476" s="16" t="s">
        <v>223</v>
      </c>
      <c r="BM476" s="226" t="s">
        <v>804</v>
      </c>
    </row>
    <row r="477" s="12" customFormat="1">
      <c r="B477" s="228"/>
      <c r="C477" s="229"/>
      <c r="D477" s="230" t="s">
        <v>159</v>
      </c>
      <c r="E477" s="231" t="s">
        <v>1</v>
      </c>
      <c r="F477" s="232" t="s">
        <v>638</v>
      </c>
      <c r="G477" s="229"/>
      <c r="H477" s="233">
        <v>52.850000000000001</v>
      </c>
      <c r="I477" s="234"/>
      <c r="J477" s="229"/>
      <c r="K477" s="229"/>
      <c r="L477" s="235"/>
      <c r="M477" s="236"/>
      <c r="N477" s="237"/>
      <c r="O477" s="237"/>
      <c r="P477" s="237"/>
      <c r="Q477" s="237"/>
      <c r="R477" s="237"/>
      <c r="S477" s="237"/>
      <c r="T477" s="238"/>
      <c r="AT477" s="239" t="s">
        <v>159</v>
      </c>
      <c r="AU477" s="239" t="s">
        <v>85</v>
      </c>
      <c r="AV477" s="12" t="s">
        <v>85</v>
      </c>
      <c r="AW477" s="12" t="s">
        <v>34</v>
      </c>
      <c r="AX477" s="12" t="s">
        <v>83</v>
      </c>
      <c r="AY477" s="239" t="s">
        <v>142</v>
      </c>
    </row>
    <row r="478" s="1" customFormat="1" ht="24" customHeight="1">
      <c r="B478" s="37"/>
      <c r="C478" s="215" t="s">
        <v>805</v>
      </c>
      <c r="D478" s="215" t="s">
        <v>144</v>
      </c>
      <c r="E478" s="216" t="s">
        <v>806</v>
      </c>
      <c r="F478" s="217" t="s">
        <v>807</v>
      </c>
      <c r="G478" s="218" t="s">
        <v>297</v>
      </c>
      <c r="H478" s="219">
        <v>31.609999999999999</v>
      </c>
      <c r="I478" s="220"/>
      <c r="J478" s="221">
        <f>ROUND(I478*H478,2)</f>
        <v>0</v>
      </c>
      <c r="K478" s="217" t="s">
        <v>148</v>
      </c>
      <c r="L478" s="42"/>
      <c r="M478" s="222" t="s">
        <v>1</v>
      </c>
      <c r="N478" s="223" t="s">
        <v>43</v>
      </c>
      <c r="O478" s="85"/>
      <c r="P478" s="224">
        <f>O478*H478</f>
        <v>0</v>
      </c>
      <c r="Q478" s="224">
        <v>0</v>
      </c>
      <c r="R478" s="224">
        <f>Q478*H478</f>
        <v>0</v>
      </c>
      <c r="S478" s="224">
        <v>0.00167</v>
      </c>
      <c r="T478" s="225">
        <f>S478*H478</f>
        <v>0.052788700000000001</v>
      </c>
      <c r="AR478" s="226" t="s">
        <v>223</v>
      </c>
      <c r="AT478" s="226" t="s">
        <v>144</v>
      </c>
      <c r="AU478" s="226" t="s">
        <v>85</v>
      </c>
      <c r="AY478" s="16" t="s">
        <v>142</v>
      </c>
      <c r="BE478" s="227">
        <f>IF(N478="základní",J478,0)</f>
        <v>0</v>
      </c>
      <c r="BF478" s="227">
        <f>IF(N478="snížená",J478,0)</f>
        <v>0</v>
      </c>
      <c r="BG478" s="227">
        <f>IF(N478="zákl. přenesená",J478,0)</f>
        <v>0</v>
      </c>
      <c r="BH478" s="227">
        <f>IF(N478="sníž. přenesená",J478,0)</f>
        <v>0</v>
      </c>
      <c r="BI478" s="227">
        <f>IF(N478="nulová",J478,0)</f>
        <v>0</v>
      </c>
      <c r="BJ478" s="16" t="s">
        <v>83</v>
      </c>
      <c r="BK478" s="227">
        <f>ROUND(I478*H478,2)</f>
        <v>0</v>
      </c>
      <c r="BL478" s="16" t="s">
        <v>223</v>
      </c>
      <c r="BM478" s="226" t="s">
        <v>808</v>
      </c>
    </row>
    <row r="479" s="12" customFormat="1">
      <c r="B479" s="228"/>
      <c r="C479" s="229"/>
      <c r="D479" s="230" t="s">
        <v>159</v>
      </c>
      <c r="E479" s="231" t="s">
        <v>1</v>
      </c>
      <c r="F479" s="232" t="s">
        <v>809</v>
      </c>
      <c r="G479" s="229"/>
      <c r="H479" s="233">
        <v>31.609999999999999</v>
      </c>
      <c r="I479" s="234"/>
      <c r="J479" s="229"/>
      <c r="K479" s="229"/>
      <c r="L479" s="235"/>
      <c r="M479" s="236"/>
      <c r="N479" s="237"/>
      <c r="O479" s="237"/>
      <c r="P479" s="237"/>
      <c r="Q479" s="237"/>
      <c r="R479" s="237"/>
      <c r="S479" s="237"/>
      <c r="T479" s="238"/>
      <c r="AT479" s="239" t="s">
        <v>159</v>
      </c>
      <c r="AU479" s="239" t="s">
        <v>85</v>
      </c>
      <c r="AV479" s="12" t="s">
        <v>85</v>
      </c>
      <c r="AW479" s="12" t="s">
        <v>34</v>
      </c>
      <c r="AX479" s="12" t="s">
        <v>83</v>
      </c>
      <c r="AY479" s="239" t="s">
        <v>142</v>
      </c>
    </row>
    <row r="480" s="1" customFormat="1" ht="24" customHeight="1">
      <c r="B480" s="37"/>
      <c r="C480" s="215" t="s">
        <v>810</v>
      </c>
      <c r="D480" s="215" t="s">
        <v>144</v>
      </c>
      <c r="E480" s="216" t="s">
        <v>811</v>
      </c>
      <c r="F480" s="217" t="s">
        <v>812</v>
      </c>
      <c r="G480" s="218" t="s">
        <v>297</v>
      </c>
      <c r="H480" s="219">
        <v>35.850000000000001</v>
      </c>
      <c r="I480" s="220"/>
      <c r="J480" s="221">
        <f>ROUND(I480*H480,2)</f>
        <v>0</v>
      </c>
      <c r="K480" s="217" t="s">
        <v>148</v>
      </c>
      <c r="L480" s="42"/>
      <c r="M480" s="222" t="s">
        <v>1</v>
      </c>
      <c r="N480" s="223" t="s">
        <v>43</v>
      </c>
      <c r="O480" s="85"/>
      <c r="P480" s="224">
        <f>O480*H480</f>
        <v>0</v>
      </c>
      <c r="Q480" s="224">
        <v>0</v>
      </c>
      <c r="R480" s="224">
        <f>Q480*H480</f>
        <v>0</v>
      </c>
      <c r="S480" s="224">
        <v>0.0060499999999999998</v>
      </c>
      <c r="T480" s="225">
        <f>S480*H480</f>
        <v>0.21689250000000002</v>
      </c>
      <c r="AR480" s="226" t="s">
        <v>223</v>
      </c>
      <c r="AT480" s="226" t="s">
        <v>144</v>
      </c>
      <c r="AU480" s="226" t="s">
        <v>85</v>
      </c>
      <c r="AY480" s="16" t="s">
        <v>142</v>
      </c>
      <c r="BE480" s="227">
        <f>IF(N480="základní",J480,0)</f>
        <v>0</v>
      </c>
      <c r="BF480" s="227">
        <f>IF(N480="snížená",J480,0)</f>
        <v>0</v>
      </c>
      <c r="BG480" s="227">
        <f>IF(N480="zákl. přenesená",J480,0)</f>
        <v>0</v>
      </c>
      <c r="BH480" s="227">
        <f>IF(N480="sníž. přenesená",J480,0)</f>
        <v>0</v>
      </c>
      <c r="BI480" s="227">
        <f>IF(N480="nulová",J480,0)</f>
        <v>0</v>
      </c>
      <c r="BJ480" s="16" t="s">
        <v>83</v>
      </c>
      <c r="BK480" s="227">
        <f>ROUND(I480*H480,2)</f>
        <v>0</v>
      </c>
      <c r="BL480" s="16" t="s">
        <v>223</v>
      </c>
      <c r="BM480" s="226" t="s">
        <v>813</v>
      </c>
    </row>
    <row r="481" s="12" customFormat="1">
      <c r="B481" s="228"/>
      <c r="C481" s="229"/>
      <c r="D481" s="230" t="s">
        <v>159</v>
      </c>
      <c r="E481" s="231" t="s">
        <v>1</v>
      </c>
      <c r="F481" s="232" t="s">
        <v>639</v>
      </c>
      <c r="G481" s="229"/>
      <c r="H481" s="233">
        <v>35.850000000000001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159</v>
      </c>
      <c r="AU481" s="239" t="s">
        <v>85</v>
      </c>
      <c r="AV481" s="12" t="s">
        <v>85</v>
      </c>
      <c r="AW481" s="12" t="s">
        <v>34</v>
      </c>
      <c r="AX481" s="12" t="s">
        <v>83</v>
      </c>
      <c r="AY481" s="239" t="s">
        <v>142</v>
      </c>
    </row>
    <row r="482" s="1" customFormat="1" ht="16.5" customHeight="1">
      <c r="B482" s="37"/>
      <c r="C482" s="215" t="s">
        <v>814</v>
      </c>
      <c r="D482" s="215" t="s">
        <v>144</v>
      </c>
      <c r="E482" s="216" t="s">
        <v>815</v>
      </c>
      <c r="F482" s="217" t="s">
        <v>816</v>
      </c>
      <c r="G482" s="218" t="s">
        <v>297</v>
      </c>
      <c r="H482" s="219">
        <v>8.8000000000000007</v>
      </c>
      <c r="I482" s="220"/>
      <c r="J482" s="221">
        <f>ROUND(I482*H482,2)</f>
        <v>0</v>
      </c>
      <c r="K482" s="217" t="s">
        <v>148</v>
      </c>
      <c r="L482" s="42"/>
      <c r="M482" s="222" t="s">
        <v>1</v>
      </c>
      <c r="N482" s="223" t="s">
        <v>43</v>
      </c>
      <c r="O482" s="85"/>
      <c r="P482" s="224">
        <f>O482*H482</f>
        <v>0</v>
      </c>
      <c r="Q482" s="224">
        <v>0</v>
      </c>
      <c r="R482" s="224">
        <f>Q482*H482</f>
        <v>0</v>
      </c>
      <c r="S482" s="224">
        <v>0.0039399999999999999</v>
      </c>
      <c r="T482" s="225">
        <f>S482*H482</f>
        <v>0.034672000000000001</v>
      </c>
      <c r="AR482" s="226" t="s">
        <v>223</v>
      </c>
      <c r="AT482" s="226" t="s">
        <v>144</v>
      </c>
      <c r="AU482" s="226" t="s">
        <v>85</v>
      </c>
      <c r="AY482" s="16" t="s">
        <v>142</v>
      </c>
      <c r="BE482" s="227">
        <f>IF(N482="základní",J482,0)</f>
        <v>0</v>
      </c>
      <c r="BF482" s="227">
        <f>IF(N482="snížená",J482,0)</f>
        <v>0</v>
      </c>
      <c r="BG482" s="227">
        <f>IF(N482="zákl. přenesená",J482,0)</f>
        <v>0</v>
      </c>
      <c r="BH482" s="227">
        <f>IF(N482="sníž. přenesená",J482,0)</f>
        <v>0</v>
      </c>
      <c r="BI482" s="227">
        <f>IF(N482="nulová",J482,0)</f>
        <v>0</v>
      </c>
      <c r="BJ482" s="16" t="s">
        <v>83</v>
      </c>
      <c r="BK482" s="227">
        <f>ROUND(I482*H482,2)</f>
        <v>0</v>
      </c>
      <c r="BL482" s="16" t="s">
        <v>223</v>
      </c>
      <c r="BM482" s="226" t="s">
        <v>817</v>
      </c>
    </row>
    <row r="483" s="12" customFormat="1">
      <c r="B483" s="228"/>
      <c r="C483" s="229"/>
      <c r="D483" s="230" t="s">
        <v>159</v>
      </c>
      <c r="E483" s="231" t="s">
        <v>1</v>
      </c>
      <c r="F483" s="232" t="s">
        <v>818</v>
      </c>
      <c r="G483" s="229"/>
      <c r="H483" s="233">
        <v>8.8000000000000007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AT483" s="239" t="s">
        <v>159</v>
      </c>
      <c r="AU483" s="239" t="s">
        <v>85</v>
      </c>
      <c r="AV483" s="12" t="s">
        <v>85</v>
      </c>
      <c r="AW483" s="12" t="s">
        <v>34</v>
      </c>
      <c r="AX483" s="12" t="s">
        <v>83</v>
      </c>
      <c r="AY483" s="239" t="s">
        <v>142</v>
      </c>
    </row>
    <row r="484" s="1" customFormat="1" ht="24" customHeight="1">
      <c r="B484" s="37"/>
      <c r="C484" s="215" t="s">
        <v>819</v>
      </c>
      <c r="D484" s="215" t="s">
        <v>144</v>
      </c>
      <c r="E484" s="216" t="s">
        <v>820</v>
      </c>
      <c r="F484" s="217" t="s">
        <v>821</v>
      </c>
      <c r="G484" s="218" t="s">
        <v>297</v>
      </c>
      <c r="H484" s="219">
        <v>20</v>
      </c>
      <c r="I484" s="220"/>
      <c r="J484" s="221">
        <f>ROUND(I484*H484,2)</f>
        <v>0</v>
      </c>
      <c r="K484" s="217" t="s">
        <v>148</v>
      </c>
      <c r="L484" s="42"/>
      <c r="M484" s="222" t="s">
        <v>1</v>
      </c>
      <c r="N484" s="223" t="s">
        <v>43</v>
      </c>
      <c r="O484" s="85"/>
      <c r="P484" s="224">
        <f>O484*H484</f>
        <v>0</v>
      </c>
      <c r="Q484" s="224">
        <v>0.0043299999999999996</v>
      </c>
      <c r="R484" s="224">
        <f>Q484*H484</f>
        <v>0.086599999999999996</v>
      </c>
      <c r="S484" s="224">
        <v>0</v>
      </c>
      <c r="T484" s="225">
        <f>S484*H484</f>
        <v>0</v>
      </c>
      <c r="AR484" s="226" t="s">
        <v>223</v>
      </c>
      <c r="AT484" s="226" t="s">
        <v>144</v>
      </c>
      <c r="AU484" s="226" t="s">
        <v>85</v>
      </c>
      <c r="AY484" s="16" t="s">
        <v>142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16" t="s">
        <v>83</v>
      </c>
      <c r="BK484" s="227">
        <f>ROUND(I484*H484,2)</f>
        <v>0</v>
      </c>
      <c r="BL484" s="16" t="s">
        <v>223</v>
      </c>
      <c r="BM484" s="226" t="s">
        <v>822</v>
      </c>
    </row>
    <row r="485" s="14" customFormat="1">
      <c r="B485" s="251"/>
      <c r="C485" s="252"/>
      <c r="D485" s="230" t="s">
        <v>159</v>
      </c>
      <c r="E485" s="253" t="s">
        <v>1</v>
      </c>
      <c r="F485" s="254" t="s">
        <v>823</v>
      </c>
      <c r="G485" s="252"/>
      <c r="H485" s="253" t="s">
        <v>1</v>
      </c>
      <c r="I485" s="255"/>
      <c r="J485" s="252"/>
      <c r="K485" s="252"/>
      <c r="L485" s="256"/>
      <c r="M485" s="257"/>
      <c r="N485" s="258"/>
      <c r="O485" s="258"/>
      <c r="P485" s="258"/>
      <c r="Q485" s="258"/>
      <c r="R485" s="258"/>
      <c r="S485" s="258"/>
      <c r="T485" s="259"/>
      <c r="AT485" s="260" t="s">
        <v>159</v>
      </c>
      <c r="AU485" s="260" t="s">
        <v>85</v>
      </c>
      <c r="AV485" s="14" t="s">
        <v>83</v>
      </c>
      <c r="AW485" s="14" t="s">
        <v>34</v>
      </c>
      <c r="AX485" s="14" t="s">
        <v>78</v>
      </c>
      <c r="AY485" s="260" t="s">
        <v>142</v>
      </c>
    </row>
    <row r="486" s="12" customFormat="1">
      <c r="B486" s="228"/>
      <c r="C486" s="229"/>
      <c r="D486" s="230" t="s">
        <v>159</v>
      </c>
      <c r="E486" s="231" t="s">
        <v>1</v>
      </c>
      <c r="F486" s="232" t="s">
        <v>243</v>
      </c>
      <c r="G486" s="229"/>
      <c r="H486" s="233">
        <v>20</v>
      </c>
      <c r="I486" s="234"/>
      <c r="J486" s="229"/>
      <c r="K486" s="229"/>
      <c r="L486" s="235"/>
      <c r="M486" s="236"/>
      <c r="N486" s="237"/>
      <c r="O486" s="237"/>
      <c r="P486" s="237"/>
      <c r="Q486" s="237"/>
      <c r="R486" s="237"/>
      <c r="S486" s="237"/>
      <c r="T486" s="238"/>
      <c r="AT486" s="239" t="s">
        <v>159</v>
      </c>
      <c r="AU486" s="239" t="s">
        <v>85</v>
      </c>
      <c r="AV486" s="12" t="s">
        <v>85</v>
      </c>
      <c r="AW486" s="12" t="s">
        <v>34</v>
      </c>
      <c r="AX486" s="12" t="s">
        <v>83</v>
      </c>
      <c r="AY486" s="239" t="s">
        <v>142</v>
      </c>
    </row>
    <row r="487" s="1" customFormat="1" ht="24" customHeight="1">
      <c r="B487" s="37"/>
      <c r="C487" s="215" t="s">
        <v>824</v>
      </c>
      <c r="D487" s="215" t="s">
        <v>144</v>
      </c>
      <c r="E487" s="216" t="s">
        <v>825</v>
      </c>
      <c r="F487" s="217" t="s">
        <v>826</v>
      </c>
      <c r="G487" s="218" t="s">
        <v>297</v>
      </c>
      <c r="H487" s="219">
        <v>2</v>
      </c>
      <c r="I487" s="220"/>
      <c r="J487" s="221">
        <f>ROUND(I487*H487,2)</f>
        <v>0</v>
      </c>
      <c r="K487" s="217" t="s">
        <v>148</v>
      </c>
      <c r="L487" s="42"/>
      <c r="M487" s="222" t="s">
        <v>1</v>
      </c>
      <c r="N487" s="223" t="s">
        <v>43</v>
      </c>
      <c r="O487" s="85"/>
      <c r="P487" s="224">
        <f>O487*H487</f>
        <v>0</v>
      </c>
      <c r="Q487" s="224">
        <v>0.0069199999999999999</v>
      </c>
      <c r="R487" s="224">
        <f>Q487*H487</f>
        <v>0.01384</v>
      </c>
      <c r="S487" s="224">
        <v>0</v>
      </c>
      <c r="T487" s="225">
        <f>S487*H487</f>
        <v>0</v>
      </c>
      <c r="AR487" s="226" t="s">
        <v>223</v>
      </c>
      <c r="AT487" s="226" t="s">
        <v>144</v>
      </c>
      <c r="AU487" s="226" t="s">
        <v>85</v>
      </c>
      <c r="AY487" s="16" t="s">
        <v>142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16" t="s">
        <v>83</v>
      </c>
      <c r="BK487" s="227">
        <f>ROUND(I487*H487,2)</f>
        <v>0</v>
      </c>
      <c r="BL487" s="16" t="s">
        <v>223</v>
      </c>
      <c r="BM487" s="226" t="s">
        <v>827</v>
      </c>
    </row>
    <row r="488" s="14" customFormat="1">
      <c r="B488" s="251"/>
      <c r="C488" s="252"/>
      <c r="D488" s="230" t="s">
        <v>159</v>
      </c>
      <c r="E488" s="253" t="s">
        <v>1</v>
      </c>
      <c r="F488" s="254" t="s">
        <v>828</v>
      </c>
      <c r="G488" s="252"/>
      <c r="H488" s="253" t="s">
        <v>1</v>
      </c>
      <c r="I488" s="255"/>
      <c r="J488" s="252"/>
      <c r="K488" s="252"/>
      <c r="L488" s="256"/>
      <c r="M488" s="257"/>
      <c r="N488" s="258"/>
      <c r="O488" s="258"/>
      <c r="P488" s="258"/>
      <c r="Q488" s="258"/>
      <c r="R488" s="258"/>
      <c r="S488" s="258"/>
      <c r="T488" s="259"/>
      <c r="AT488" s="260" t="s">
        <v>159</v>
      </c>
      <c r="AU488" s="260" t="s">
        <v>85</v>
      </c>
      <c r="AV488" s="14" t="s">
        <v>83</v>
      </c>
      <c r="AW488" s="14" t="s">
        <v>34</v>
      </c>
      <c r="AX488" s="14" t="s">
        <v>78</v>
      </c>
      <c r="AY488" s="260" t="s">
        <v>142</v>
      </c>
    </row>
    <row r="489" s="12" customFormat="1">
      <c r="B489" s="228"/>
      <c r="C489" s="229"/>
      <c r="D489" s="230" t="s">
        <v>159</v>
      </c>
      <c r="E489" s="231" t="s">
        <v>1</v>
      </c>
      <c r="F489" s="232" t="s">
        <v>85</v>
      </c>
      <c r="G489" s="229"/>
      <c r="H489" s="233">
        <v>2</v>
      </c>
      <c r="I489" s="234"/>
      <c r="J489" s="229"/>
      <c r="K489" s="229"/>
      <c r="L489" s="235"/>
      <c r="M489" s="236"/>
      <c r="N489" s="237"/>
      <c r="O489" s="237"/>
      <c r="P489" s="237"/>
      <c r="Q489" s="237"/>
      <c r="R489" s="237"/>
      <c r="S489" s="237"/>
      <c r="T489" s="238"/>
      <c r="AT489" s="239" t="s">
        <v>159</v>
      </c>
      <c r="AU489" s="239" t="s">
        <v>85</v>
      </c>
      <c r="AV489" s="12" t="s">
        <v>85</v>
      </c>
      <c r="AW489" s="12" t="s">
        <v>34</v>
      </c>
      <c r="AX489" s="12" t="s">
        <v>83</v>
      </c>
      <c r="AY489" s="239" t="s">
        <v>142</v>
      </c>
    </row>
    <row r="490" s="1" customFormat="1" ht="36" customHeight="1">
      <c r="B490" s="37"/>
      <c r="C490" s="215" t="s">
        <v>829</v>
      </c>
      <c r="D490" s="215" t="s">
        <v>144</v>
      </c>
      <c r="E490" s="216" t="s">
        <v>830</v>
      </c>
      <c r="F490" s="217" t="s">
        <v>831</v>
      </c>
      <c r="G490" s="218" t="s">
        <v>297</v>
      </c>
      <c r="H490" s="219">
        <v>13</v>
      </c>
      <c r="I490" s="220"/>
      <c r="J490" s="221">
        <f>ROUND(I490*H490,2)</f>
        <v>0</v>
      </c>
      <c r="K490" s="217" t="s">
        <v>148</v>
      </c>
      <c r="L490" s="42"/>
      <c r="M490" s="222" t="s">
        <v>1</v>
      </c>
      <c r="N490" s="223" t="s">
        <v>43</v>
      </c>
      <c r="O490" s="85"/>
      <c r="P490" s="224">
        <f>O490*H490</f>
        <v>0</v>
      </c>
      <c r="Q490" s="224">
        <v>0.0058399999999999997</v>
      </c>
      <c r="R490" s="224">
        <f>Q490*H490</f>
        <v>0.075920000000000001</v>
      </c>
      <c r="S490" s="224">
        <v>0</v>
      </c>
      <c r="T490" s="225">
        <f>S490*H490</f>
        <v>0</v>
      </c>
      <c r="AR490" s="226" t="s">
        <v>223</v>
      </c>
      <c r="AT490" s="226" t="s">
        <v>144</v>
      </c>
      <c r="AU490" s="226" t="s">
        <v>85</v>
      </c>
      <c r="AY490" s="16" t="s">
        <v>142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16" t="s">
        <v>83</v>
      </c>
      <c r="BK490" s="227">
        <f>ROUND(I490*H490,2)</f>
        <v>0</v>
      </c>
      <c r="BL490" s="16" t="s">
        <v>223</v>
      </c>
      <c r="BM490" s="226" t="s">
        <v>832</v>
      </c>
    </row>
    <row r="491" s="14" customFormat="1">
      <c r="B491" s="251"/>
      <c r="C491" s="252"/>
      <c r="D491" s="230" t="s">
        <v>159</v>
      </c>
      <c r="E491" s="253" t="s">
        <v>1</v>
      </c>
      <c r="F491" s="254" t="s">
        <v>833</v>
      </c>
      <c r="G491" s="252"/>
      <c r="H491" s="253" t="s">
        <v>1</v>
      </c>
      <c r="I491" s="255"/>
      <c r="J491" s="252"/>
      <c r="K491" s="252"/>
      <c r="L491" s="256"/>
      <c r="M491" s="257"/>
      <c r="N491" s="258"/>
      <c r="O491" s="258"/>
      <c r="P491" s="258"/>
      <c r="Q491" s="258"/>
      <c r="R491" s="258"/>
      <c r="S491" s="258"/>
      <c r="T491" s="259"/>
      <c r="AT491" s="260" t="s">
        <v>159</v>
      </c>
      <c r="AU491" s="260" t="s">
        <v>85</v>
      </c>
      <c r="AV491" s="14" t="s">
        <v>83</v>
      </c>
      <c r="AW491" s="14" t="s">
        <v>34</v>
      </c>
      <c r="AX491" s="14" t="s">
        <v>78</v>
      </c>
      <c r="AY491" s="260" t="s">
        <v>142</v>
      </c>
    </row>
    <row r="492" s="12" customFormat="1">
      <c r="B492" s="228"/>
      <c r="C492" s="229"/>
      <c r="D492" s="230" t="s">
        <v>159</v>
      </c>
      <c r="E492" s="231" t="s">
        <v>1</v>
      </c>
      <c r="F492" s="232" t="s">
        <v>207</v>
      </c>
      <c r="G492" s="229"/>
      <c r="H492" s="233">
        <v>13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AT492" s="239" t="s">
        <v>159</v>
      </c>
      <c r="AU492" s="239" t="s">
        <v>85</v>
      </c>
      <c r="AV492" s="12" t="s">
        <v>85</v>
      </c>
      <c r="AW492" s="12" t="s">
        <v>34</v>
      </c>
      <c r="AX492" s="12" t="s">
        <v>83</v>
      </c>
      <c r="AY492" s="239" t="s">
        <v>142</v>
      </c>
    </row>
    <row r="493" s="1" customFormat="1" ht="36" customHeight="1">
      <c r="B493" s="37"/>
      <c r="C493" s="215" t="s">
        <v>834</v>
      </c>
      <c r="D493" s="215" t="s">
        <v>144</v>
      </c>
      <c r="E493" s="216" t="s">
        <v>835</v>
      </c>
      <c r="F493" s="217" t="s">
        <v>836</v>
      </c>
      <c r="G493" s="218" t="s">
        <v>297</v>
      </c>
      <c r="H493" s="219">
        <v>21.5</v>
      </c>
      <c r="I493" s="220"/>
      <c r="J493" s="221">
        <f>ROUND(I493*H493,2)</f>
        <v>0</v>
      </c>
      <c r="K493" s="217" t="s">
        <v>1</v>
      </c>
      <c r="L493" s="42"/>
      <c r="M493" s="222" t="s">
        <v>1</v>
      </c>
      <c r="N493" s="223" t="s">
        <v>43</v>
      </c>
      <c r="O493" s="85"/>
      <c r="P493" s="224">
        <f>O493*H493</f>
        <v>0</v>
      </c>
      <c r="Q493" s="224">
        <v>0.0065300000000000002</v>
      </c>
      <c r="R493" s="224">
        <f>Q493*H493</f>
        <v>0.14039499999999999</v>
      </c>
      <c r="S493" s="224">
        <v>0</v>
      </c>
      <c r="T493" s="225">
        <f>S493*H493</f>
        <v>0</v>
      </c>
      <c r="AR493" s="226" t="s">
        <v>223</v>
      </c>
      <c r="AT493" s="226" t="s">
        <v>144</v>
      </c>
      <c r="AU493" s="226" t="s">
        <v>85</v>
      </c>
      <c r="AY493" s="16" t="s">
        <v>142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16" t="s">
        <v>83</v>
      </c>
      <c r="BK493" s="227">
        <f>ROUND(I493*H493,2)</f>
        <v>0</v>
      </c>
      <c r="BL493" s="16" t="s">
        <v>223</v>
      </c>
      <c r="BM493" s="226" t="s">
        <v>837</v>
      </c>
    </row>
    <row r="494" s="14" customFormat="1">
      <c r="B494" s="251"/>
      <c r="C494" s="252"/>
      <c r="D494" s="230" t="s">
        <v>159</v>
      </c>
      <c r="E494" s="253" t="s">
        <v>1</v>
      </c>
      <c r="F494" s="254" t="s">
        <v>838</v>
      </c>
      <c r="G494" s="252"/>
      <c r="H494" s="253" t="s">
        <v>1</v>
      </c>
      <c r="I494" s="255"/>
      <c r="J494" s="252"/>
      <c r="K494" s="252"/>
      <c r="L494" s="256"/>
      <c r="M494" s="257"/>
      <c r="N494" s="258"/>
      <c r="O494" s="258"/>
      <c r="P494" s="258"/>
      <c r="Q494" s="258"/>
      <c r="R494" s="258"/>
      <c r="S494" s="258"/>
      <c r="T494" s="259"/>
      <c r="AT494" s="260" t="s">
        <v>159</v>
      </c>
      <c r="AU494" s="260" t="s">
        <v>85</v>
      </c>
      <c r="AV494" s="14" t="s">
        <v>83</v>
      </c>
      <c r="AW494" s="14" t="s">
        <v>34</v>
      </c>
      <c r="AX494" s="14" t="s">
        <v>78</v>
      </c>
      <c r="AY494" s="260" t="s">
        <v>142</v>
      </c>
    </row>
    <row r="495" s="12" customFormat="1">
      <c r="B495" s="228"/>
      <c r="C495" s="229"/>
      <c r="D495" s="230" t="s">
        <v>159</v>
      </c>
      <c r="E495" s="231" t="s">
        <v>1</v>
      </c>
      <c r="F495" s="232" t="s">
        <v>839</v>
      </c>
      <c r="G495" s="229"/>
      <c r="H495" s="233">
        <v>21.5</v>
      </c>
      <c r="I495" s="234"/>
      <c r="J495" s="229"/>
      <c r="K495" s="229"/>
      <c r="L495" s="235"/>
      <c r="M495" s="236"/>
      <c r="N495" s="237"/>
      <c r="O495" s="237"/>
      <c r="P495" s="237"/>
      <c r="Q495" s="237"/>
      <c r="R495" s="237"/>
      <c r="S495" s="237"/>
      <c r="T495" s="238"/>
      <c r="AT495" s="239" t="s">
        <v>159</v>
      </c>
      <c r="AU495" s="239" t="s">
        <v>85</v>
      </c>
      <c r="AV495" s="12" t="s">
        <v>85</v>
      </c>
      <c r="AW495" s="12" t="s">
        <v>34</v>
      </c>
      <c r="AX495" s="12" t="s">
        <v>83</v>
      </c>
      <c r="AY495" s="239" t="s">
        <v>142</v>
      </c>
    </row>
    <row r="496" s="1" customFormat="1" ht="36" customHeight="1">
      <c r="B496" s="37"/>
      <c r="C496" s="215" t="s">
        <v>840</v>
      </c>
      <c r="D496" s="215" t="s">
        <v>144</v>
      </c>
      <c r="E496" s="216" t="s">
        <v>841</v>
      </c>
      <c r="F496" s="217" t="s">
        <v>842</v>
      </c>
      <c r="G496" s="218" t="s">
        <v>147</v>
      </c>
      <c r="H496" s="219">
        <v>23</v>
      </c>
      <c r="I496" s="220"/>
      <c r="J496" s="221">
        <f>ROUND(I496*H496,2)</f>
        <v>0</v>
      </c>
      <c r="K496" s="217" t="s">
        <v>148</v>
      </c>
      <c r="L496" s="42"/>
      <c r="M496" s="222" t="s">
        <v>1</v>
      </c>
      <c r="N496" s="223" t="s">
        <v>43</v>
      </c>
      <c r="O496" s="85"/>
      <c r="P496" s="224">
        <f>O496*H496</f>
        <v>0</v>
      </c>
      <c r="Q496" s="224">
        <v>0.0078200000000000006</v>
      </c>
      <c r="R496" s="224">
        <f>Q496*H496</f>
        <v>0.17986000000000002</v>
      </c>
      <c r="S496" s="224">
        <v>0</v>
      </c>
      <c r="T496" s="225">
        <f>S496*H496</f>
        <v>0</v>
      </c>
      <c r="AR496" s="226" t="s">
        <v>223</v>
      </c>
      <c r="AT496" s="226" t="s">
        <v>144</v>
      </c>
      <c r="AU496" s="226" t="s">
        <v>85</v>
      </c>
      <c r="AY496" s="16" t="s">
        <v>142</v>
      </c>
      <c r="BE496" s="227">
        <f>IF(N496="základní",J496,0)</f>
        <v>0</v>
      </c>
      <c r="BF496" s="227">
        <f>IF(N496="snížená",J496,0)</f>
        <v>0</v>
      </c>
      <c r="BG496" s="227">
        <f>IF(N496="zákl. přenesená",J496,0)</f>
        <v>0</v>
      </c>
      <c r="BH496" s="227">
        <f>IF(N496="sníž. přenesená",J496,0)</f>
        <v>0</v>
      </c>
      <c r="BI496" s="227">
        <f>IF(N496="nulová",J496,0)</f>
        <v>0</v>
      </c>
      <c r="BJ496" s="16" t="s">
        <v>83</v>
      </c>
      <c r="BK496" s="227">
        <f>ROUND(I496*H496,2)</f>
        <v>0</v>
      </c>
      <c r="BL496" s="16" t="s">
        <v>223</v>
      </c>
      <c r="BM496" s="226" t="s">
        <v>843</v>
      </c>
    </row>
    <row r="497" s="14" customFormat="1">
      <c r="B497" s="251"/>
      <c r="C497" s="252"/>
      <c r="D497" s="230" t="s">
        <v>159</v>
      </c>
      <c r="E497" s="253" t="s">
        <v>1</v>
      </c>
      <c r="F497" s="254" t="s">
        <v>844</v>
      </c>
      <c r="G497" s="252"/>
      <c r="H497" s="253" t="s">
        <v>1</v>
      </c>
      <c r="I497" s="255"/>
      <c r="J497" s="252"/>
      <c r="K497" s="252"/>
      <c r="L497" s="256"/>
      <c r="M497" s="257"/>
      <c r="N497" s="258"/>
      <c r="O497" s="258"/>
      <c r="P497" s="258"/>
      <c r="Q497" s="258"/>
      <c r="R497" s="258"/>
      <c r="S497" s="258"/>
      <c r="T497" s="259"/>
      <c r="AT497" s="260" t="s">
        <v>159</v>
      </c>
      <c r="AU497" s="260" t="s">
        <v>85</v>
      </c>
      <c r="AV497" s="14" t="s">
        <v>83</v>
      </c>
      <c r="AW497" s="14" t="s">
        <v>34</v>
      </c>
      <c r="AX497" s="14" t="s">
        <v>78</v>
      </c>
      <c r="AY497" s="260" t="s">
        <v>142</v>
      </c>
    </row>
    <row r="498" s="12" customFormat="1">
      <c r="B498" s="228"/>
      <c r="C498" s="229"/>
      <c r="D498" s="230" t="s">
        <v>159</v>
      </c>
      <c r="E498" s="231" t="s">
        <v>1</v>
      </c>
      <c r="F498" s="232" t="s">
        <v>263</v>
      </c>
      <c r="G498" s="229"/>
      <c r="H498" s="233">
        <v>23</v>
      </c>
      <c r="I498" s="234"/>
      <c r="J498" s="229"/>
      <c r="K498" s="229"/>
      <c r="L498" s="235"/>
      <c r="M498" s="236"/>
      <c r="N498" s="237"/>
      <c r="O498" s="237"/>
      <c r="P498" s="237"/>
      <c r="Q498" s="237"/>
      <c r="R498" s="237"/>
      <c r="S498" s="237"/>
      <c r="T498" s="238"/>
      <c r="AT498" s="239" t="s">
        <v>159</v>
      </c>
      <c r="AU498" s="239" t="s">
        <v>85</v>
      </c>
      <c r="AV498" s="12" t="s">
        <v>85</v>
      </c>
      <c r="AW498" s="12" t="s">
        <v>34</v>
      </c>
      <c r="AX498" s="12" t="s">
        <v>83</v>
      </c>
      <c r="AY498" s="239" t="s">
        <v>142</v>
      </c>
    </row>
    <row r="499" s="1" customFormat="1" ht="36" customHeight="1">
      <c r="B499" s="37"/>
      <c r="C499" s="215" t="s">
        <v>845</v>
      </c>
      <c r="D499" s="215" t="s">
        <v>144</v>
      </c>
      <c r="E499" s="216" t="s">
        <v>846</v>
      </c>
      <c r="F499" s="217" t="s">
        <v>847</v>
      </c>
      <c r="G499" s="218" t="s">
        <v>297</v>
      </c>
      <c r="H499" s="219">
        <v>2.2799999999999998</v>
      </c>
      <c r="I499" s="220"/>
      <c r="J499" s="221">
        <f>ROUND(I499*H499,2)</f>
        <v>0</v>
      </c>
      <c r="K499" s="217" t="s">
        <v>148</v>
      </c>
      <c r="L499" s="42"/>
      <c r="M499" s="222" t="s">
        <v>1</v>
      </c>
      <c r="N499" s="223" t="s">
        <v>43</v>
      </c>
      <c r="O499" s="85"/>
      <c r="P499" s="224">
        <f>O499*H499</f>
        <v>0</v>
      </c>
      <c r="Q499" s="224">
        <v>0.0022200000000000002</v>
      </c>
      <c r="R499" s="224">
        <f>Q499*H499</f>
        <v>0.0050616000000000003</v>
      </c>
      <c r="S499" s="224">
        <v>0</v>
      </c>
      <c r="T499" s="225">
        <f>S499*H499</f>
        <v>0</v>
      </c>
      <c r="AR499" s="226" t="s">
        <v>223</v>
      </c>
      <c r="AT499" s="226" t="s">
        <v>144</v>
      </c>
      <c r="AU499" s="226" t="s">
        <v>85</v>
      </c>
      <c r="AY499" s="16" t="s">
        <v>142</v>
      </c>
      <c r="BE499" s="227">
        <f>IF(N499="základní",J499,0)</f>
        <v>0</v>
      </c>
      <c r="BF499" s="227">
        <f>IF(N499="snížená",J499,0)</f>
        <v>0</v>
      </c>
      <c r="BG499" s="227">
        <f>IF(N499="zákl. přenesená",J499,0)</f>
        <v>0</v>
      </c>
      <c r="BH499" s="227">
        <f>IF(N499="sníž. přenesená",J499,0)</f>
        <v>0</v>
      </c>
      <c r="BI499" s="227">
        <f>IF(N499="nulová",J499,0)</f>
        <v>0</v>
      </c>
      <c r="BJ499" s="16" t="s">
        <v>83</v>
      </c>
      <c r="BK499" s="227">
        <f>ROUND(I499*H499,2)</f>
        <v>0</v>
      </c>
      <c r="BL499" s="16" t="s">
        <v>223</v>
      </c>
      <c r="BM499" s="226" t="s">
        <v>848</v>
      </c>
    </row>
    <row r="500" s="14" customFormat="1">
      <c r="B500" s="251"/>
      <c r="C500" s="252"/>
      <c r="D500" s="230" t="s">
        <v>159</v>
      </c>
      <c r="E500" s="253" t="s">
        <v>1</v>
      </c>
      <c r="F500" s="254" t="s">
        <v>849</v>
      </c>
      <c r="G500" s="252"/>
      <c r="H500" s="253" t="s">
        <v>1</v>
      </c>
      <c r="I500" s="255"/>
      <c r="J500" s="252"/>
      <c r="K500" s="252"/>
      <c r="L500" s="256"/>
      <c r="M500" s="257"/>
      <c r="N500" s="258"/>
      <c r="O500" s="258"/>
      <c r="P500" s="258"/>
      <c r="Q500" s="258"/>
      <c r="R500" s="258"/>
      <c r="S500" s="258"/>
      <c r="T500" s="259"/>
      <c r="AT500" s="260" t="s">
        <v>159</v>
      </c>
      <c r="AU500" s="260" t="s">
        <v>85</v>
      </c>
      <c r="AV500" s="14" t="s">
        <v>83</v>
      </c>
      <c r="AW500" s="14" t="s">
        <v>34</v>
      </c>
      <c r="AX500" s="14" t="s">
        <v>78</v>
      </c>
      <c r="AY500" s="260" t="s">
        <v>142</v>
      </c>
    </row>
    <row r="501" s="12" customFormat="1">
      <c r="B501" s="228"/>
      <c r="C501" s="229"/>
      <c r="D501" s="230" t="s">
        <v>159</v>
      </c>
      <c r="E501" s="231" t="s">
        <v>1</v>
      </c>
      <c r="F501" s="232" t="s">
        <v>850</v>
      </c>
      <c r="G501" s="229"/>
      <c r="H501" s="233">
        <v>1.71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AT501" s="239" t="s">
        <v>159</v>
      </c>
      <c r="AU501" s="239" t="s">
        <v>85</v>
      </c>
      <c r="AV501" s="12" t="s">
        <v>85</v>
      </c>
      <c r="AW501" s="12" t="s">
        <v>34</v>
      </c>
      <c r="AX501" s="12" t="s">
        <v>78</v>
      </c>
      <c r="AY501" s="239" t="s">
        <v>142</v>
      </c>
    </row>
    <row r="502" s="14" customFormat="1">
      <c r="B502" s="251"/>
      <c r="C502" s="252"/>
      <c r="D502" s="230" t="s">
        <v>159</v>
      </c>
      <c r="E502" s="253" t="s">
        <v>1</v>
      </c>
      <c r="F502" s="254" t="s">
        <v>851</v>
      </c>
      <c r="G502" s="252"/>
      <c r="H502" s="253" t="s">
        <v>1</v>
      </c>
      <c r="I502" s="255"/>
      <c r="J502" s="252"/>
      <c r="K502" s="252"/>
      <c r="L502" s="256"/>
      <c r="M502" s="257"/>
      <c r="N502" s="258"/>
      <c r="O502" s="258"/>
      <c r="P502" s="258"/>
      <c r="Q502" s="258"/>
      <c r="R502" s="258"/>
      <c r="S502" s="258"/>
      <c r="T502" s="259"/>
      <c r="AT502" s="260" t="s">
        <v>159</v>
      </c>
      <c r="AU502" s="260" t="s">
        <v>85</v>
      </c>
      <c r="AV502" s="14" t="s">
        <v>83</v>
      </c>
      <c r="AW502" s="14" t="s">
        <v>34</v>
      </c>
      <c r="AX502" s="14" t="s">
        <v>78</v>
      </c>
      <c r="AY502" s="260" t="s">
        <v>142</v>
      </c>
    </row>
    <row r="503" s="12" customFormat="1">
      <c r="B503" s="228"/>
      <c r="C503" s="229"/>
      <c r="D503" s="230" t="s">
        <v>159</v>
      </c>
      <c r="E503" s="231" t="s">
        <v>1</v>
      </c>
      <c r="F503" s="232" t="s">
        <v>852</v>
      </c>
      <c r="G503" s="229"/>
      <c r="H503" s="233">
        <v>0.56999999999999995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AT503" s="239" t="s">
        <v>159</v>
      </c>
      <c r="AU503" s="239" t="s">
        <v>85</v>
      </c>
      <c r="AV503" s="12" t="s">
        <v>85</v>
      </c>
      <c r="AW503" s="12" t="s">
        <v>34</v>
      </c>
      <c r="AX503" s="12" t="s">
        <v>78</v>
      </c>
      <c r="AY503" s="239" t="s">
        <v>142</v>
      </c>
    </row>
    <row r="504" s="13" customFormat="1">
      <c r="B504" s="240"/>
      <c r="C504" s="241"/>
      <c r="D504" s="230" t="s">
        <v>159</v>
      </c>
      <c r="E504" s="242" t="s">
        <v>1</v>
      </c>
      <c r="F504" s="243" t="s">
        <v>186</v>
      </c>
      <c r="G504" s="241"/>
      <c r="H504" s="244">
        <v>2.2799999999999998</v>
      </c>
      <c r="I504" s="245"/>
      <c r="J504" s="241"/>
      <c r="K504" s="241"/>
      <c r="L504" s="246"/>
      <c r="M504" s="247"/>
      <c r="N504" s="248"/>
      <c r="O504" s="248"/>
      <c r="P504" s="248"/>
      <c r="Q504" s="248"/>
      <c r="R504" s="248"/>
      <c r="S504" s="248"/>
      <c r="T504" s="249"/>
      <c r="AT504" s="250" t="s">
        <v>159</v>
      </c>
      <c r="AU504" s="250" t="s">
        <v>85</v>
      </c>
      <c r="AV504" s="13" t="s">
        <v>149</v>
      </c>
      <c r="AW504" s="13" t="s">
        <v>34</v>
      </c>
      <c r="AX504" s="13" t="s">
        <v>83</v>
      </c>
      <c r="AY504" s="250" t="s">
        <v>142</v>
      </c>
    </row>
    <row r="505" s="1" customFormat="1" ht="36" customHeight="1">
      <c r="B505" s="37"/>
      <c r="C505" s="215" t="s">
        <v>853</v>
      </c>
      <c r="D505" s="215" t="s">
        <v>144</v>
      </c>
      <c r="E505" s="216" t="s">
        <v>854</v>
      </c>
      <c r="F505" s="217" t="s">
        <v>855</v>
      </c>
      <c r="G505" s="218" t="s">
        <v>297</v>
      </c>
      <c r="H505" s="219">
        <v>12</v>
      </c>
      <c r="I505" s="220"/>
      <c r="J505" s="221">
        <f>ROUND(I505*H505,2)</f>
        <v>0</v>
      </c>
      <c r="K505" s="217" t="s">
        <v>148</v>
      </c>
      <c r="L505" s="42"/>
      <c r="M505" s="222" t="s">
        <v>1</v>
      </c>
      <c r="N505" s="223" t="s">
        <v>43</v>
      </c>
      <c r="O505" s="85"/>
      <c r="P505" s="224">
        <f>O505*H505</f>
        <v>0</v>
      </c>
      <c r="Q505" s="224">
        <v>0.0035200000000000001</v>
      </c>
      <c r="R505" s="224">
        <f>Q505*H505</f>
        <v>0.04224</v>
      </c>
      <c r="S505" s="224">
        <v>0</v>
      </c>
      <c r="T505" s="225">
        <f>S505*H505</f>
        <v>0</v>
      </c>
      <c r="AR505" s="226" t="s">
        <v>223</v>
      </c>
      <c r="AT505" s="226" t="s">
        <v>144</v>
      </c>
      <c r="AU505" s="226" t="s">
        <v>85</v>
      </c>
      <c r="AY505" s="16" t="s">
        <v>142</v>
      </c>
      <c r="BE505" s="227">
        <f>IF(N505="základní",J505,0)</f>
        <v>0</v>
      </c>
      <c r="BF505" s="227">
        <f>IF(N505="snížená",J505,0)</f>
        <v>0</v>
      </c>
      <c r="BG505" s="227">
        <f>IF(N505="zákl. přenesená",J505,0)</f>
        <v>0</v>
      </c>
      <c r="BH505" s="227">
        <f>IF(N505="sníž. přenesená",J505,0)</f>
        <v>0</v>
      </c>
      <c r="BI505" s="227">
        <f>IF(N505="nulová",J505,0)</f>
        <v>0</v>
      </c>
      <c r="BJ505" s="16" t="s">
        <v>83</v>
      </c>
      <c r="BK505" s="227">
        <f>ROUND(I505*H505,2)</f>
        <v>0</v>
      </c>
      <c r="BL505" s="16" t="s">
        <v>223</v>
      </c>
      <c r="BM505" s="226" t="s">
        <v>856</v>
      </c>
    </row>
    <row r="506" s="14" customFormat="1">
      <c r="B506" s="251"/>
      <c r="C506" s="252"/>
      <c r="D506" s="230" t="s">
        <v>159</v>
      </c>
      <c r="E506" s="253" t="s">
        <v>1</v>
      </c>
      <c r="F506" s="254" t="s">
        <v>857</v>
      </c>
      <c r="G506" s="252"/>
      <c r="H506" s="253" t="s">
        <v>1</v>
      </c>
      <c r="I506" s="255"/>
      <c r="J506" s="252"/>
      <c r="K506" s="252"/>
      <c r="L506" s="256"/>
      <c r="M506" s="257"/>
      <c r="N506" s="258"/>
      <c r="O506" s="258"/>
      <c r="P506" s="258"/>
      <c r="Q506" s="258"/>
      <c r="R506" s="258"/>
      <c r="S506" s="258"/>
      <c r="T506" s="259"/>
      <c r="AT506" s="260" t="s">
        <v>159</v>
      </c>
      <c r="AU506" s="260" t="s">
        <v>85</v>
      </c>
      <c r="AV506" s="14" t="s">
        <v>83</v>
      </c>
      <c r="AW506" s="14" t="s">
        <v>34</v>
      </c>
      <c r="AX506" s="14" t="s">
        <v>78</v>
      </c>
      <c r="AY506" s="260" t="s">
        <v>142</v>
      </c>
    </row>
    <row r="507" s="12" customFormat="1">
      <c r="B507" s="228"/>
      <c r="C507" s="229"/>
      <c r="D507" s="230" t="s">
        <v>159</v>
      </c>
      <c r="E507" s="231" t="s">
        <v>1</v>
      </c>
      <c r="F507" s="232" t="s">
        <v>858</v>
      </c>
      <c r="G507" s="229"/>
      <c r="H507" s="233">
        <v>12</v>
      </c>
      <c r="I507" s="234"/>
      <c r="J507" s="229"/>
      <c r="K507" s="229"/>
      <c r="L507" s="235"/>
      <c r="M507" s="236"/>
      <c r="N507" s="237"/>
      <c r="O507" s="237"/>
      <c r="P507" s="237"/>
      <c r="Q507" s="237"/>
      <c r="R507" s="237"/>
      <c r="S507" s="237"/>
      <c r="T507" s="238"/>
      <c r="AT507" s="239" t="s">
        <v>159</v>
      </c>
      <c r="AU507" s="239" t="s">
        <v>85</v>
      </c>
      <c r="AV507" s="12" t="s">
        <v>85</v>
      </c>
      <c r="AW507" s="12" t="s">
        <v>34</v>
      </c>
      <c r="AX507" s="12" t="s">
        <v>83</v>
      </c>
      <c r="AY507" s="239" t="s">
        <v>142</v>
      </c>
    </row>
    <row r="508" s="1" customFormat="1" ht="36" customHeight="1">
      <c r="B508" s="37"/>
      <c r="C508" s="215" t="s">
        <v>859</v>
      </c>
      <c r="D508" s="215" t="s">
        <v>144</v>
      </c>
      <c r="E508" s="216" t="s">
        <v>860</v>
      </c>
      <c r="F508" s="217" t="s">
        <v>861</v>
      </c>
      <c r="G508" s="218" t="s">
        <v>297</v>
      </c>
      <c r="H508" s="219">
        <v>16.059999999999999</v>
      </c>
      <c r="I508" s="220"/>
      <c r="J508" s="221">
        <f>ROUND(I508*H508,2)</f>
        <v>0</v>
      </c>
      <c r="K508" s="217" t="s">
        <v>148</v>
      </c>
      <c r="L508" s="42"/>
      <c r="M508" s="222" t="s">
        <v>1</v>
      </c>
      <c r="N508" s="223" t="s">
        <v>43</v>
      </c>
      <c r="O508" s="85"/>
      <c r="P508" s="224">
        <f>O508*H508</f>
        <v>0</v>
      </c>
      <c r="Q508" s="224">
        <v>0.0043800000000000002</v>
      </c>
      <c r="R508" s="224">
        <f>Q508*H508</f>
        <v>0.070342799999999997</v>
      </c>
      <c r="S508" s="224">
        <v>0</v>
      </c>
      <c r="T508" s="225">
        <f>S508*H508</f>
        <v>0</v>
      </c>
      <c r="AR508" s="226" t="s">
        <v>223</v>
      </c>
      <c r="AT508" s="226" t="s">
        <v>144</v>
      </c>
      <c r="AU508" s="226" t="s">
        <v>85</v>
      </c>
      <c r="AY508" s="16" t="s">
        <v>142</v>
      </c>
      <c r="BE508" s="227">
        <f>IF(N508="základní",J508,0)</f>
        <v>0</v>
      </c>
      <c r="BF508" s="227">
        <f>IF(N508="snížená",J508,0)</f>
        <v>0</v>
      </c>
      <c r="BG508" s="227">
        <f>IF(N508="zákl. přenesená",J508,0)</f>
        <v>0</v>
      </c>
      <c r="BH508" s="227">
        <f>IF(N508="sníž. přenesená",J508,0)</f>
        <v>0</v>
      </c>
      <c r="BI508" s="227">
        <f>IF(N508="nulová",J508,0)</f>
        <v>0</v>
      </c>
      <c r="BJ508" s="16" t="s">
        <v>83</v>
      </c>
      <c r="BK508" s="227">
        <f>ROUND(I508*H508,2)</f>
        <v>0</v>
      </c>
      <c r="BL508" s="16" t="s">
        <v>223</v>
      </c>
      <c r="BM508" s="226" t="s">
        <v>862</v>
      </c>
    </row>
    <row r="509" s="14" customFormat="1">
      <c r="B509" s="251"/>
      <c r="C509" s="252"/>
      <c r="D509" s="230" t="s">
        <v>159</v>
      </c>
      <c r="E509" s="253" t="s">
        <v>1</v>
      </c>
      <c r="F509" s="254" t="s">
        <v>863</v>
      </c>
      <c r="G509" s="252"/>
      <c r="H509" s="253" t="s">
        <v>1</v>
      </c>
      <c r="I509" s="255"/>
      <c r="J509" s="252"/>
      <c r="K509" s="252"/>
      <c r="L509" s="256"/>
      <c r="M509" s="257"/>
      <c r="N509" s="258"/>
      <c r="O509" s="258"/>
      <c r="P509" s="258"/>
      <c r="Q509" s="258"/>
      <c r="R509" s="258"/>
      <c r="S509" s="258"/>
      <c r="T509" s="259"/>
      <c r="AT509" s="260" t="s">
        <v>159</v>
      </c>
      <c r="AU509" s="260" t="s">
        <v>85</v>
      </c>
      <c r="AV509" s="14" t="s">
        <v>83</v>
      </c>
      <c r="AW509" s="14" t="s">
        <v>34</v>
      </c>
      <c r="AX509" s="14" t="s">
        <v>78</v>
      </c>
      <c r="AY509" s="260" t="s">
        <v>142</v>
      </c>
    </row>
    <row r="510" s="12" customFormat="1">
      <c r="B510" s="228"/>
      <c r="C510" s="229"/>
      <c r="D510" s="230" t="s">
        <v>159</v>
      </c>
      <c r="E510" s="231" t="s">
        <v>1</v>
      </c>
      <c r="F510" s="232" t="s">
        <v>864</v>
      </c>
      <c r="G510" s="229"/>
      <c r="H510" s="233">
        <v>6.4800000000000004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AT510" s="239" t="s">
        <v>159</v>
      </c>
      <c r="AU510" s="239" t="s">
        <v>85</v>
      </c>
      <c r="AV510" s="12" t="s">
        <v>85</v>
      </c>
      <c r="AW510" s="12" t="s">
        <v>34</v>
      </c>
      <c r="AX510" s="12" t="s">
        <v>78</v>
      </c>
      <c r="AY510" s="239" t="s">
        <v>142</v>
      </c>
    </row>
    <row r="511" s="14" customFormat="1">
      <c r="B511" s="251"/>
      <c r="C511" s="252"/>
      <c r="D511" s="230" t="s">
        <v>159</v>
      </c>
      <c r="E511" s="253" t="s">
        <v>1</v>
      </c>
      <c r="F511" s="254" t="s">
        <v>865</v>
      </c>
      <c r="G511" s="252"/>
      <c r="H511" s="253" t="s">
        <v>1</v>
      </c>
      <c r="I511" s="255"/>
      <c r="J511" s="252"/>
      <c r="K511" s="252"/>
      <c r="L511" s="256"/>
      <c r="M511" s="257"/>
      <c r="N511" s="258"/>
      <c r="O511" s="258"/>
      <c r="P511" s="258"/>
      <c r="Q511" s="258"/>
      <c r="R511" s="258"/>
      <c r="S511" s="258"/>
      <c r="T511" s="259"/>
      <c r="AT511" s="260" t="s">
        <v>159</v>
      </c>
      <c r="AU511" s="260" t="s">
        <v>85</v>
      </c>
      <c r="AV511" s="14" t="s">
        <v>83</v>
      </c>
      <c r="AW511" s="14" t="s">
        <v>34</v>
      </c>
      <c r="AX511" s="14" t="s">
        <v>78</v>
      </c>
      <c r="AY511" s="260" t="s">
        <v>142</v>
      </c>
    </row>
    <row r="512" s="12" customFormat="1">
      <c r="B512" s="228"/>
      <c r="C512" s="229"/>
      <c r="D512" s="230" t="s">
        <v>159</v>
      </c>
      <c r="E512" s="231" t="s">
        <v>1</v>
      </c>
      <c r="F512" s="232" t="s">
        <v>866</v>
      </c>
      <c r="G512" s="229"/>
      <c r="H512" s="233">
        <v>3.2599999999999998</v>
      </c>
      <c r="I512" s="234"/>
      <c r="J512" s="229"/>
      <c r="K512" s="229"/>
      <c r="L512" s="235"/>
      <c r="M512" s="236"/>
      <c r="N512" s="237"/>
      <c r="O512" s="237"/>
      <c r="P512" s="237"/>
      <c r="Q512" s="237"/>
      <c r="R512" s="237"/>
      <c r="S512" s="237"/>
      <c r="T512" s="238"/>
      <c r="AT512" s="239" t="s">
        <v>159</v>
      </c>
      <c r="AU512" s="239" t="s">
        <v>85</v>
      </c>
      <c r="AV512" s="12" t="s">
        <v>85</v>
      </c>
      <c r="AW512" s="12" t="s">
        <v>34</v>
      </c>
      <c r="AX512" s="12" t="s">
        <v>78</v>
      </c>
      <c r="AY512" s="239" t="s">
        <v>142</v>
      </c>
    </row>
    <row r="513" s="14" customFormat="1">
      <c r="B513" s="251"/>
      <c r="C513" s="252"/>
      <c r="D513" s="230" t="s">
        <v>159</v>
      </c>
      <c r="E513" s="253" t="s">
        <v>1</v>
      </c>
      <c r="F513" s="254" t="s">
        <v>867</v>
      </c>
      <c r="G513" s="252"/>
      <c r="H513" s="253" t="s">
        <v>1</v>
      </c>
      <c r="I513" s="255"/>
      <c r="J513" s="252"/>
      <c r="K513" s="252"/>
      <c r="L513" s="256"/>
      <c r="M513" s="257"/>
      <c r="N513" s="258"/>
      <c r="O513" s="258"/>
      <c r="P513" s="258"/>
      <c r="Q513" s="258"/>
      <c r="R513" s="258"/>
      <c r="S513" s="258"/>
      <c r="T513" s="259"/>
      <c r="AT513" s="260" t="s">
        <v>159</v>
      </c>
      <c r="AU513" s="260" t="s">
        <v>85</v>
      </c>
      <c r="AV513" s="14" t="s">
        <v>83</v>
      </c>
      <c r="AW513" s="14" t="s">
        <v>34</v>
      </c>
      <c r="AX513" s="14" t="s">
        <v>78</v>
      </c>
      <c r="AY513" s="260" t="s">
        <v>142</v>
      </c>
    </row>
    <row r="514" s="12" customFormat="1">
      <c r="B514" s="228"/>
      <c r="C514" s="229"/>
      <c r="D514" s="230" t="s">
        <v>159</v>
      </c>
      <c r="E514" s="231" t="s">
        <v>1</v>
      </c>
      <c r="F514" s="232" t="s">
        <v>868</v>
      </c>
      <c r="G514" s="229"/>
      <c r="H514" s="233">
        <v>3.2400000000000002</v>
      </c>
      <c r="I514" s="234"/>
      <c r="J514" s="229"/>
      <c r="K514" s="229"/>
      <c r="L514" s="235"/>
      <c r="M514" s="236"/>
      <c r="N514" s="237"/>
      <c r="O514" s="237"/>
      <c r="P514" s="237"/>
      <c r="Q514" s="237"/>
      <c r="R514" s="237"/>
      <c r="S514" s="237"/>
      <c r="T514" s="238"/>
      <c r="AT514" s="239" t="s">
        <v>159</v>
      </c>
      <c r="AU514" s="239" t="s">
        <v>85</v>
      </c>
      <c r="AV514" s="12" t="s">
        <v>85</v>
      </c>
      <c r="AW514" s="12" t="s">
        <v>34</v>
      </c>
      <c r="AX514" s="12" t="s">
        <v>78</v>
      </c>
      <c r="AY514" s="239" t="s">
        <v>142</v>
      </c>
    </row>
    <row r="515" s="14" customFormat="1">
      <c r="B515" s="251"/>
      <c r="C515" s="252"/>
      <c r="D515" s="230" t="s">
        <v>159</v>
      </c>
      <c r="E515" s="253" t="s">
        <v>1</v>
      </c>
      <c r="F515" s="254" t="s">
        <v>869</v>
      </c>
      <c r="G515" s="252"/>
      <c r="H515" s="253" t="s">
        <v>1</v>
      </c>
      <c r="I515" s="255"/>
      <c r="J515" s="252"/>
      <c r="K515" s="252"/>
      <c r="L515" s="256"/>
      <c r="M515" s="257"/>
      <c r="N515" s="258"/>
      <c r="O515" s="258"/>
      <c r="P515" s="258"/>
      <c r="Q515" s="258"/>
      <c r="R515" s="258"/>
      <c r="S515" s="258"/>
      <c r="T515" s="259"/>
      <c r="AT515" s="260" t="s">
        <v>159</v>
      </c>
      <c r="AU515" s="260" t="s">
        <v>85</v>
      </c>
      <c r="AV515" s="14" t="s">
        <v>83</v>
      </c>
      <c r="AW515" s="14" t="s">
        <v>34</v>
      </c>
      <c r="AX515" s="14" t="s">
        <v>78</v>
      </c>
      <c r="AY515" s="260" t="s">
        <v>142</v>
      </c>
    </row>
    <row r="516" s="12" customFormat="1">
      <c r="B516" s="228"/>
      <c r="C516" s="229"/>
      <c r="D516" s="230" t="s">
        <v>159</v>
      </c>
      <c r="E516" s="231" t="s">
        <v>1</v>
      </c>
      <c r="F516" s="232" t="s">
        <v>870</v>
      </c>
      <c r="G516" s="229"/>
      <c r="H516" s="233">
        <v>3.0800000000000001</v>
      </c>
      <c r="I516" s="234"/>
      <c r="J516" s="229"/>
      <c r="K516" s="229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159</v>
      </c>
      <c r="AU516" s="239" t="s">
        <v>85</v>
      </c>
      <c r="AV516" s="12" t="s">
        <v>85</v>
      </c>
      <c r="AW516" s="12" t="s">
        <v>34</v>
      </c>
      <c r="AX516" s="12" t="s">
        <v>78</v>
      </c>
      <c r="AY516" s="239" t="s">
        <v>142</v>
      </c>
    </row>
    <row r="517" s="13" customFormat="1">
      <c r="B517" s="240"/>
      <c r="C517" s="241"/>
      <c r="D517" s="230" t="s">
        <v>159</v>
      </c>
      <c r="E517" s="242" t="s">
        <v>1</v>
      </c>
      <c r="F517" s="243" t="s">
        <v>186</v>
      </c>
      <c r="G517" s="241"/>
      <c r="H517" s="244">
        <v>16.059999999999999</v>
      </c>
      <c r="I517" s="245"/>
      <c r="J517" s="241"/>
      <c r="K517" s="241"/>
      <c r="L517" s="246"/>
      <c r="M517" s="247"/>
      <c r="N517" s="248"/>
      <c r="O517" s="248"/>
      <c r="P517" s="248"/>
      <c r="Q517" s="248"/>
      <c r="R517" s="248"/>
      <c r="S517" s="248"/>
      <c r="T517" s="249"/>
      <c r="AT517" s="250" t="s">
        <v>159</v>
      </c>
      <c r="AU517" s="250" t="s">
        <v>85</v>
      </c>
      <c r="AV517" s="13" t="s">
        <v>149</v>
      </c>
      <c r="AW517" s="13" t="s">
        <v>34</v>
      </c>
      <c r="AX517" s="13" t="s">
        <v>83</v>
      </c>
      <c r="AY517" s="250" t="s">
        <v>142</v>
      </c>
    </row>
    <row r="518" s="1" customFormat="1" ht="36" customHeight="1">
      <c r="B518" s="37"/>
      <c r="C518" s="215" t="s">
        <v>871</v>
      </c>
      <c r="D518" s="215" t="s">
        <v>144</v>
      </c>
      <c r="E518" s="216" t="s">
        <v>872</v>
      </c>
      <c r="F518" s="217" t="s">
        <v>873</v>
      </c>
      <c r="G518" s="218" t="s">
        <v>297</v>
      </c>
      <c r="H518" s="219">
        <v>1.3999999999999999</v>
      </c>
      <c r="I518" s="220"/>
      <c r="J518" s="221">
        <f>ROUND(I518*H518,2)</f>
        <v>0</v>
      </c>
      <c r="K518" s="217" t="s">
        <v>1</v>
      </c>
      <c r="L518" s="42"/>
      <c r="M518" s="222" t="s">
        <v>1</v>
      </c>
      <c r="N518" s="223" t="s">
        <v>43</v>
      </c>
      <c r="O518" s="85"/>
      <c r="P518" s="224">
        <f>O518*H518</f>
        <v>0</v>
      </c>
      <c r="Q518" s="224">
        <v>0.0043600000000000002</v>
      </c>
      <c r="R518" s="224">
        <f>Q518*H518</f>
        <v>0.0061040000000000001</v>
      </c>
      <c r="S518" s="224">
        <v>0</v>
      </c>
      <c r="T518" s="225">
        <f>S518*H518</f>
        <v>0</v>
      </c>
      <c r="AR518" s="226" t="s">
        <v>223</v>
      </c>
      <c r="AT518" s="226" t="s">
        <v>144</v>
      </c>
      <c r="AU518" s="226" t="s">
        <v>85</v>
      </c>
      <c r="AY518" s="16" t="s">
        <v>142</v>
      </c>
      <c r="BE518" s="227">
        <f>IF(N518="základní",J518,0)</f>
        <v>0</v>
      </c>
      <c r="BF518" s="227">
        <f>IF(N518="snížená",J518,0)</f>
        <v>0</v>
      </c>
      <c r="BG518" s="227">
        <f>IF(N518="zákl. přenesená",J518,0)</f>
        <v>0</v>
      </c>
      <c r="BH518" s="227">
        <f>IF(N518="sníž. přenesená",J518,0)</f>
        <v>0</v>
      </c>
      <c r="BI518" s="227">
        <f>IF(N518="nulová",J518,0)</f>
        <v>0</v>
      </c>
      <c r="BJ518" s="16" t="s">
        <v>83</v>
      </c>
      <c r="BK518" s="227">
        <f>ROUND(I518*H518,2)</f>
        <v>0</v>
      </c>
      <c r="BL518" s="16" t="s">
        <v>223</v>
      </c>
      <c r="BM518" s="226" t="s">
        <v>874</v>
      </c>
    </row>
    <row r="519" s="14" customFormat="1">
      <c r="B519" s="251"/>
      <c r="C519" s="252"/>
      <c r="D519" s="230" t="s">
        <v>159</v>
      </c>
      <c r="E519" s="253" t="s">
        <v>1</v>
      </c>
      <c r="F519" s="254" t="s">
        <v>875</v>
      </c>
      <c r="G519" s="252"/>
      <c r="H519" s="253" t="s">
        <v>1</v>
      </c>
      <c r="I519" s="255"/>
      <c r="J519" s="252"/>
      <c r="K519" s="252"/>
      <c r="L519" s="256"/>
      <c r="M519" s="257"/>
      <c r="N519" s="258"/>
      <c r="O519" s="258"/>
      <c r="P519" s="258"/>
      <c r="Q519" s="258"/>
      <c r="R519" s="258"/>
      <c r="S519" s="258"/>
      <c r="T519" s="259"/>
      <c r="AT519" s="260" t="s">
        <v>159</v>
      </c>
      <c r="AU519" s="260" t="s">
        <v>85</v>
      </c>
      <c r="AV519" s="14" t="s">
        <v>83</v>
      </c>
      <c r="AW519" s="14" t="s">
        <v>34</v>
      </c>
      <c r="AX519" s="14" t="s">
        <v>78</v>
      </c>
      <c r="AY519" s="260" t="s">
        <v>142</v>
      </c>
    </row>
    <row r="520" s="12" customFormat="1">
      <c r="B520" s="228"/>
      <c r="C520" s="229"/>
      <c r="D520" s="230" t="s">
        <v>159</v>
      </c>
      <c r="E520" s="231" t="s">
        <v>1</v>
      </c>
      <c r="F520" s="232" t="s">
        <v>876</v>
      </c>
      <c r="G520" s="229"/>
      <c r="H520" s="233">
        <v>0.40000000000000002</v>
      </c>
      <c r="I520" s="234"/>
      <c r="J520" s="229"/>
      <c r="K520" s="229"/>
      <c r="L520" s="235"/>
      <c r="M520" s="236"/>
      <c r="N520" s="237"/>
      <c r="O520" s="237"/>
      <c r="P520" s="237"/>
      <c r="Q520" s="237"/>
      <c r="R520" s="237"/>
      <c r="S520" s="237"/>
      <c r="T520" s="238"/>
      <c r="AT520" s="239" t="s">
        <v>159</v>
      </c>
      <c r="AU520" s="239" t="s">
        <v>85</v>
      </c>
      <c r="AV520" s="12" t="s">
        <v>85</v>
      </c>
      <c r="AW520" s="12" t="s">
        <v>34</v>
      </c>
      <c r="AX520" s="12" t="s">
        <v>78</v>
      </c>
      <c r="AY520" s="239" t="s">
        <v>142</v>
      </c>
    </row>
    <row r="521" s="14" customFormat="1">
      <c r="B521" s="251"/>
      <c r="C521" s="252"/>
      <c r="D521" s="230" t="s">
        <v>159</v>
      </c>
      <c r="E521" s="253" t="s">
        <v>1</v>
      </c>
      <c r="F521" s="254" t="s">
        <v>877</v>
      </c>
      <c r="G521" s="252"/>
      <c r="H521" s="253" t="s">
        <v>1</v>
      </c>
      <c r="I521" s="255"/>
      <c r="J521" s="252"/>
      <c r="K521" s="252"/>
      <c r="L521" s="256"/>
      <c r="M521" s="257"/>
      <c r="N521" s="258"/>
      <c r="O521" s="258"/>
      <c r="P521" s="258"/>
      <c r="Q521" s="258"/>
      <c r="R521" s="258"/>
      <c r="S521" s="258"/>
      <c r="T521" s="259"/>
      <c r="AT521" s="260" t="s">
        <v>159</v>
      </c>
      <c r="AU521" s="260" t="s">
        <v>85</v>
      </c>
      <c r="AV521" s="14" t="s">
        <v>83</v>
      </c>
      <c r="AW521" s="14" t="s">
        <v>34</v>
      </c>
      <c r="AX521" s="14" t="s">
        <v>78</v>
      </c>
      <c r="AY521" s="260" t="s">
        <v>142</v>
      </c>
    </row>
    <row r="522" s="12" customFormat="1">
      <c r="B522" s="228"/>
      <c r="C522" s="229"/>
      <c r="D522" s="230" t="s">
        <v>159</v>
      </c>
      <c r="E522" s="231" t="s">
        <v>1</v>
      </c>
      <c r="F522" s="232" t="s">
        <v>878</v>
      </c>
      <c r="G522" s="229"/>
      <c r="H522" s="233">
        <v>1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AT522" s="239" t="s">
        <v>159</v>
      </c>
      <c r="AU522" s="239" t="s">
        <v>85</v>
      </c>
      <c r="AV522" s="12" t="s">
        <v>85</v>
      </c>
      <c r="AW522" s="12" t="s">
        <v>34</v>
      </c>
      <c r="AX522" s="12" t="s">
        <v>78</v>
      </c>
      <c r="AY522" s="239" t="s">
        <v>142</v>
      </c>
    </row>
    <row r="523" s="13" customFormat="1">
      <c r="B523" s="240"/>
      <c r="C523" s="241"/>
      <c r="D523" s="230" t="s">
        <v>159</v>
      </c>
      <c r="E523" s="242" t="s">
        <v>1</v>
      </c>
      <c r="F523" s="243" t="s">
        <v>186</v>
      </c>
      <c r="G523" s="241"/>
      <c r="H523" s="244">
        <v>1.3999999999999999</v>
      </c>
      <c r="I523" s="245"/>
      <c r="J523" s="241"/>
      <c r="K523" s="241"/>
      <c r="L523" s="246"/>
      <c r="M523" s="247"/>
      <c r="N523" s="248"/>
      <c r="O523" s="248"/>
      <c r="P523" s="248"/>
      <c r="Q523" s="248"/>
      <c r="R523" s="248"/>
      <c r="S523" s="248"/>
      <c r="T523" s="249"/>
      <c r="AT523" s="250" t="s">
        <v>159</v>
      </c>
      <c r="AU523" s="250" t="s">
        <v>85</v>
      </c>
      <c r="AV523" s="13" t="s">
        <v>149</v>
      </c>
      <c r="AW523" s="13" t="s">
        <v>34</v>
      </c>
      <c r="AX523" s="13" t="s">
        <v>83</v>
      </c>
      <c r="AY523" s="250" t="s">
        <v>142</v>
      </c>
    </row>
    <row r="524" s="1" customFormat="1" ht="24" customHeight="1">
      <c r="B524" s="37"/>
      <c r="C524" s="215" t="s">
        <v>879</v>
      </c>
      <c r="D524" s="215" t="s">
        <v>144</v>
      </c>
      <c r="E524" s="216" t="s">
        <v>880</v>
      </c>
      <c r="F524" s="217" t="s">
        <v>881</v>
      </c>
      <c r="G524" s="218" t="s">
        <v>297</v>
      </c>
      <c r="H524" s="219">
        <v>19.5</v>
      </c>
      <c r="I524" s="220"/>
      <c r="J524" s="221">
        <f>ROUND(I524*H524,2)</f>
        <v>0</v>
      </c>
      <c r="K524" s="217" t="s">
        <v>1</v>
      </c>
      <c r="L524" s="42"/>
      <c r="M524" s="222" t="s">
        <v>1</v>
      </c>
      <c r="N524" s="223" t="s">
        <v>43</v>
      </c>
      <c r="O524" s="85"/>
      <c r="P524" s="224">
        <f>O524*H524</f>
        <v>0</v>
      </c>
      <c r="Q524" s="224">
        <v>0.0016299999999999999</v>
      </c>
      <c r="R524" s="224">
        <f>Q524*H524</f>
        <v>0.031785000000000001</v>
      </c>
      <c r="S524" s="224">
        <v>0</v>
      </c>
      <c r="T524" s="225">
        <f>S524*H524</f>
        <v>0</v>
      </c>
      <c r="AR524" s="226" t="s">
        <v>223</v>
      </c>
      <c r="AT524" s="226" t="s">
        <v>144</v>
      </c>
      <c r="AU524" s="226" t="s">
        <v>85</v>
      </c>
      <c r="AY524" s="16" t="s">
        <v>142</v>
      </c>
      <c r="BE524" s="227">
        <f>IF(N524="základní",J524,0)</f>
        <v>0</v>
      </c>
      <c r="BF524" s="227">
        <f>IF(N524="snížená",J524,0)</f>
        <v>0</v>
      </c>
      <c r="BG524" s="227">
        <f>IF(N524="zákl. přenesená",J524,0)</f>
        <v>0</v>
      </c>
      <c r="BH524" s="227">
        <f>IF(N524="sníž. přenesená",J524,0)</f>
        <v>0</v>
      </c>
      <c r="BI524" s="227">
        <f>IF(N524="nulová",J524,0)</f>
        <v>0</v>
      </c>
      <c r="BJ524" s="16" t="s">
        <v>83</v>
      </c>
      <c r="BK524" s="227">
        <f>ROUND(I524*H524,2)</f>
        <v>0</v>
      </c>
      <c r="BL524" s="16" t="s">
        <v>223</v>
      </c>
      <c r="BM524" s="226" t="s">
        <v>882</v>
      </c>
    </row>
    <row r="525" s="14" customFormat="1">
      <c r="B525" s="251"/>
      <c r="C525" s="252"/>
      <c r="D525" s="230" t="s">
        <v>159</v>
      </c>
      <c r="E525" s="253" t="s">
        <v>1</v>
      </c>
      <c r="F525" s="254" t="s">
        <v>883</v>
      </c>
      <c r="G525" s="252"/>
      <c r="H525" s="253" t="s">
        <v>1</v>
      </c>
      <c r="I525" s="255"/>
      <c r="J525" s="252"/>
      <c r="K525" s="252"/>
      <c r="L525" s="256"/>
      <c r="M525" s="257"/>
      <c r="N525" s="258"/>
      <c r="O525" s="258"/>
      <c r="P525" s="258"/>
      <c r="Q525" s="258"/>
      <c r="R525" s="258"/>
      <c r="S525" s="258"/>
      <c r="T525" s="259"/>
      <c r="AT525" s="260" t="s">
        <v>159</v>
      </c>
      <c r="AU525" s="260" t="s">
        <v>85</v>
      </c>
      <c r="AV525" s="14" t="s">
        <v>83</v>
      </c>
      <c r="AW525" s="14" t="s">
        <v>34</v>
      </c>
      <c r="AX525" s="14" t="s">
        <v>78</v>
      </c>
      <c r="AY525" s="260" t="s">
        <v>142</v>
      </c>
    </row>
    <row r="526" s="12" customFormat="1">
      <c r="B526" s="228"/>
      <c r="C526" s="229"/>
      <c r="D526" s="230" t="s">
        <v>159</v>
      </c>
      <c r="E526" s="231" t="s">
        <v>1</v>
      </c>
      <c r="F526" s="232" t="s">
        <v>884</v>
      </c>
      <c r="G526" s="229"/>
      <c r="H526" s="233">
        <v>19.5</v>
      </c>
      <c r="I526" s="234"/>
      <c r="J526" s="229"/>
      <c r="K526" s="229"/>
      <c r="L526" s="235"/>
      <c r="M526" s="236"/>
      <c r="N526" s="237"/>
      <c r="O526" s="237"/>
      <c r="P526" s="237"/>
      <c r="Q526" s="237"/>
      <c r="R526" s="237"/>
      <c r="S526" s="237"/>
      <c r="T526" s="238"/>
      <c r="AT526" s="239" t="s">
        <v>159</v>
      </c>
      <c r="AU526" s="239" t="s">
        <v>85</v>
      </c>
      <c r="AV526" s="12" t="s">
        <v>85</v>
      </c>
      <c r="AW526" s="12" t="s">
        <v>34</v>
      </c>
      <c r="AX526" s="12" t="s">
        <v>83</v>
      </c>
      <c r="AY526" s="239" t="s">
        <v>142</v>
      </c>
    </row>
    <row r="527" s="1" customFormat="1" ht="24" customHeight="1">
      <c r="B527" s="37"/>
      <c r="C527" s="215" t="s">
        <v>885</v>
      </c>
      <c r="D527" s="215" t="s">
        <v>144</v>
      </c>
      <c r="E527" s="216" t="s">
        <v>886</v>
      </c>
      <c r="F527" s="217" t="s">
        <v>881</v>
      </c>
      <c r="G527" s="218" t="s">
        <v>297</v>
      </c>
      <c r="H527" s="219">
        <v>17.280000000000001</v>
      </c>
      <c r="I527" s="220"/>
      <c r="J527" s="221">
        <f>ROUND(I527*H527,2)</f>
        <v>0</v>
      </c>
      <c r="K527" s="217" t="s">
        <v>1</v>
      </c>
      <c r="L527" s="42"/>
      <c r="M527" s="222" t="s">
        <v>1</v>
      </c>
      <c r="N527" s="223" t="s">
        <v>43</v>
      </c>
      <c r="O527" s="85"/>
      <c r="P527" s="224">
        <f>O527*H527</f>
        <v>0</v>
      </c>
      <c r="Q527" s="224">
        <v>0.0016299999999999999</v>
      </c>
      <c r="R527" s="224">
        <f>Q527*H527</f>
        <v>0.028166400000000001</v>
      </c>
      <c r="S527" s="224">
        <v>0</v>
      </c>
      <c r="T527" s="225">
        <f>S527*H527</f>
        <v>0</v>
      </c>
      <c r="AR527" s="226" t="s">
        <v>223</v>
      </c>
      <c r="AT527" s="226" t="s">
        <v>144</v>
      </c>
      <c r="AU527" s="226" t="s">
        <v>85</v>
      </c>
      <c r="AY527" s="16" t="s">
        <v>142</v>
      </c>
      <c r="BE527" s="227">
        <f>IF(N527="základní",J527,0)</f>
        <v>0</v>
      </c>
      <c r="BF527" s="227">
        <f>IF(N527="snížená",J527,0)</f>
        <v>0</v>
      </c>
      <c r="BG527" s="227">
        <f>IF(N527="zákl. přenesená",J527,0)</f>
        <v>0</v>
      </c>
      <c r="BH527" s="227">
        <f>IF(N527="sníž. přenesená",J527,0)</f>
        <v>0</v>
      </c>
      <c r="BI527" s="227">
        <f>IF(N527="nulová",J527,0)</f>
        <v>0</v>
      </c>
      <c r="BJ527" s="16" t="s">
        <v>83</v>
      </c>
      <c r="BK527" s="227">
        <f>ROUND(I527*H527,2)</f>
        <v>0</v>
      </c>
      <c r="BL527" s="16" t="s">
        <v>223</v>
      </c>
      <c r="BM527" s="226" t="s">
        <v>887</v>
      </c>
    </row>
    <row r="528" s="14" customFormat="1">
      <c r="B528" s="251"/>
      <c r="C528" s="252"/>
      <c r="D528" s="230" t="s">
        <v>159</v>
      </c>
      <c r="E528" s="253" t="s">
        <v>1</v>
      </c>
      <c r="F528" s="254" t="s">
        <v>888</v>
      </c>
      <c r="G528" s="252"/>
      <c r="H528" s="253" t="s">
        <v>1</v>
      </c>
      <c r="I528" s="255"/>
      <c r="J528" s="252"/>
      <c r="K528" s="252"/>
      <c r="L528" s="256"/>
      <c r="M528" s="257"/>
      <c r="N528" s="258"/>
      <c r="O528" s="258"/>
      <c r="P528" s="258"/>
      <c r="Q528" s="258"/>
      <c r="R528" s="258"/>
      <c r="S528" s="258"/>
      <c r="T528" s="259"/>
      <c r="AT528" s="260" t="s">
        <v>159</v>
      </c>
      <c r="AU528" s="260" t="s">
        <v>85</v>
      </c>
      <c r="AV528" s="14" t="s">
        <v>83</v>
      </c>
      <c r="AW528" s="14" t="s">
        <v>34</v>
      </c>
      <c r="AX528" s="14" t="s">
        <v>78</v>
      </c>
      <c r="AY528" s="260" t="s">
        <v>142</v>
      </c>
    </row>
    <row r="529" s="12" customFormat="1">
      <c r="B529" s="228"/>
      <c r="C529" s="229"/>
      <c r="D529" s="230" t="s">
        <v>159</v>
      </c>
      <c r="E529" s="231" t="s">
        <v>1</v>
      </c>
      <c r="F529" s="232" t="s">
        <v>889</v>
      </c>
      <c r="G529" s="229"/>
      <c r="H529" s="233">
        <v>17.280000000000001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AT529" s="239" t="s">
        <v>159</v>
      </c>
      <c r="AU529" s="239" t="s">
        <v>85</v>
      </c>
      <c r="AV529" s="12" t="s">
        <v>85</v>
      </c>
      <c r="AW529" s="12" t="s">
        <v>34</v>
      </c>
      <c r="AX529" s="12" t="s">
        <v>83</v>
      </c>
      <c r="AY529" s="239" t="s">
        <v>142</v>
      </c>
    </row>
    <row r="530" s="1" customFormat="1" ht="16.5" customHeight="1">
      <c r="B530" s="37"/>
      <c r="C530" s="215" t="s">
        <v>890</v>
      </c>
      <c r="D530" s="215" t="s">
        <v>144</v>
      </c>
      <c r="E530" s="216" t="s">
        <v>891</v>
      </c>
      <c r="F530" s="217" t="s">
        <v>892</v>
      </c>
      <c r="G530" s="218" t="s">
        <v>704</v>
      </c>
      <c r="H530" s="219">
        <v>1</v>
      </c>
      <c r="I530" s="220"/>
      <c r="J530" s="221">
        <f>ROUND(I530*H530,2)</f>
        <v>0</v>
      </c>
      <c r="K530" s="217" t="s">
        <v>1</v>
      </c>
      <c r="L530" s="42"/>
      <c r="M530" s="222" t="s">
        <v>1</v>
      </c>
      <c r="N530" s="223" t="s">
        <v>43</v>
      </c>
      <c r="O530" s="85"/>
      <c r="P530" s="224">
        <f>O530*H530</f>
        <v>0</v>
      </c>
      <c r="Q530" s="224">
        <v>0</v>
      </c>
      <c r="R530" s="224">
        <f>Q530*H530</f>
        <v>0</v>
      </c>
      <c r="S530" s="224">
        <v>0</v>
      </c>
      <c r="T530" s="225">
        <f>S530*H530</f>
        <v>0</v>
      </c>
      <c r="AR530" s="226" t="s">
        <v>223</v>
      </c>
      <c r="AT530" s="226" t="s">
        <v>144</v>
      </c>
      <c r="AU530" s="226" t="s">
        <v>85</v>
      </c>
      <c r="AY530" s="16" t="s">
        <v>142</v>
      </c>
      <c r="BE530" s="227">
        <f>IF(N530="základní",J530,0)</f>
        <v>0</v>
      </c>
      <c r="BF530" s="227">
        <f>IF(N530="snížená",J530,0)</f>
        <v>0</v>
      </c>
      <c r="BG530" s="227">
        <f>IF(N530="zákl. přenesená",J530,0)</f>
        <v>0</v>
      </c>
      <c r="BH530" s="227">
        <f>IF(N530="sníž. přenesená",J530,0)</f>
        <v>0</v>
      </c>
      <c r="BI530" s="227">
        <f>IF(N530="nulová",J530,0)</f>
        <v>0</v>
      </c>
      <c r="BJ530" s="16" t="s">
        <v>83</v>
      </c>
      <c r="BK530" s="227">
        <f>ROUND(I530*H530,2)</f>
        <v>0</v>
      </c>
      <c r="BL530" s="16" t="s">
        <v>223</v>
      </c>
      <c r="BM530" s="226" t="s">
        <v>893</v>
      </c>
    </row>
    <row r="531" s="1" customFormat="1" ht="36" customHeight="1">
      <c r="B531" s="37"/>
      <c r="C531" s="215" t="s">
        <v>894</v>
      </c>
      <c r="D531" s="215" t="s">
        <v>144</v>
      </c>
      <c r="E531" s="216" t="s">
        <v>895</v>
      </c>
      <c r="F531" s="217" t="s">
        <v>896</v>
      </c>
      <c r="G531" s="218" t="s">
        <v>297</v>
      </c>
      <c r="H531" s="219">
        <v>10</v>
      </c>
      <c r="I531" s="220"/>
      <c r="J531" s="221">
        <f>ROUND(I531*H531,2)</f>
        <v>0</v>
      </c>
      <c r="K531" s="217" t="s">
        <v>148</v>
      </c>
      <c r="L531" s="42"/>
      <c r="M531" s="222" t="s">
        <v>1</v>
      </c>
      <c r="N531" s="223" t="s">
        <v>43</v>
      </c>
      <c r="O531" s="85"/>
      <c r="P531" s="224">
        <f>O531*H531</f>
        <v>0</v>
      </c>
      <c r="Q531" s="224">
        <v>0.0021199999999999999</v>
      </c>
      <c r="R531" s="224">
        <f>Q531*H531</f>
        <v>0.0212</v>
      </c>
      <c r="S531" s="224">
        <v>0</v>
      </c>
      <c r="T531" s="225">
        <f>S531*H531</f>
        <v>0</v>
      </c>
      <c r="AR531" s="226" t="s">
        <v>223</v>
      </c>
      <c r="AT531" s="226" t="s">
        <v>144</v>
      </c>
      <c r="AU531" s="226" t="s">
        <v>85</v>
      </c>
      <c r="AY531" s="16" t="s">
        <v>142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16" t="s">
        <v>83</v>
      </c>
      <c r="BK531" s="227">
        <f>ROUND(I531*H531,2)</f>
        <v>0</v>
      </c>
      <c r="BL531" s="16" t="s">
        <v>223</v>
      </c>
      <c r="BM531" s="226" t="s">
        <v>897</v>
      </c>
    </row>
    <row r="532" s="14" customFormat="1">
      <c r="B532" s="251"/>
      <c r="C532" s="252"/>
      <c r="D532" s="230" t="s">
        <v>159</v>
      </c>
      <c r="E532" s="253" t="s">
        <v>1</v>
      </c>
      <c r="F532" s="254" t="s">
        <v>898</v>
      </c>
      <c r="G532" s="252"/>
      <c r="H532" s="253" t="s">
        <v>1</v>
      </c>
      <c r="I532" s="255"/>
      <c r="J532" s="252"/>
      <c r="K532" s="252"/>
      <c r="L532" s="256"/>
      <c r="M532" s="257"/>
      <c r="N532" s="258"/>
      <c r="O532" s="258"/>
      <c r="P532" s="258"/>
      <c r="Q532" s="258"/>
      <c r="R532" s="258"/>
      <c r="S532" s="258"/>
      <c r="T532" s="259"/>
      <c r="AT532" s="260" t="s">
        <v>159</v>
      </c>
      <c r="AU532" s="260" t="s">
        <v>85</v>
      </c>
      <c r="AV532" s="14" t="s">
        <v>83</v>
      </c>
      <c r="AW532" s="14" t="s">
        <v>34</v>
      </c>
      <c r="AX532" s="14" t="s">
        <v>78</v>
      </c>
      <c r="AY532" s="260" t="s">
        <v>142</v>
      </c>
    </row>
    <row r="533" s="12" customFormat="1">
      <c r="B533" s="228"/>
      <c r="C533" s="229"/>
      <c r="D533" s="230" t="s">
        <v>159</v>
      </c>
      <c r="E533" s="231" t="s">
        <v>1</v>
      </c>
      <c r="F533" s="232" t="s">
        <v>899</v>
      </c>
      <c r="G533" s="229"/>
      <c r="H533" s="233">
        <v>10</v>
      </c>
      <c r="I533" s="234"/>
      <c r="J533" s="229"/>
      <c r="K533" s="229"/>
      <c r="L533" s="235"/>
      <c r="M533" s="236"/>
      <c r="N533" s="237"/>
      <c r="O533" s="237"/>
      <c r="P533" s="237"/>
      <c r="Q533" s="237"/>
      <c r="R533" s="237"/>
      <c r="S533" s="237"/>
      <c r="T533" s="238"/>
      <c r="AT533" s="239" t="s">
        <v>159</v>
      </c>
      <c r="AU533" s="239" t="s">
        <v>85</v>
      </c>
      <c r="AV533" s="12" t="s">
        <v>85</v>
      </c>
      <c r="AW533" s="12" t="s">
        <v>34</v>
      </c>
      <c r="AX533" s="12" t="s">
        <v>83</v>
      </c>
      <c r="AY533" s="239" t="s">
        <v>142</v>
      </c>
    </row>
    <row r="534" s="1" customFormat="1" ht="36" customHeight="1">
      <c r="B534" s="37"/>
      <c r="C534" s="215" t="s">
        <v>900</v>
      </c>
      <c r="D534" s="215" t="s">
        <v>144</v>
      </c>
      <c r="E534" s="216" t="s">
        <v>901</v>
      </c>
      <c r="F534" s="217" t="s">
        <v>902</v>
      </c>
      <c r="G534" s="218" t="s">
        <v>203</v>
      </c>
      <c r="H534" s="219">
        <v>0.70199999999999996</v>
      </c>
      <c r="I534" s="220"/>
      <c r="J534" s="221">
        <f>ROUND(I534*H534,2)</f>
        <v>0</v>
      </c>
      <c r="K534" s="217" t="s">
        <v>148</v>
      </c>
      <c r="L534" s="42"/>
      <c r="M534" s="222" t="s">
        <v>1</v>
      </c>
      <c r="N534" s="223" t="s">
        <v>43</v>
      </c>
      <c r="O534" s="85"/>
      <c r="P534" s="224">
        <f>O534*H534</f>
        <v>0</v>
      </c>
      <c r="Q534" s="224">
        <v>0</v>
      </c>
      <c r="R534" s="224">
        <f>Q534*H534</f>
        <v>0</v>
      </c>
      <c r="S534" s="224">
        <v>0</v>
      </c>
      <c r="T534" s="225">
        <f>S534*H534</f>
        <v>0</v>
      </c>
      <c r="AR534" s="226" t="s">
        <v>223</v>
      </c>
      <c r="AT534" s="226" t="s">
        <v>144</v>
      </c>
      <c r="AU534" s="226" t="s">
        <v>85</v>
      </c>
      <c r="AY534" s="16" t="s">
        <v>142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16" t="s">
        <v>83</v>
      </c>
      <c r="BK534" s="227">
        <f>ROUND(I534*H534,2)</f>
        <v>0</v>
      </c>
      <c r="BL534" s="16" t="s">
        <v>223</v>
      </c>
      <c r="BM534" s="226" t="s">
        <v>903</v>
      </c>
    </row>
    <row r="535" s="11" customFormat="1" ht="22.8" customHeight="1">
      <c r="B535" s="199"/>
      <c r="C535" s="200"/>
      <c r="D535" s="201" t="s">
        <v>77</v>
      </c>
      <c r="E535" s="213" t="s">
        <v>904</v>
      </c>
      <c r="F535" s="213" t="s">
        <v>905</v>
      </c>
      <c r="G535" s="200"/>
      <c r="H535" s="200"/>
      <c r="I535" s="203"/>
      <c r="J535" s="214">
        <f>BK535</f>
        <v>0</v>
      </c>
      <c r="K535" s="200"/>
      <c r="L535" s="205"/>
      <c r="M535" s="206"/>
      <c r="N535" s="207"/>
      <c r="O535" s="207"/>
      <c r="P535" s="208">
        <f>SUM(P536:P542)</f>
        <v>0</v>
      </c>
      <c r="Q535" s="207"/>
      <c r="R535" s="208">
        <f>SUM(R536:R542)</f>
        <v>0.079993850000000005</v>
      </c>
      <c r="S535" s="207"/>
      <c r="T535" s="209">
        <f>SUM(T536:T542)</f>
        <v>0</v>
      </c>
      <c r="AR535" s="210" t="s">
        <v>85</v>
      </c>
      <c r="AT535" s="211" t="s">
        <v>77</v>
      </c>
      <c r="AU535" s="211" t="s">
        <v>83</v>
      </c>
      <c r="AY535" s="210" t="s">
        <v>142</v>
      </c>
      <c r="BK535" s="212">
        <f>SUM(BK536:BK542)</f>
        <v>0</v>
      </c>
    </row>
    <row r="536" s="1" customFormat="1" ht="24" customHeight="1">
      <c r="B536" s="37"/>
      <c r="C536" s="215" t="s">
        <v>906</v>
      </c>
      <c r="D536" s="215" t="s">
        <v>144</v>
      </c>
      <c r="E536" s="216" t="s">
        <v>907</v>
      </c>
      <c r="F536" s="217" t="s">
        <v>908</v>
      </c>
      <c r="G536" s="218" t="s">
        <v>147</v>
      </c>
      <c r="H536" s="219">
        <v>1.8069999999999999</v>
      </c>
      <c r="I536" s="220"/>
      <c r="J536" s="221">
        <f>ROUND(I536*H536,2)</f>
        <v>0</v>
      </c>
      <c r="K536" s="217" t="s">
        <v>148</v>
      </c>
      <c r="L536" s="42"/>
      <c r="M536" s="222" t="s">
        <v>1</v>
      </c>
      <c r="N536" s="223" t="s">
        <v>43</v>
      </c>
      <c r="O536" s="85"/>
      <c r="P536" s="224">
        <f>O536*H536</f>
        <v>0</v>
      </c>
      <c r="Q536" s="224">
        <v>0.00027</v>
      </c>
      <c r="R536" s="224">
        <f>Q536*H536</f>
        <v>0.00048788999999999999</v>
      </c>
      <c r="S536" s="224">
        <v>0</v>
      </c>
      <c r="T536" s="225">
        <f>S536*H536</f>
        <v>0</v>
      </c>
      <c r="AR536" s="226" t="s">
        <v>223</v>
      </c>
      <c r="AT536" s="226" t="s">
        <v>144</v>
      </c>
      <c r="AU536" s="226" t="s">
        <v>85</v>
      </c>
      <c r="AY536" s="16" t="s">
        <v>142</v>
      </c>
      <c r="BE536" s="227">
        <f>IF(N536="základní",J536,0)</f>
        <v>0</v>
      </c>
      <c r="BF536" s="227">
        <f>IF(N536="snížená",J536,0)</f>
        <v>0</v>
      </c>
      <c r="BG536" s="227">
        <f>IF(N536="zákl. přenesená",J536,0)</f>
        <v>0</v>
      </c>
      <c r="BH536" s="227">
        <f>IF(N536="sníž. přenesená",J536,0)</f>
        <v>0</v>
      </c>
      <c r="BI536" s="227">
        <f>IF(N536="nulová",J536,0)</f>
        <v>0</v>
      </c>
      <c r="BJ536" s="16" t="s">
        <v>83</v>
      </c>
      <c r="BK536" s="227">
        <f>ROUND(I536*H536,2)</f>
        <v>0</v>
      </c>
      <c r="BL536" s="16" t="s">
        <v>223</v>
      </c>
      <c r="BM536" s="226" t="s">
        <v>909</v>
      </c>
    </row>
    <row r="537" s="12" customFormat="1">
      <c r="B537" s="228"/>
      <c r="C537" s="229"/>
      <c r="D537" s="230" t="s">
        <v>159</v>
      </c>
      <c r="E537" s="231" t="s">
        <v>1</v>
      </c>
      <c r="F537" s="232" t="s">
        <v>910</v>
      </c>
      <c r="G537" s="229"/>
      <c r="H537" s="233">
        <v>1.8069999999999999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AT537" s="239" t="s">
        <v>159</v>
      </c>
      <c r="AU537" s="239" t="s">
        <v>85</v>
      </c>
      <c r="AV537" s="12" t="s">
        <v>85</v>
      </c>
      <c r="AW537" s="12" t="s">
        <v>34</v>
      </c>
      <c r="AX537" s="12" t="s">
        <v>83</v>
      </c>
      <c r="AY537" s="239" t="s">
        <v>142</v>
      </c>
    </row>
    <row r="538" s="1" customFormat="1" ht="24" customHeight="1">
      <c r="B538" s="37"/>
      <c r="C538" s="261" t="s">
        <v>911</v>
      </c>
      <c r="D538" s="261" t="s">
        <v>258</v>
      </c>
      <c r="E538" s="262" t="s">
        <v>912</v>
      </c>
      <c r="F538" s="263" t="s">
        <v>913</v>
      </c>
      <c r="G538" s="264" t="s">
        <v>147</v>
      </c>
      <c r="H538" s="265">
        <v>1.8069999999999999</v>
      </c>
      <c r="I538" s="266"/>
      <c r="J538" s="267">
        <f>ROUND(I538*H538,2)</f>
        <v>0</v>
      </c>
      <c r="K538" s="263" t="s">
        <v>148</v>
      </c>
      <c r="L538" s="268"/>
      <c r="M538" s="269" t="s">
        <v>1</v>
      </c>
      <c r="N538" s="270" t="s">
        <v>43</v>
      </c>
      <c r="O538" s="85"/>
      <c r="P538" s="224">
        <f>O538*H538</f>
        <v>0</v>
      </c>
      <c r="Q538" s="224">
        <v>0.040280000000000003</v>
      </c>
      <c r="R538" s="224">
        <f>Q538*H538</f>
        <v>0.072785959999999997</v>
      </c>
      <c r="S538" s="224">
        <v>0</v>
      </c>
      <c r="T538" s="225">
        <f>S538*H538</f>
        <v>0</v>
      </c>
      <c r="AR538" s="226" t="s">
        <v>321</v>
      </c>
      <c r="AT538" s="226" t="s">
        <v>258</v>
      </c>
      <c r="AU538" s="226" t="s">
        <v>85</v>
      </c>
      <c r="AY538" s="16" t="s">
        <v>142</v>
      </c>
      <c r="BE538" s="227">
        <f>IF(N538="základní",J538,0)</f>
        <v>0</v>
      </c>
      <c r="BF538" s="227">
        <f>IF(N538="snížená",J538,0)</f>
        <v>0</v>
      </c>
      <c r="BG538" s="227">
        <f>IF(N538="zákl. přenesená",J538,0)</f>
        <v>0</v>
      </c>
      <c r="BH538" s="227">
        <f>IF(N538="sníž. přenesená",J538,0)</f>
        <v>0</v>
      </c>
      <c r="BI538" s="227">
        <f>IF(N538="nulová",J538,0)</f>
        <v>0</v>
      </c>
      <c r="BJ538" s="16" t="s">
        <v>83</v>
      </c>
      <c r="BK538" s="227">
        <f>ROUND(I538*H538,2)</f>
        <v>0</v>
      </c>
      <c r="BL538" s="16" t="s">
        <v>223</v>
      </c>
      <c r="BM538" s="226" t="s">
        <v>914</v>
      </c>
    </row>
    <row r="539" s="1" customFormat="1" ht="36" customHeight="1">
      <c r="B539" s="37"/>
      <c r="C539" s="215" t="s">
        <v>915</v>
      </c>
      <c r="D539" s="215" t="s">
        <v>144</v>
      </c>
      <c r="E539" s="216" t="s">
        <v>916</v>
      </c>
      <c r="F539" s="217" t="s">
        <v>917</v>
      </c>
      <c r="G539" s="218" t="s">
        <v>153</v>
      </c>
      <c r="H539" s="219">
        <v>0.56999999999999995</v>
      </c>
      <c r="I539" s="220"/>
      <c r="J539" s="221">
        <f>ROUND(I539*H539,2)</f>
        <v>0</v>
      </c>
      <c r="K539" s="217" t="s">
        <v>148</v>
      </c>
      <c r="L539" s="42"/>
      <c r="M539" s="222" t="s">
        <v>1</v>
      </c>
      <c r="N539" s="223" t="s">
        <v>43</v>
      </c>
      <c r="O539" s="85"/>
      <c r="P539" s="224">
        <f>O539*H539</f>
        <v>0</v>
      </c>
      <c r="Q539" s="224">
        <v>0</v>
      </c>
      <c r="R539" s="224">
        <f>Q539*H539</f>
        <v>0</v>
      </c>
      <c r="S539" s="224">
        <v>0</v>
      </c>
      <c r="T539" s="225">
        <f>S539*H539</f>
        <v>0</v>
      </c>
      <c r="AR539" s="226" t="s">
        <v>223</v>
      </c>
      <c r="AT539" s="226" t="s">
        <v>144</v>
      </c>
      <c r="AU539" s="226" t="s">
        <v>85</v>
      </c>
      <c r="AY539" s="16" t="s">
        <v>142</v>
      </c>
      <c r="BE539" s="227">
        <f>IF(N539="základní",J539,0)</f>
        <v>0</v>
      </c>
      <c r="BF539" s="227">
        <f>IF(N539="snížená",J539,0)</f>
        <v>0</v>
      </c>
      <c r="BG539" s="227">
        <f>IF(N539="zákl. přenesená",J539,0)</f>
        <v>0</v>
      </c>
      <c r="BH539" s="227">
        <f>IF(N539="sníž. přenesená",J539,0)</f>
        <v>0</v>
      </c>
      <c r="BI539" s="227">
        <f>IF(N539="nulová",J539,0)</f>
        <v>0</v>
      </c>
      <c r="BJ539" s="16" t="s">
        <v>83</v>
      </c>
      <c r="BK539" s="227">
        <f>ROUND(I539*H539,2)</f>
        <v>0</v>
      </c>
      <c r="BL539" s="16" t="s">
        <v>223</v>
      </c>
      <c r="BM539" s="226" t="s">
        <v>918</v>
      </c>
    </row>
    <row r="540" s="1" customFormat="1" ht="16.5" customHeight="1">
      <c r="B540" s="37"/>
      <c r="C540" s="261" t="s">
        <v>919</v>
      </c>
      <c r="D540" s="261" t="s">
        <v>258</v>
      </c>
      <c r="E540" s="262" t="s">
        <v>920</v>
      </c>
      <c r="F540" s="263" t="s">
        <v>921</v>
      </c>
      <c r="G540" s="264" t="s">
        <v>297</v>
      </c>
      <c r="H540" s="265">
        <v>1</v>
      </c>
      <c r="I540" s="266"/>
      <c r="J540" s="267">
        <f>ROUND(I540*H540,2)</f>
        <v>0</v>
      </c>
      <c r="K540" s="263" t="s">
        <v>148</v>
      </c>
      <c r="L540" s="268"/>
      <c r="M540" s="269" t="s">
        <v>1</v>
      </c>
      <c r="N540" s="270" t="s">
        <v>43</v>
      </c>
      <c r="O540" s="85"/>
      <c r="P540" s="224">
        <f>O540*H540</f>
        <v>0</v>
      </c>
      <c r="Q540" s="224">
        <v>0.0035999999999999999</v>
      </c>
      <c r="R540" s="224">
        <f>Q540*H540</f>
        <v>0.0035999999999999999</v>
      </c>
      <c r="S540" s="224">
        <v>0</v>
      </c>
      <c r="T540" s="225">
        <f>S540*H540</f>
        <v>0</v>
      </c>
      <c r="AR540" s="226" t="s">
        <v>321</v>
      </c>
      <c r="AT540" s="226" t="s">
        <v>258</v>
      </c>
      <c r="AU540" s="226" t="s">
        <v>85</v>
      </c>
      <c r="AY540" s="16" t="s">
        <v>142</v>
      </c>
      <c r="BE540" s="227">
        <f>IF(N540="základní",J540,0)</f>
        <v>0</v>
      </c>
      <c r="BF540" s="227">
        <f>IF(N540="snížená",J540,0)</f>
        <v>0</v>
      </c>
      <c r="BG540" s="227">
        <f>IF(N540="zákl. přenesená",J540,0)</f>
        <v>0</v>
      </c>
      <c r="BH540" s="227">
        <f>IF(N540="sníž. přenesená",J540,0)</f>
        <v>0</v>
      </c>
      <c r="BI540" s="227">
        <f>IF(N540="nulová",J540,0)</f>
        <v>0</v>
      </c>
      <c r="BJ540" s="16" t="s">
        <v>83</v>
      </c>
      <c r="BK540" s="227">
        <f>ROUND(I540*H540,2)</f>
        <v>0</v>
      </c>
      <c r="BL540" s="16" t="s">
        <v>223</v>
      </c>
      <c r="BM540" s="226" t="s">
        <v>922</v>
      </c>
    </row>
    <row r="541" s="1" customFormat="1" ht="36" customHeight="1">
      <c r="B541" s="37"/>
      <c r="C541" s="215" t="s">
        <v>923</v>
      </c>
      <c r="D541" s="215" t="s">
        <v>144</v>
      </c>
      <c r="E541" s="216" t="s">
        <v>924</v>
      </c>
      <c r="F541" s="217" t="s">
        <v>925</v>
      </c>
      <c r="G541" s="218" t="s">
        <v>153</v>
      </c>
      <c r="H541" s="219">
        <v>1.1699999999999999</v>
      </c>
      <c r="I541" s="220"/>
      <c r="J541" s="221">
        <f>ROUND(I541*H541,2)</f>
        <v>0</v>
      </c>
      <c r="K541" s="217" t="s">
        <v>148</v>
      </c>
      <c r="L541" s="42"/>
      <c r="M541" s="222" t="s">
        <v>1</v>
      </c>
      <c r="N541" s="223" t="s">
        <v>43</v>
      </c>
      <c r="O541" s="85"/>
      <c r="P541" s="224">
        <f>O541*H541</f>
        <v>0</v>
      </c>
      <c r="Q541" s="224">
        <v>0</v>
      </c>
      <c r="R541" s="224">
        <f>Q541*H541</f>
        <v>0</v>
      </c>
      <c r="S541" s="224">
        <v>0</v>
      </c>
      <c r="T541" s="225">
        <f>S541*H541</f>
        <v>0</v>
      </c>
      <c r="AR541" s="226" t="s">
        <v>223</v>
      </c>
      <c r="AT541" s="226" t="s">
        <v>144</v>
      </c>
      <c r="AU541" s="226" t="s">
        <v>85</v>
      </c>
      <c r="AY541" s="16" t="s">
        <v>142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16" t="s">
        <v>83</v>
      </c>
      <c r="BK541" s="227">
        <f>ROUND(I541*H541,2)</f>
        <v>0</v>
      </c>
      <c r="BL541" s="16" t="s">
        <v>223</v>
      </c>
      <c r="BM541" s="226" t="s">
        <v>926</v>
      </c>
    </row>
    <row r="542" s="1" customFormat="1" ht="16.5" customHeight="1">
      <c r="B542" s="37"/>
      <c r="C542" s="261" t="s">
        <v>927</v>
      </c>
      <c r="D542" s="261" t="s">
        <v>258</v>
      </c>
      <c r="E542" s="262" t="s">
        <v>928</v>
      </c>
      <c r="F542" s="263" t="s">
        <v>929</v>
      </c>
      <c r="G542" s="264" t="s">
        <v>297</v>
      </c>
      <c r="H542" s="265">
        <v>1.3</v>
      </c>
      <c r="I542" s="266"/>
      <c r="J542" s="267">
        <f>ROUND(I542*H542,2)</f>
        <v>0</v>
      </c>
      <c r="K542" s="263" t="s">
        <v>148</v>
      </c>
      <c r="L542" s="268"/>
      <c r="M542" s="269" t="s">
        <v>1</v>
      </c>
      <c r="N542" s="270" t="s">
        <v>43</v>
      </c>
      <c r="O542" s="85"/>
      <c r="P542" s="224">
        <f>O542*H542</f>
        <v>0</v>
      </c>
      <c r="Q542" s="224">
        <v>0.0023999999999999998</v>
      </c>
      <c r="R542" s="224">
        <f>Q542*H542</f>
        <v>0.0031199999999999999</v>
      </c>
      <c r="S542" s="224">
        <v>0</v>
      </c>
      <c r="T542" s="225">
        <f>S542*H542</f>
        <v>0</v>
      </c>
      <c r="AR542" s="226" t="s">
        <v>321</v>
      </c>
      <c r="AT542" s="226" t="s">
        <v>258</v>
      </c>
      <c r="AU542" s="226" t="s">
        <v>85</v>
      </c>
      <c r="AY542" s="16" t="s">
        <v>142</v>
      </c>
      <c r="BE542" s="227">
        <f>IF(N542="základní",J542,0)</f>
        <v>0</v>
      </c>
      <c r="BF542" s="227">
        <f>IF(N542="snížená",J542,0)</f>
        <v>0</v>
      </c>
      <c r="BG542" s="227">
        <f>IF(N542="zákl. přenesená",J542,0)</f>
        <v>0</v>
      </c>
      <c r="BH542" s="227">
        <f>IF(N542="sníž. přenesená",J542,0)</f>
        <v>0</v>
      </c>
      <c r="BI542" s="227">
        <f>IF(N542="nulová",J542,0)</f>
        <v>0</v>
      </c>
      <c r="BJ542" s="16" t="s">
        <v>83</v>
      </c>
      <c r="BK542" s="227">
        <f>ROUND(I542*H542,2)</f>
        <v>0</v>
      </c>
      <c r="BL542" s="16" t="s">
        <v>223</v>
      </c>
      <c r="BM542" s="226" t="s">
        <v>930</v>
      </c>
    </row>
    <row r="543" s="11" customFormat="1" ht="22.8" customHeight="1">
      <c r="B543" s="199"/>
      <c r="C543" s="200"/>
      <c r="D543" s="201" t="s">
        <v>77</v>
      </c>
      <c r="E543" s="213" t="s">
        <v>931</v>
      </c>
      <c r="F543" s="213" t="s">
        <v>932</v>
      </c>
      <c r="G543" s="200"/>
      <c r="H543" s="200"/>
      <c r="I543" s="203"/>
      <c r="J543" s="214">
        <f>BK543</f>
        <v>0</v>
      </c>
      <c r="K543" s="200"/>
      <c r="L543" s="205"/>
      <c r="M543" s="206"/>
      <c r="N543" s="207"/>
      <c r="O543" s="207"/>
      <c r="P543" s="208">
        <f>SUM(P544:P560)</f>
        <v>0</v>
      </c>
      <c r="Q543" s="207"/>
      <c r="R543" s="208">
        <f>SUM(R544:R560)</f>
        <v>0.032030000000000003</v>
      </c>
      <c r="S543" s="207"/>
      <c r="T543" s="209">
        <f>SUM(T544:T560)</f>
        <v>0.19800000000000001</v>
      </c>
      <c r="AR543" s="210" t="s">
        <v>85</v>
      </c>
      <c r="AT543" s="211" t="s">
        <v>77</v>
      </c>
      <c r="AU543" s="211" t="s">
        <v>83</v>
      </c>
      <c r="AY543" s="210" t="s">
        <v>142</v>
      </c>
      <c r="BK543" s="212">
        <f>SUM(BK544:BK560)</f>
        <v>0</v>
      </c>
    </row>
    <row r="544" s="1" customFormat="1" ht="24" customHeight="1">
      <c r="B544" s="37"/>
      <c r="C544" s="215" t="s">
        <v>933</v>
      </c>
      <c r="D544" s="215" t="s">
        <v>144</v>
      </c>
      <c r="E544" s="216" t="s">
        <v>934</v>
      </c>
      <c r="F544" s="217" t="s">
        <v>935</v>
      </c>
      <c r="G544" s="218" t="s">
        <v>297</v>
      </c>
      <c r="H544" s="219">
        <v>1</v>
      </c>
      <c r="I544" s="220"/>
      <c r="J544" s="221">
        <f>ROUND(I544*H544,2)</f>
        <v>0</v>
      </c>
      <c r="K544" s="217" t="s">
        <v>148</v>
      </c>
      <c r="L544" s="42"/>
      <c r="M544" s="222" t="s">
        <v>1</v>
      </c>
      <c r="N544" s="223" t="s">
        <v>43</v>
      </c>
      <c r="O544" s="85"/>
      <c r="P544" s="224">
        <f>O544*H544</f>
        <v>0</v>
      </c>
      <c r="Q544" s="224">
        <v>6.0000000000000002E-05</v>
      </c>
      <c r="R544" s="224">
        <f>Q544*H544</f>
        <v>6.0000000000000002E-05</v>
      </c>
      <c r="S544" s="224">
        <v>0</v>
      </c>
      <c r="T544" s="225">
        <f>S544*H544</f>
        <v>0</v>
      </c>
      <c r="AR544" s="226" t="s">
        <v>223</v>
      </c>
      <c r="AT544" s="226" t="s">
        <v>144</v>
      </c>
      <c r="AU544" s="226" t="s">
        <v>85</v>
      </c>
      <c r="AY544" s="16" t="s">
        <v>142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16" t="s">
        <v>83</v>
      </c>
      <c r="BK544" s="227">
        <f>ROUND(I544*H544,2)</f>
        <v>0</v>
      </c>
      <c r="BL544" s="16" t="s">
        <v>223</v>
      </c>
      <c r="BM544" s="226" t="s">
        <v>936</v>
      </c>
    </row>
    <row r="545" s="1" customFormat="1" ht="24" customHeight="1">
      <c r="B545" s="37"/>
      <c r="C545" s="215" t="s">
        <v>937</v>
      </c>
      <c r="D545" s="215" t="s">
        <v>144</v>
      </c>
      <c r="E545" s="216" t="s">
        <v>938</v>
      </c>
      <c r="F545" s="217" t="s">
        <v>939</v>
      </c>
      <c r="G545" s="218" t="s">
        <v>297</v>
      </c>
      <c r="H545" s="219">
        <v>1</v>
      </c>
      <c r="I545" s="220"/>
      <c r="J545" s="221">
        <f>ROUND(I545*H545,2)</f>
        <v>0</v>
      </c>
      <c r="K545" s="217" t="s">
        <v>148</v>
      </c>
      <c r="L545" s="42"/>
      <c r="M545" s="222" t="s">
        <v>1</v>
      </c>
      <c r="N545" s="223" t="s">
        <v>43</v>
      </c>
      <c r="O545" s="85"/>
      <c r="P545" s="224">
        <f>O545*H545</f>
        <v>0</v>
      </c>
      <c r="Q545" s="224">
        <v>0</v>
      </c>
      <c r="R545" s="224">
        <f>Q545*H545</f>
        <v>0</v>
      </c>
      <c r="S545" s="224">
        <v>0.016</v>
      </c>
      <c r="T545" s="225">
        <f>S545*H545</f>
        <v>0.016</v>
      </c>
      <c r="AR545" s="226" t="s">
        <v>223</v>
      </c>
      <c r="AT545" s="226" t="s">
        <v>144</v>
      </c>
      <c r="AU545" s="226" t="s">
        <v>85</v>
      </c>
      <c r="AY545" s="16" t="s">
        <v>142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16" t="s">
        <v>83</v>
      </c>
      <c r="BK545" s="227">
        <f>ROUND(I545*H545,2)</f>
        <v>0</v>
      </c>
      <c r="BL545" s="16" t="s">
        <v>223</v>
      </c>
      <c r="BM545" s="226" t="s">
        <v>940</v>
      </c>
    </row>
    <row r="546" s="1" customFormat="1" ht="16.5" customHeight="1">
      <c r="B546" s="37"/>
      <c r="C546" s="215" t="s">
        <v>941</v>
      </c>
      <c r="D546" s="215" t="s">
        <v>144</v>
      </c>
      <c r="E546" s="216" t="s">
        <v>942</v>
      </c>
      <c r="F546" s="217" t="s">
        <v>943</v>
      </c>
      <c r="G546" s="218" t="s">
        <v>731</v>
      </c>
      <c r="H546" s="219">
        <v>5</v>
      </c>
      <c r="I546" s="220"/>
      <c r="J546" s="221">
        <f>ROUND(I546*H546,2)</f>
        <v>0</v>
      </c>
      <c r="K546" s="217" t="s">
        <v>148</v>
      </c>
      <c r="L546" s="42"/>
      <c r="M546" s="222" t="s">
        <v>1</v>
      </c>
      <c r="N546" s="223" t="s">
        <v>43</v>
      </c>
      <c r="O546" s="85"/>
      <c r="P546" s="224">
        <f>O546*H546</f>
        <v>0</v>
      </c>
      <c r="Q546" s="224">
        <v>5.0000000000000002E-05</v>
      </c>
      <c r="R546" s="224">
        <f>Q546*H546</f>
        <v>0.00025000000000000001</v>
      </c>
      <c r="S546" s="224">
        <v>0</v>
      </c>
      <c r="T546" s="225">
        <f>S546*H546</f>
        <v>0</v>
      </c>
      <c r="AR546" s="226" t="s">
        <v>223</v>
      </c>
      <c r="AT546" s="226" t="s">
        <v>144</v>
      </c>
      <c r="AU546" s="226" t="s">
        <v>85</v>
      </c>
      <c r="AY546" s="16" t="s">
        <v>142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6" t="s">
        <v>83</v>
      </c>
      <c r="BK546" s="227">
        <f>ROUND(I546*H546,2)</f>
        <v>0</v>
      </c>
      <c r="BL546" s="16" t="s">
        <v>223</v>
      </c>
      <c r="BM546" s="226" t="s">
        <v>944</v>
      </c>
    </row>
    <row r="547" s="1" customFormat="1" ht="16.5" customHeight="1">
      <c r="B547" s="37"/>
      <c r="C547" s="261" t="s">
        <v>945</v>
      </c>
      <c r="D547" s="261" t="s">
        <v>258</v>
      </c>
      <c r="E547" s="262" t="s">
        <v>946</v>
      </c>
      <c r="F547" s="263" t="s">
        <v>947</v>
      </c>
      <c r="G547" s="264" t="s">
        <v>456</v>
      </c>
      <c r="H547" s="265">
        <v>1</v>
      </c>
      <c r="I547" s="266"/>
      <c r="J547" s="267">
        <f>ROUND(I547*H547,2)</f>
        <v>0</v>
      </c>
      <c r="K547" s="263" t="s">
        <v>1</v>
      </c>
      <c r="L547" s="268"/>
      <c r="M547" s="269" t="s">
        <v>1</v>
      </c>
      <c r="N547" s="270" t="s">
        <v>43</v>
      </c>
      <c r="O547" s="85"/>
      <c r="P547" s="224">
        <f>O547*H547</f>
        <v>0</v>
      </c>
      <c r="Q547" s="224">
        <v>0</v>
      </c>
      <c r="R547" s="224">
        <f>Q547*H547</f>
        <v>0</v>
      </c>
      <c r="S547" s="224">
        <v>0</v>
      </c>
      <c r="T547" s="225">
        <f>S547*H547</f>
        <v>0</v>
      </c>
      <c r="AR547" s="226" t="s">
        <v>321</v>
      </c>
      <c r="AT547" s="226" t="s">
        <v>258</v>
      </c>
      <c r="AU547" s="226" t="s">
        <v>85</v>
      </c>
      <c r="AY547" s="16" t="s">
        <v>142</v>
      </c>
      <c r="BE547" s="227">
        <f>IF(N547="základní",J547,0)</f>
        <v>0</v>
      </c>
      <c r="BF547" s="227">
        <f>IF(N547="snížená",J547,0)</f>
        <v>0</v>
      </c>
      <c r="BG547" s="227">
        <f>IF(N547="zákl. přenesená",J547,0)</f>
        <v>0</v>
      </c>
      <c r="BH547" s="227">
        <f>IF(N547="sníž. přenesená",J547,0)</f>
        <v>0</v>
      </c>
      <c r="BI547" s="227">
        <f>IF(N547="nulová",J547,0)</f>
        <v>0</v>
      </c>
      <c r="BJ547" s="16" t="s">
        <v>83</v>
      </c>
      <c r="BK547" s="227">
        <f>ROUND(I547*H547,2)</f>
        <v>0</v>
      </c>
      <c r="BL547" s="16" t="s">
        <v>223</v>
      </c>
      <c r="BM547" s="226" t="s">
        <v>948</v>
      </c>
    </row>
    <row r="548" s="1" customFormat="1" ht="16.5" customHeight="1">
      <c r="B548" s="37"/>
      <c r="C548" s="215" t="s">
        <v>949</v>
      </c>
      <c r="D548" s="215" t="s">
        <v>144</v>
      </c>
      <c r="E548" s="216" t="s">
        <v>950</v>
      </c>
      <c r="F548" s="217" t="s">
        <v>951</v>
      </c>
      <c r="G548" s="218" t="s">
        <v>153</v>
      </c>
      <c r="H548" s="219">
        <v>1</v>
      </c>
      <c r="I548" s="220"/>
      <c r="J548" s="221">
        <f>ROUND(I548*H548,2)</f>
        <v>0</v>
      </c>
      <c r="K548" s="217" t="s">
        <v>148</v>
      </c>
      <c r="L548" s="42"/>
      <c r="M548" s="222" t="s">
        <v>1</v>
      </c>
      <c r="N548" s="223" t="s">
        <v>43</v>
      </c>
      <c r="O548" s="85"/>
      <c r="P548" s="224">
        <f>O548*H548</f>
        <v>0</v>
      </c>
      <c r="Q548" s="224">
        <v>0</v>
      </c>
      <c r="R548" s="224">
        <f>Q548*H548</f>
        <v>0</v>
      </c>
      <c r="S548" s="224">
        <v>0.012</v>
      </c>
      <c r="T548" s="225">
        <f>S548*H548</f>
        <v>0.012</v>
      </c>
      <c r="AR548" s="226" t="s">
        <v>223</v>
      </c>
      <c r="AT548" s="226" t="s">
        <v>144</v>
      </c>
      <c r="AU548" s="226" t="s">
        <v>85</v>
      </c>
      <c r="AY548" s="16" t="s">
        <v>142</v>
      </c>
      <c r="BE548" s="227">
        <f>IF(N548="základní",J548,0)</f>
        <v>0</v>
      </c>
      <c r="BF548" s="227">
        <f>IF(N548="snížená",J548,0)</f>
        <v>0</v>
      </c>
      <c r="BG548" s="227">
        <f>IF(N548="zákl. přenesená",J548,0)</f>
        <v>0</v>
      </c>
      <c r="BH548" s="227">
        <f>IF(N548="sníž. přenesená",J548,0)</f>
        <v>0</v>
      </c>
      <c r="BI548" s="227">
        <f>IF(N548="nulová",J548,0)</f>
        <v>0</v>
      </c>
      <c r="BJ548" s="16" t="s">
        <v>83</v>
      </c>
      <c r="BK548" s="227">
        <f>ROUND(I548*H548,2)</f>
        <v>0</v>
      </c>
      <c r="BL548" s="16" t="s">
        <v>223</v>
      </c>
      <c r="BM548" s="226" t="s">
        <v>952</v>
      </c>
    </row>
    <row r="549" s="1" customFormat="1" ht="24" customHeight="1">
      <c r="B549" s="37"/>
      <c r="C549" s="215" t="s">
        <v>953</v>
      </c>
      <c r="D549" s="215" t="s">
        <v>144</v>
      </c>
      <c r="E549" s="216" t="s">
        <v>954</v>
      </c>
      <c r="F549" s="217" t="s">
        <v>955</v>
      </c>
      <c r="G549" s="218" t="s">
        <v>153</v>
      </c>
      <c r="H549" s="219">
        <v>1</v>
      </c>
      <c r="I549" s="220"/>
      <c r="J549" s="221">
        <f>ROUND(I549*H549,2)</f>
        <v>0</v>
      </c>
      <c r="K549" s="217" t="s">
        <v>148</v>
      </c>
      <c r="L549" s="42"/>
      <c r="M549" s="222" t="s">
        <v>1</v>
      </c>
      <c r="N549" s="223" t="s">
        <v>43</v>
      </c>
      <c r="O549" s="85"/>
      <c r="P549" s="224">
        <f>O549*H549</f>
        <v>0</v>
      </c>
      <c r="Q549" s="224">
        <v>0</v>
      </c>
      <c r="R549" s="224">
        <f>Q549*H549</f>
        <v>0</v>
      </c>
      <c r="S549" s="224">
        <v>0.02</v>
      </c>
      <c r="T549" s="225">
        <f>S549*H549</f>
        <v>0.02</v>
      </c>
      <c r="AR549" s="226" t="s">
        <v>223</v>
      </c>
      <c r="AT549" s="226" t="s">
        <v>144</v>
      </c>
      <c r="AU549" s="226" t="s">
        <v>85</v>
      </c>
      <c r="AY549" s="16" t="s">
        <v>142</v>
      </c>
      <c r="BE549" s="227">
        <f>IF(N549="základní",J549,0)</f>
        <v>0</v>
      </c>
      <c r="BF549" s="227">
        <f>IF(N549="snížená",J549,0)</f>
        <v>0</v>
      </c>
      <c r="BG549" s="227">
        <f>IF(N549="zákl. přenesená",J549,0)</f>
        <v>0</v>
      </c>
      <c r="BH549" s="227">
        <f>IF(N549="sníž. přenesená",J549,0)</f>
        <v>0</v>
      </c>
      <c r="BI549" s="227">
        <f>IF(N549="nulová",J549,0)</f>
        <v>0</v>
      </c>
      <c r="BJ549" s="16" t="s">
        <v>83</v>
      </c>
      <c r="BK549" s="227">
        <f>ROUND(I549*H549,2)</f>
        <v>0</v>
      </c>
      <c r="BL549" s="16" t="s">
        <v>223</v>
      </c>
      <c r="BM549" s="226" t="s">
        <v>956</v>
      </c>
    </row>
    <row r="550" s="1" customFormat="1" ht="24" customHeight="1">
      <c r="B550" s="37"/>
      <c r="C550" s="215" t="s">
        <v>957</v>
      </c>
      <c r="D550" s="215" t="s">
        <v>144</v>
      </c>
      <c r="E550" s="216" t="s">
        <v>958</v>
      </c>
      <c r="F550" s="217" t="s">
        <v>959</v>
      </c>
      <c r="G550" s="218" t="s">
        <v>297</v>
      </c>
      <c r="H550" s="219">
        <v>5</v>
      </c>
      <c r="I550" s="220"/>
      <c r="J550" s="221">
        <f>ROUND(I550*H550,2)</f>
        <v>0</v>
      </c>
      <c r="K550" s="217" t="s">
        <v>148</v>
      </c>
      <c r="L550" s="42"/>
      <c r="M550" s="222" t="s">
        <v>1</v>
      </c>
      <c r="N550" s="223" t="s">
        <v>43</v>
      </c>
      <c r="O550" s="85"/>
      <c r="P550" s="224">
        <f>O550*H550</f>
        <v>0</v>
      </c>
      <c r="Q550" s="224">
        <v>0</v>
      </c>
      <c r="R550" s="224">
        <f>Q550*H550</f>
        <v>0</v>
      </c>
      <c r="S550" s="224">
        <v>0.029999999999999999</v>
      </c>
      <c r="T550" s="225">
        <f>S550*H550</f>
        <v>0.14999999999999999</v>
      </c>
      <c r="AR550" s="226" t="s">
        <v>223</v>
      </c>
      <c r="AT550" s="226" t="s">
        <v>144</v>
      </c>
      <c r="AU550" s="226" t="s">
        <v>85</v>
      </c>
      <c r="AY550" s="16" t="s">
        <v>142</v>
      </c>
      <c r="BE550" s="227">
        <f>IF(N550="základní",J550,0)</f>
        <v>0</v>
      </c>
      <c r="BF550" s="227">
        <f>IF(N550="snížená",J550,0)</f>
        <v>0</v>
      </c>
      <c r="BG550" s="227">
        <f>IF(N550="zákl. přenesená",J550,0)</f>
        <v>0</v>
      </c>
      <c r="BH550" s="227">
        <f>IF(N550="sníž. přenesená",J550,0)</f>
        <v>0</v>
      </c>
      <c r="BI550" s="227">
        <f>IF(N550="nulová",J550,0)</f>
        <v>0</v>
      </c>
      <c r="BJ550" s="16" t="s">
        <v>83</v>
      </c>
      <c r="BK550" s="227">
        <f>ROUND(I550*H550,2)</f>
        <v>0</v>
      </c>
      <c r="BL550" s="16" t="s">
        <v>223</v>
      </c>
      <c r="BM550" s="226" t="s">
        <v>960</v>
      </c>
    </row>
    <row r="551" s="1" customFormat="1" ht="36" customHeight="1">
      <c r="B551" s="37"/>
      <c r="C551" s="215" t="s">
        <v>961</v>
      </c>
      <c r="D551" s="215" t="s">
        <v>144</v>
      </c>
      <c r="E551" s="216" t="s">
        <v>962</v>
      </c>
      <c r="F551" s="217" t="s">
        <v>963</v>
      </c>
      <c r="G551" s="218" t="s">
        <v>153</v>
      </c>
      <c r="H551" s="219">
        <v>1</v>
      </c>
      <c r="I551" s="220"/>
      <c r="J551" s="221">
        <f>ROUND(I551*H551,2)</f>
        <v>0</v>
      </c>
      <c r="K551" s="217" t="s">
        <v>148</v>
      </c>
      <c r="L551" s="42"/>
      <c r="M551" s="222" t="s">
        <v>1</v>
      </c>
      <c r="N551" s="223" t="s">
        <v>43</v>
      </c>
      <c r="O551" s="85"/>
      <c r="P551" s="224">
        <f>O551*H551</f>
        <v>0</v>
      </c>
      <c r="Q551" s="224">
        <v>4.0000000000000003E-05</v>
      </c>
      <c r="R551" s="224">
        <f>Q551*H551</f>
        <v>4.0000000000000003E-05</v>
      </c>
      <c r="S551" s="224">
        <v>0</v>
      </c>
      <c r="T551" s="225">
        <f>S551*H551</f>
        <v>0</v>
      </c>
      <c r="AR551" s="226" t="s">
        <v>223</v>
      </c>
      <c r="AT551" s="226" t="s">
        <v>144</v>
      </c>
      <c r="AU551" s="226" t="s">
        <v>85</v>
      </c>
      <c r="AY551" s="16" t="s">
        <v>142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16" t="s">
        <v>83</v>
      </c>
      <c r="BK551" s="227">
        <f>ROUND(I551*H551,2)</f>
        <v>0</v>
      </c>
      <c r="BL551" s="16" t="s">
        <v>223</v>
      </c>
      <c r="BM551" s="226" t="s">
        <v>964</v>
      </c>
    </row>
    <row r="552" s="1" customFormat="1" ht="24" customHeight="1">
      <c r="B552" s="37"/>
      <c r="C552" s="261" t="s">
        <v>965</v>
      </c>
      <c r="D552" s="261" t="s">
        <v>258</v>
      </c>
      <c r="E552" s="262" t="s">
        <v>966</v>
      </c>
      <c r="F552" s="263" t="s">
        <v>967</v>
      </c>
      <c r="G552" s="264" t="s">
        <v>153</v>
      </c>
      <c r="H552" s="265">
        <v>1</v>
      </c>
      <c r="I552" s="266"/>
      <c r="J552" s="267">
        <f>ROUND(I552*H552,2)</f>
        <v>0</v>
      </c>
      <c r="K552" s="263" t="s">
        <v>148</v>
      </c>
      <c r="L552" s="268"/>
      <c r="M552" s="269" t="s">
        <v>1</v>
      </c>
      <c r="N552" s="270" t="s">
        <v>43</v>
      </c>
      <c r="O552" s="85"/>
      <c r="P552" s="224">
        <f>O552*H552</f>
        <v>0</v>
      </c>
      <c r="Q552" s="224">
        <v>0.0040000000000000001</v>
      </c>
      <c r="R552" s="224">
        <f>Q552*H552</f>
        <v>0.0040000000000000001</v>
      </c>
      <c r="S552" s="224">
        <v>0</v>
      </c>
      <c r="T552" s="225">
        <f>S552*H552</f>
        <v>0</v>
      </c>
      <c r="AR552" s="226" t="s">
        <v>321</v>
      </c>
      <c r="AT552" s="226" t="s">
        <v>258</v>
      </c>
      <c r="AU552" s="226" t="s">
        <v>85</v>
      </c>
      <c r="AY552" s="16" t="s">
        <v>142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6" t="s">
        <v>83</v>
      </c>
      <c r="BK552" s="227">
        <f>ROUND(I552*H552,2)</f>
        <v>0</v>
      </c>
      <c r="BL552" s="16" t="s">
        <v>223</v>
      </c>
      <c r="BM552" s="226" t="s">
        <v>968</v>
      </c>
    </row>
    <row r="553" s="1" customFormat="1" ht="36" customHeight="1">
      <c r="B553" s="37"/>
      <c r="C553" s="215" t="s">
        <v>969</v>
      </c>
      <c r="D553" s="215" t="s">
        <v>144</v>
      </c>
      <c r="E553" s="216" t="s">
        <v>970</v>
      </c>
      <c r="F553" s="217" t="s">
        <v>971</v>
      </c>
      <c r="G553" s="218" t="s">
        <v>153</v>
      </c>
      <c r="H553" s="219">
        <v>1</v>
      </c>
      <c r="I553" s="220"/>
      <c r="J553" s="221">
        <f>ROUND(I553*H553,2)</f>
        <v>0</v>
      </c>
      <c r="K553" s="217" t="s">
        <v>148</v>
      </c>
      <c r="L553" s="42"/>
      <c r="M553" s="222" t="s">
        <v>1</v>
      </c>
      <c r="N553" s="223" t="s">
        <v>43</v>
      </c>
      <c r="O553" s="85"/>
      <c r="P553" s="224">
        <f>O553*H553</f>
        <v>0</v>
      </c>
      <c r="Q553" s="224">
        <v>4.0000000000000003E-05</v>
      </c>
      <c r="R553" s="224">
        <f>Q553*H553</f>
        <v>4.0000000000000003E-05</v>
      </c>
      <c r="S553" s="224">
        <v>0</v>
      </c>
      <c r="T553" s="225">
        <f>S553*H553</f>
        <v>0</v>
      </c>
      <c r="AR553" s="226" t="s">
        <v>223</v>
      </c>
      <c r="AT553" s="226" t="s">
        <v>144</v>
      </c>
      <c r="AU553" s="226" t="s">
        <v>85</v>
      </c>
      <c r="AY553" s="16" t="s">
        <v>142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16" t="s">
        <v>83</v>
      </c>
      <c r="BK553" s="227">
        <f>ROUND(I553*H553,2)</f>
        <v>0</v>
      </c>
      <c r="BL553" s="16" t="s">
        <v>223</v>
      </c>
      <c r="BM553" s="226" t="s">
        <v>972</v>
      </c>
    </row>
    <row r="554" s="1" customFormat="1" ht="16.5" customHeight="1">
      <c r="B554" s="37"/>
      <c r="C554" s="261" t="s">
        <v>973</v>
      </c>
      <c r="D554" s="261" t="s">
        <v>258</v>
      </c>
      <c r="E554" s="262" t="s">
        <v>974</v>
      </c>
      <c r="F554" s="263" t="s">
        <v>975</v>
      </c>
      <c r="G554" s="264" t="s">
        <v>153</v>
      </c>
      <c r="H554" s="265">
        <v>1</v>
      </c>
      <c r="I554" s="266"/>
      <c r="J554" s="267">
        <f>ROUND(I554*H554,2)</f>
        <v>0</v>
      </c>
      <c r="K554" s="263" t="s">
        <v>148</v>
      </c>
      <c r="L554" s="268"/>
      <c r="M554" s="269" t="s">
        <v>1</v>
      </c>
      <c r="N554" s="270" t="s">
        <v>43</v>
      </c>
      <c r="O554" s="85"/>
      <c r="P554" s="224">
        <f>O554*H554</f>
        <v>0</v>
      </c>
      <c r="Q554" s="224">
        <v>0.025000000000000001</v>
      </c>
      <c r="R554" s="224">
        <f>Q554*H554</f>
        <v>0.025000000000000001</v>
      </c>
      <c r="S554" s="224">
        <v>0</v>
      </c>
      <c r="T554" s="225">
        <f>S554*H554</f>
        <v>0</v>
      </c>
      <c r="AR554" s="226" t="s">
        <v>321</v>
      </c>
      <c r="AT554" s="226" t="s">
        <v>258</v>
      </c>
      <c r="AU554" s="226" t="s">
        <v>85</v>
      </c>
      <c r="AY554" s="16" t="s">
        <v>142</v>
      </c>
      <c r="BE554" s="227">
        <f>IF(N554="základní",J554,0)</f>
        <v>0</v>
      </c>
      <c r="BF554" s="227">
        <f>IF(N554="snížená",J554,0)</f>
        <v>0</v>
      </c>
      <c r="BG554" s="227">
        <f>IF(N554="zákl. přenesená",J554,0)</f>
        <v>0</v>
      </c>
      <c r="BH554" s="227">
        <f>IF(N554="sníž. přenesená",J554,0)</f>
        <v>0</v>
      </c>
      <c r="BI554" s="227">
        <f>IF(N554="nulová",J554,0)</f>
        <v>0</v>
      </c>
      <c r="BJ554" s="16" t="s">
        <v>83</v>
      </c>
      <c r="BK554" s="227">
        <f>ROUND(I554*H554,2)</f>
        <v>0</v>
      </c>
      <c r="BL554" s="16" t="s">
        <v>223</v>
      </c>
      <c r="BM554" s="226" t="s">
        <v>976</v>
      </c>
    </row>
    <row r="555" s="1" customFormat="1" ht="24" customHeight="1">
      <c r="B555" s="37"/>
      <c r="C555" s="215" t="s">
        <v>977</v>
      </c>
      <c r="D555" s="215" t="s">
        <v>144</v>
      </c>
      <c r="E555" s="216" t="s">
        <v>978</v>
      </c>
      <c r="F555" s="217" t="s">
        <v>979</v>
      </c>
      <c r="G555" s="218" t="s">
        <v>731</v>
      </c>
      <c r="H555" s="219">
        <v>44</v>
      </c>
      <c r="I555" s="220"/>
      <c r="J555" s="221">
        <f>ROUND(I555*H555,2)</f>
        <v>0</v>
      </c>
      <c r="K555" s="217" t="s">
        <v>1</v>
      </c>
      <c r="L555" s="42"/>
      <c r="M555" s="222" t="s">
        <v>1</v>
      </c>
      <c r="N555" s="223" t="s">
        <v>43</v>
      </c>
      <c r="O555" s="85"/>
      <c r="P555" s="224">
        <f>O555*H555</f>
        <v>0</v>
      </c>
      <c r="Q555" s="224">
        <v>6.0000000000000002E-05</v>
      </c>
      <c r="R555" s="224">
        <f>Q555*H555</f>
        <v>0.00264</v>
      </c>
      <c r="S555" s="224">
        <v>0</v>
      </c>
      <c r="T555" s="225">
        <f>S555*H555</f>
        <v>0</v>
      </c>
      <c r="AR555" s="226" t="s">
        <v>223</v>
      </c>
      <c r="AT555" s="226" t="s">
        <v>144</v>
      </c>
      <c r="AU555" s="226" t="s">
        <v>85</v>
      </c>
      <c r="AY555" s="16" t="s">
        <v>142</v>
      </c>
      <c r="BE555" s="227">
        <f>IF(N555="základní",J555,0)</f>
        <v>0</v>
      </c>
      <c r="BF555" s="227">
        <f>IF(N555="snížená",J555,0)</f>
        <v>0</v>
      </c>
      <c r="BG555" s="227">
        <f>IF(N555="zákl. přenesená",J555,0)</f>
        <v>0</v>
      </c>
      <c r="BH555" s="227">
        <f>IF(N555="sníž. přenesená",J555,0)</f>
        <v>0</v>
      </c>
      <c r="BI555" s="227">
        <f>IF(N555="nulová",J555,0)</f>
        <v>0</v>
      </c>
      <c r="BJ555" s="16" t="s">
        <v>83</v>
      </c>
      <c r="BK555" s="227">
        <f>ROUND(I555*H555,2)</f>
        <v>0</v>
      </c>
      <c r="BL555" s="16" t="s">
        <v>223</v>
      </c>
      <c r="BM555" s="226" t="s">
        <v>980</v>
      </c>
    </row>
    <row r="556" s="14" customFormat="1">
      <c r="B556" s="251"/>
      <c r="C556" s="252"/>
      <c r="D556" s="230" t="s">
        <v>159</v>
      </c>
      <c r="E556" s="253" t="s">
        <v>1</v>
      </c>
      <c r="F556" s="254" t="s">
        <v>981</v>
      </c>
      <c r="G556" s="252"/>
      <c r="H556" s="253" t="s">
        <v>1</v>
      </c>
      <c r="I556" s="255"/>
      <c r="J556" s="252"/>
      <c r="K556" s="252"/>
      <c r="L556" s="256"/>
      <c r="M556" s="257"/>
      <c r="N556" s="258"/>
      <c r="O556" s="258"/>
      <c r="P556" s="258"/>
      <c r="Q556" s="258"/>
      <c r="R556" s="258"/>
      <c r="S556" s="258"/>
      <c r="T556" s="259"/>
      <c r="AT556" s="260" t="s">
        <v>159</v>
      </c>
      <c r="AU556" s="260" t="s">
        <v>85</v>
      </c>
      <c r="AV556" s="14" t="s">
        <v>83</v>
      </c>
      <c r="AW556" s="14" t="s">
        <v>34</v>
      </c>
      <c r="AX556" s="14" t="s">
        <v>78</v>
      </c>
      <c r="AY556" s="260" t="s">
        <v>142</v>
      </c>
    </row>
    <row r="557" s="12" customFormat="1">
      <c r="B557" s="228"/>
      <c r="C557" s="229"/>
      <c r="D557" s="230" t="s">
        <v>159</v>
      </c>
      <c r="E557" s="231" t="s">
        <v>1</v>
      </c>
      <c r="F557" s="232" t="s">
        <v>982</v>
      </c>
      <c r="G557" s="229"/>
      <c r="H557" s="233">
        <v>32</v>
      </c>
      <c r="I557" s="234"/>
      <c r="J557" s="229"/>
      <c r="K557" s="229"/>
      <c r="L557" s="235"/>
      <c r="M557" s="236"/>
      <c r="N557" s="237"/>
      <c r="O557" s="237"/>
      <c r="P557" s="237"/>
      <c r="Q557" s="237"/>
      <c r="R557" s="237"/>
      <c r="S557" s="237"/>
      <c r="T557" s="238"/>
      <c r="AT557" s="239" t="s">
        <v>159</v>
      </c>
      <c r="AU557" s="239" t="s">
        <v>85</v>
      </c>
      <c r="AV557" s="12" t="s">
        <v>85</v>
      </c>
      <c r="AW557" s="12" t="s">
        <v>34</v>
      </c>
      <c r="AX557" s="12" t="s">
        <v>78</v>
      </c>
      <c r="AY557" s="239" t="s">
        <v>142</v>
      </c>
    </row>
    <row r="558" s="14" customFormat="1">
      <c r="B558" s="251"/>
      <c r="C558" s="252"/>
      <c r="D558" s="230" t="s">
        <v>159</v>
      </c>
      <c r="E558" s="253" t="s">
        <v>1</v>
      </c>
      <c r="F558" s="254" t="s">
        <v>983</v>
      </c>
      <c r="G558" s="252"/>
      <c r="H558" s="253" t="s">
        <v>1</v>
      </c>
      <c r="I558" s="255"/>
      <c r="J558" s="252"/>
      <c r="K558" s="252"/>
      <c r="L558" s="256"/>
      <c r="M558" s="257"/>
      <c r="N558" s="258"/>
      <c r="O558" s="258"/>
      <c r="P558" s="258"/>
      <c r="Q558" s="258"/>
      <c r="R558" s="258"/>
      <c r="S558" s="258"/>
      <c r="T558" s="259"/>
      <c r="AT558" s="260" t="s">
        <v>159</v>
      </c>
      <c r="AU558" s="260" t="s">
        <v>85</v>
      </c>
      <c r="AV558" s="14" t="s">
        <v>83</v>
      </c>
      <c r="AW558" s="14" t="s">
        <v>34</v>
      </c>
      <c r="AX558" s="14" t="s">
        <v>78</v>
      </c>
      <c r="AY558" s="260" t="s">
        <v>142</v>
      </c>
    </row>
    <row r="559" s="12" customFormat="1">
      <c r="B559" s="228"/>
      <c r="C559" s="229"/>
      <c r="D559" s="230" t="s">
        <v>159</v>
      </c>
      <c r="E559" s="231" t="s">
        <v>1</v>
      </c>
      <c r="F559" s="232" t="s">
        <v>984</v>
      </c>
      <c r="G559" s="229"/>
      <c r="H559" s="233">
        <v>12</v>
      </c>
      <c r="I559" s="234"/>
      <c r="J559" s="229"/>
      <c r="K559" s="229"/>
      <c r="L559" s="235"/>
      <c r="M559" s="236"/>
      <c r="N559" s="237"/>
      <c r="O559" s="237"/>
      <c r="P559" s="237"/>
      <c r="Q559" s="237"/>
      <c r="R559" s="237"/>
      <c r="S559" s="237"/>
      <c r="T559" s="238"/>
      <c r="AT559" s="239" t="s">
        <v>159</v>
      </c>
      <c r="AU559" s="239" t="s">
        <v>85</v>
      </c>
      <c r="AV559" s="12" t="s">
        <v>85</v>
      </c>
      <c r="AW559" s="12" t="s">
        <v>34</v>
      </c>
      <c r="AX559" s="12" t="s">
        <v>78</v>
      </c>
      <c r="AY559" s="239" t="s">
        <v>142</v>
      </c>
    </row>
    <row r="560" s="13" customFormat="1">
      <c r="B560" s="240"/>
      <c r="C560" s="241"/>
      <c r="D560" s="230" t="s">
        <v>159</v>
      </c>
      <c r="E560" s="242" t="s">
        <v>1</v>
      </c>
      <c r="F560" s="243" t="s">
        <v>186</v>
      </c>
      <c r="G560" s="241"/>
      <c r="H560" s="244">
        <v>44</v>
      </c>
      <c r="I560" s="245"/>
      <c r="J560" s="241"/>
      <c r="K560" s="241"/>
      <c r="L560" s="246"/>
      <c r="M560" s="247"/>
      <c r="N560" s="248"/>
      <c r="O560" s="248"/>
      <c r="P560" s="248"/>
      <c r="Q560" s="248"/>
      <c r="R560" s="248"/>
      <c r="S560" s="248"/>
      <c r="T560" s="249"/>
      <c r="AT560" s="250" t="s">
        <v>159</v>
      </c>
      <c r="AU560" s="250" t="s">
        <v>85</v>
      </c>
      <c r="AV560" s="13" t="s">
        <v>149</v>
      </c>
      <c r="AW560" s="13" t="s">
        <v>34</v>
      </c>
      <c r="AX560" s="13" t="s">
        <v>83</v>
      </c>
      <c r="AY560" s="250" t="s">
        <v>142</v>
      </c>
    </row>
    <row r="561" s="11" customFormat="1" ht="22.8" customHeight="1">
      <c r="B561" s="199"/>
      <c r="C561" s="200"/>
      <c r="D561" s="201" t="s">
        <v>77</v>
      </c>
      <c r="E561" s="213" t="s">
        <v>985</v>
      </c>
      <c r="F561" s="213" t="s">
        <v>986</v>
      </c>
      <c r="G561" s="200"/>
      <c r="H561" s="200"/>
      <c r="I561" s="203"/>
      <c r="J561" s="214">
        <f>BK561</f>
        <v>0</v>
      </c>
      <c r="K561" s="200"/>
      <c r="L561" s="205"/>
      <c r="M561" s="206"/>
      <c r="N561" s="207"/>
      <c r="O561" s="207"/>
      <c r="P561" s="208">
        <f>SUM(P562:P566)</f>
        <v>0</v>
      </c>
      <c r="Q561" s="207"/>
      <c r="R561" s="208">
        <f>SUM(R562:R566)</f>
        <v>0.0086747999999999999</v>
      </c>
      <c r="S561" s="207"/>
      <c r="T561" s="209">
        <f>SUM(T562:T566)</f>
        <v>0</v>
      </c>
      <c r="AR561" s="210" t="s">
        <v>85</v>
      </c>
      <c r="AT561" s="211" t="s">
        <v>77</v>
      </c>
      <c r="AU561" s="211" t="s">
        <v>83</v>
      </c>
      <c r="AY561" s="210" t="s">
        <v>142</v>
      </c>
      <c r="BK561" s="212">
        <f>SUM(BK562:BK566)</f>
        <v>0</v>
      </c>
    </row>
    <row r="562" s="1" customFormat="1" ht="24" customHeight="1">
      <c r="B562" s="37"/>
      <c r="C562" s="215" t="s">
        <v>987</v>
      </c>
      <c r="D562" s="215" t="s">
        <v>144</v>
      </c>
      <c r="E562" s="216" t="s">
        <v>988</v>
      </c>
      <c r="F562" s="217" t="s">
        <v>989</v>
      </c>
      <c r="G562" s="218" t="s">
        <v>297</v>
      </c>
      <c r="H562" s="219">
        <v>0.41999999999999998</v>
      </c>
      <c r="I562" s="220"/>
      <c r="J562" s="221">
        <f>ROUND(I562*H562,2)</f>
        <v>0</v>
      </c>
      <c r="K562" s="217" t="s">
        <v>148</v>
      </c>
      <c r="L562" s="42"/>
      <c r="M562" s="222" t="s">
        <v>1</v>
      </c>
      <c r="N562" s="223" t="s">
        <v>43</v>
      </c>
      <c r="O562" s="85"/>
      <c r="P562" s="224">
        <f>O562*H562</f>
        <v>0</v>
      </c>
      <c r="Q562" s="224">
        <v>0.00042999999999999999</v>
      </c>
      <c r="R562" s="224">
        <f>Q562*H562</f>
        <v>0.0001806</v>
      </c>
      <c r="S562" s="224">
        <v>0</v>
      </c>
      <c r="T562" s="225">
        <f>S562*H562</f>
        <v>0</v>
      </c>
      <c r="AR562" s="226" t="s">
        <v>223</v>
      </c>
      <c r="AT562" s="226" t="s">
        <v>144</v>
      </c>
      <c r="AU562" s="226" t="s">
        <v>85</v>
      </c>
      <c r="AY562" s="16" t="s">
        <v>142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16" t="s">
        <v>83</v>
      </c>
      <c r="BK562" s="227">
        <f>ROUND(I562*H562,2)</f>
        <v>0</v>
      </c>
      <c r="BL562" s="16" t="s">
        <v>223</v>
      </c>
      <c r="BM562" s="226" t="s">
        <v>990</v>
      </c>
    </row>
    <row r="563" s="12" customFormat="1">
      <c r="B563" s="228"/>
      <c r="C563" s="229"/>
      <c r="D563" s="230" t="s">
        <v>159</v>
      </c>
      <c r="E563" s="231" t="s">
        <v>1</v>
      </c>
      <c r="F563" s="232" t="s">
        <v>991</v>
      </c>
      <c r="G563" s="229"/>
      <c r="H563" s="233">
        <v>0.41999999999999998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AT563" s="239" t="s">
        <v>159</v>
      </c>
      <c r="AU563" s="239" t="s">
        <v>85</v>
      </c>
      <c r="AV563" s="12" t="s">
        <v>85</v>
      </c>
      <c r="AW563" s="12" t="s">
        <v>34</v>
      </c>
      <c r="AX563" s="12" t="s">
        <v>83</v>
      </c>
      <c r="AY563" s="239" t="s">
        <v>142</v>
      </c>
    </row>
    <row r="564" s="1" customFormat="1" ht="24" customHeight="1">
      <c r="B564" s="37"/>
      <c r="C564" s="261" t="s">
        <v>992</v>
      </c>
      <c r="D564" s="261" t="s">
        <v>258</v>
      </c>
      <c r="E564" s="262" t="s">
        <v>993</v>
      </c>
      <c r="F564" s="263" t="s">
        <v>994</v>
      </c>
      <c r="G564" s="264" t="s">
        <v>153</v>
      </c>
      <c r="H564" s="265">
        <v>21.780000000000001</v>
      </c>
      <c r="I564" s="266"/>
      <c r="J564" s="267">
        <f>ROUND(I564*H564,2)</f>
        <v>0</v>
      </c>
      <c r="K564" s="263" t="s">
        <v>148</v>
      </c>
      <c r="L564" s="268"/>
      <c r="M564" s="269" t="s">
        <v>1</v>
      </c>
      <c r="N564" s="270" t="s">
        <v>43</v>
      </c>
      <c r="O564" s="85"/>
      <c r="P564" s="224">
        <f>O564*H564</f>
        <v>0</v>
      </c>
      <c r="Q564" s="224">
        <v>0.00038999999999999999</v>
      </c>
      <c r="R564" s="224">
        <f>Q564*H564</f>
        <v>0.0084942000000000004</v>
      </c>
      <c r="S564" s="224">
        <v>0</v>
      </c>
      <c r="T564" s="225">
        <f>S564*H564</f>
        <v>0</v>
      </c>
      <c r="AR564" s="226" t="s">
        <v>321</v>
      </c>
      <c r="AT564" s="226" t="s">
        <v>258</v>
      </c>
      <c r="AU564" s="226" t="s">
        <v>85</v>
      </c>
      <c r="AY564" s="16" t="s">
        <v>142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6" t="s">
        <v>83</v>
      </c>
      <c r="BK564" s="227">
        <f>ROUND(I564*H564,2)</f>
        <v>0</v>
      </c>
      <c r="BL564" s="16" t="s">
        <v>223</v>
      </c>
      <c r="BM564" s="226" t="s">
        <v>995</v>
      </c>
    </row>
    <row r="565" s="12" customFormat="1">
      <c r="B565" s="228"/>
      <c r="C565" s="229"/>
      <c r="D565" s="230" t="s">
        <v>159</v>
      </c>
      <c r="E565" s="231" t="s">
        <v>1</v>
      </c>
      <c r="F565" s="232" t="s">
        <v>996</v>
      </c>
      <c r="G565" s="229"/>
      <c r="H565" s="233">
        <v>19.800000000000001</v>
      </c>
      <c r="I565" s="234"/>
      <c r="J565" s="229"/>
      <c r="K565" s="229"/>
      <c r="L565" s="235"/>
      <c r="M565" s="236"/>
      <c r="N565" s="237"/>
      <c r="O565" s="237"/>
      <c r="P565" s="237"/>
      <c r="Q565" s="237"/>
      <c r="R565" s="237"/>
      <c r="S565" s="237"/>
      <c r="T565" s="238"/>
      <c r="AT565" s="239" t="s">
        <v>159</v>
      </c>
      <c r="AU565" s="239" t="s">
        <v>85</v>
      </c>
      <c r="AV565" s="12" t="s">
        <v>85</v>
      </c>
      <c r="AW565" s="12" t="s">
        <v>34</v>
      </c>
      <c r="AX565" s="12" t="s">
        <v>83</v>
      </c>
      <c r="AY565" s="239" t="s">
        <v>142</v>
      </c>
    </row>
    <row r="566" s="12" customFormat="1">
      <c r="B566" s="228"/>
      <c r="C566" s="229"/>
      <c r="D566" s="230" t="s">
        <v>159</v>
      </c>
      <c r="E566" s="229"/>
      <c r="F566" s="232" t="s">
        <v>997</v>
      </c>
      <c r="G566" s="229"/>
      <c r="H566" s="233">
        <v>21.780000000000001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159</v>
      </c>
      <c r="AU566" s="239" t="s">
        <v>85</v>
      </c>
      <c r="AV566" s="12" t="s">
        <v>85</v>
      </c>
      <c r="AW566" s="12" t="s">
        <v>4</v>
      </c>
      <c r="AX566" s="12" t="s">
        <v>83</v>
      </c>
      <c r="AY566" s="239" t="s">
        <v>142</v>
      </c>
    </row>
    <row r="567" s="11" customFormat="1" ht="22.8" customHeight="1">
      <c r="B567" s="199"/>
      <c r="C567" s="200"/>
      <c r="D567" s="201" t="s">
        <v>77</v>
      </c>
      <c r="E567" s="213" t="s">
        <v>998</v>
      </c>
      <c r="F567" s="213" t="s">
        <v>999</v>
      </c>
      <c r="G567" s="200"/>
      <c r="H567" s="200"/>
      <c r="I567" s="203"/>
      <c r="J567" s="214">
        <f>BK567</f>
        <v>0</v>
      </c>
      <c r="K567" s="200"/>
      <c r="L567" s="205"/>
      <c r="M567" s="206"/>
      <c r="N567" s="207"/>
      <c r="O567" s="207"/>
      <c r="P567" s="208">
        <f>SUM(P568:P570)</f>
        <v>0</v>
      </c>
      <c r="Q567" s="207"/>
      <c r="R567" s="208">
        <f>SUM(R568:R570)</f>
        <v>0</v>
      </c>
      <c r="S567" s="207"/>
      <c r="T567" s="209">
        <f>SUM(T568:T570)</f>
        <v>0.34230000000000005</v>
      </c>
      <c r="AR567" s="210" t="s">
        <v>85</v>
      </c>
      <c r="AT567" s="211" t="s">
        <v>77</v>
      </c>
      <c r="AU567" s="211" t="s">
        <v>83</v>
      </c>
      <c r="AY567" s="210" t="s">
        <v>142</v>
      </c>
      <c r="BK567" s="212">
        <f>SUM(BK568:BK570)</f>
        <v>0</v>
      </c>
    </row>
    <row r="568" s="1" customFormat="1" ht="24" customHeight="1">
      <c r="B568" s="37"/>
      <c r="C568" s="215" t="s">
        <v>1000</v>
      </c>
      <c r="D568" s="215" t="s">
        <v>144</v>
      </c>
      <c r="E568" s="216" t="s">
        <v>1001</v>
      </c>
      <c r="F568" s="217" t="s">
        <v>1002</v>
      </c>
      <c r="G568" s="218" t="s">
        <v>147</v>
      </c>
      <c r="H568" s="219">
        <v>4.2000000000000002</v>
      </c>
      <c r="I568" s="220"/>
      <c r="J568" s="221">
        <f>ROUND(I568*H568,2)</f>
        <v>0</v>
      </c>
      <c r="K568" s="217" t="s">
        <v>148</v>
      </c>
      <c r="L568" s="42"/>
      <c r="M568" s="222" t="s">
        <v>1</v>
      </c>
      <c r="N568" s="223" t="s">
        <v>43</v>
      </c>
      <c r="O568" s="85"/>
      <c r="P568" s="224">
        <f>O568*H568</f>
        <v>0</v>
      </c>
      <c r="Q568" s="224">
        <v>0</v>
      </c>
      <c r="R568" s="224">
        <f>Q568*H568</f>
        <v>0</v>
      </c>
      <c r="S568" s="224">
        <v>0.081500000000000003</v>
      </c>
      <c r="T568" s="225">
        <f>S568*H568</f>
        <v>0.34230000000000005</v>
      </c>
      <c r="AR568" s="226" t="s">
        <v>223</v>
      </c>
      <c r="AT568" s="226" t="s">
        <v>144</v>
      </c>
      <c r="AU568" s="226" t="s">
        <v>85</v>
      </c>
      <c r="AY568" s="16" t="s">
        <v>142</v>
      </c>
      <c r="BE568" s="227">
        <f>IF(N568="základní",J568,0)</f>
        <v>0</v>
      </c>
      <c r="BF568" s="227">
        <f>IF(N568="snížená",J568,0)</f>
        <v>0</v>
      </c>
      <c r="BG568" s="227">
        <f>IF(N568="zákl. přenesená",J568,0)</f>
        <v>0</v>
      </c>
      <c r="BH568" s="227">
        <f>IF(N568="sníž. přenesená",J568,0)</f>
        <v>0</v>
      </c>
      <c r="BI568" s="227">
        <f>IF(N568="nulová",J568,0)</f>
        <v>0</v>
      </c>
      <c r="BJ568" s="16" t="s">
        <v>83</v>
      </c>
      <c r="BK568" s="227">
        <f>ROUND(I568*H568,2)</f>
        <v>0</v>
      </c>
      <c r="BL568" s="16" t="s">
        <v>223</v>
      </c>
      <c r="BM568" s="226" t="s">
        <v>1003</v>
      </c>
    </row>
    <row r="569" s="14" customFormat="1">
      <c r="B569" s="251"/>
      <c r="C569" s="252"/>
      <c r="D569" s="230" t="s">
        <v>159</v>
      </c>
      <c r="E569" s="253" t="s">
        <v>1</v>
      </c>
      <c r="F569" s="254" t="s">
        <v>288</v>
      </c>
      <c r="G569" s="252"/>
      <c r="H569" s="253" t="s">
        <v>1</v>
      </c>
      <c r="I569" s="255"/>
      <c r="J569" s="252"/>
      <c r="K569" s="252"/>
      <c r="L569" s="256"/>
      <c r="M569" s="257"/>
      <c r="N569" s="258"/>
      <c r="O569" s="258"/>
      <c r="P569" s="258"/>
      <c r="Q569" s="258"/>
      <c r="R569" s="258"/>
      <c r="S569" s="258"/>
      <c r="T569" s="259"/>
      <c r="AT569" s="260" t="s">
        <v>159</v>
      </c>
      <c r="AU569" s="260" t="s">
        <v>85</v>
      </c>
      <c r="AV569" s="14" t="s">
        <v>83</v>
      </c>
      <c r="AW569" s="14" t="s">
        <v>34</v>
      </c>
      <c r="AX569" s="14" t="s">
        <v>78</v>
      </c>
      <c r="AY569" s="260" t="s">
        <v>142</v>
      </c>
    </row>
    <row r="570" s="12" customFormat="1">
      <c r="B570" s="228"/>
      <c r="C570" s="229"/>
      <c r="D570" s="230" t="s">
        <v>159</v>
      </c>
      <c r="E570" s="231" t="s">
        <v>1</v>
      </c>
      <c r="F570" s="232" t="s">
        <v>1004</v>
      </c>
      <c r="G570" s="229"/>
      <c r="H570" s="233">
        <v>4.2000000000000002</v>
      </c>
      <c r="I570" s="234"/>
      <c r="J570" s="229"/>
      <c r="K570" s="229"/>
      <c r="L570" s="235"/>
      <c r="M570" s="236"/>
      <c r="N570" s="237"/>
      <c r="O570" s="237"/>
      <c r="P570" s="237"/>
      <c r="Q570" s="237"/>
      <c r="R570" s="237"/>
      <c r="S570" s="237"/>
      <c r="T570" s="238"/>
      <c r="AT570" s="239" t="s">
        <v>159</v>
      </c>
      <c r="AU570" s="239" t="s">
        <v>85</v>
      </c>
      <c r="AV570" s="12" t="s">
        <v>85</v>
      </c>
      <c r="AW570" s="12" t="s">
        <v>34</v>
      </c>
      <c r="AX570" s="12" t="s">
        <v>83</v>
      </c>
      <c r="AY570" s="239" t="s">
        <v>142</v>
      </c>
    </row>
    <row r="571" s="11" customFormat="1" ht="22.8" customHeight="1">
      <c r="B571" s="199"/>
      <c r="C571" s="200"/>
      <c r="D571" s="201" t="s">
        <v>77</v>
      </c>
      <c r="E571" s="213" t="s">
        <v>1005</v>
      </c>
      <c r="F571" s="213" t="s">
        <v>1006</v>
      </c>
      <c r="G571" s="200"/>
      <c r="H571" s="200"/>
      <c r="I571" s="203"/>
      <c r="J571" s="214">
        <f>BK571</f>
        <v>0</v>
      </c>
      <c r="K571" s="200"/>
      <c r="L571" s="205"/>
      <c r="M571" s="206"/>
      <c r="N571" s="207"/>
      <c r="O571" s="207"/>
      <c r="P571" s="208">
        <f>P572</f>
        <v>0</v>
      </c>
      <c r="Q571" s="207"/>
      <c r="R571" s="208">
        <f>R572</f>
        <v>0.00013999999999999999</v>
      </c>
      <c r="S571" s="207"/>
      <c r="T571" s="209">
        <f>T572</f>
        <v>0</v>
      </c>
      <c r="AR571" s="210" t="s">
        <v>85</v>
      </c>
      <c r="AT571" s="211" t="s">
        <v>77</v>
      </c>
      <c r="AU571" s="211" t="s">
        <v>83</v>
      </c>
      <c r="AY571" s="210" t="s">
        <v>142</v>
      </c>
      <c r="BK571" s="212">
        <f>BK572</f>
        <v>0</v>
      </c>
    </row>
    <row r="572" s="1" customFormat="1" ht="24" customHeight="1">
      <c r="B572" s="37"/>
      <c r="C572" s="215" t="s">
        <v>1007</v>
      </c>
      <c r="D572" s="215" t="s">
        <v>144</v>
      </c>
      <c r="E572" s="216" t="s">
        <v>1008</v>
      </c>
      <c r="F572" s="217" t="s">
        <v>1009</v>
      </c>
      <c r="G572" s="218" t="s">
        <v>704</v>
      </c>
      <c r="H572" s="219">
        <v>1</v>
      </c>
      <c r="I572" s="220"/>
      <c r="J572" s="221">
        <f>ROUND(I572*H572,2)</f>
        <v>0</v>
      </c>
      <c r="K572" s="217" t="s">
        <v>1</v>
      </c>
      <c r="L572" s="42"/>
      <c r="M572" s="222" t="s">
        <v>1</v>
      </c>
      <c r="N572" s="223" t="s">
        <v>43</v>
      </c>
      <c r="O572" s="85"/>
      <c r="P572" s="224">
        <f>O572*H572</f>
        <v>0</v>
      </c>
      <c r="Q572" s="224">
        <v>0.00013999999999999999</v>
      </c>
      <c r="R572" s="224">
        <f>Q572*H572</f>
        <v>0.00013999999999999999</v>
      </c>
      <c r="S572" s="224">
        <v>0</v>
      </c>
      <c r="T572" s="225">
        <f>S572*H572</f>
        <v>0</v>
      </c>
      <c r="AR572" s="226" t="s">
        <v>223</v>
      </c>
      <c r="AT572" s="226" t="s">
        <v>144</v>
      </c>
      <c r="AU572" s="226" t="s">
        <v>85</v>
      </c>
      <c r="AY572" s="16" t="s">
        <v>142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16" t="s">
        <v>83</v>
      </c>
      <c r="BK572" s="227">
        <f>ROUND(I572*H572,2)</f>
        <v>0</v>
      </c>
      <c r="BL572" s="16" t="s">
        <v>223</v>
      </c>
      <c r="BM572" s="226" t="s">
        <v>1010</v>
      </c>
    </row>
    <row r="573" s="11" customFormat="1" ht="22.8" customHeight="1">
      <c r="B573" s="199"/>
      <c r="C573" s="200"/>
      <c r="D573" s="201" t="s">
        <v>77</v>
      </c>
      <c r="E573" s="213" t="s">
        <v>1011</v>
      </c>
      <c r="F573" s="213" t="s">
        <v>1012</v>
      </c>
      <c r="G573" s="200"/>
      <c r="H573" s="200"/>
      <c r="I573" s="203"/>
      <c r="J573" s="214">
        <f>BK573</f>
        <v>0</v>
      </c>
      <c r="K573" s="200"/>
      <c r="L573" s="205"/>
      <c r="M573" s="206"/>
      <c r="N573" s="207"/>
      <c r="O573" s="207"/>
      <c r="P573" s="208">
        <f>SUM(P574:P584)</f>
        <v>0</v>
      </c>
      <c r="Q573" s="207"/>
      <c r="R573" s="208">
        <f>SUM(R574:R584)</f>
        <v>0.074860139999999992</v>
      </c>
      <c r="S573" s="207"/>
      <c r="T573" s="209">
        <f>SUM(T574:T584)</f>
        <v>0</v>
      </c>
      <c r="AR573" s="210" t="s">
        <v>85</v>
      </c>
      <c r="AT573" s="211" t="s">
        <v>77</v>
      </c>
      <c r="AU573" s="211" t="s">
        <v>83</v>
      </c>
      <c r="AY573" s="210" t="s">
        <v>142</v>
      </c>
      <c r="BK573" s="212">
        <f>SUM(BK574:BK584)</f>
        <v>0</v>
      </c>
    </row>
    <row r="574" s="1" customFormat="1" ht="24" customHeight="1">
      <c r="B574" s="37"/>
      <c r="C574" s="215" t="s">
        <v>1013</v>
      </c>
      <c r="D574" s="215" t="s">
        <v>144</v>
      </c>
      <c r="E574" s="216" t="s">
        <v>1014</v>
      </c>
      <c r="F574" s="217" t="s">
        <v>1015</v>
      </c>
      <c r="G574" s="218" t="s">
        <v>147</v>
      </c>
      <c r="H574" s="219">
        <v>151.45599999999999</v>
      </c>
      <c r="I574" s="220"/>
      <c r="J574" s="221">
        <f>ROUND(I574*H574,2)</f>
        <v>0</v>
      </c>
      <c r="K574" s="217" t="s">
        <v>148</v>
      </c>
      <c r="L574" s="42"/>
      <c r="M574" s="222" t="s">
        <v>1</v>
      </c>
      <c r="N574" s="223" t="s">
        <v>43</v>
      </c>
      <c r="O574" s="85"/>
      <c r="P574" s="224">
        <f>O574*H574</f>
        <v>0</v>
      </c>
      <c r="Q574" s="224">
        <v>0</v>
      </c>
      <c r="R574" s="224">
        <f>Q574*H574</f>
        <v>0</v>
      </c>
      <c r="S574" s="224">
        <v>0</v>
      </c>
      <c r="T574" s="225">
        <f>S574*H574</f>
        <v>0</v>
      </c>
      <c r="AR574" s="226" t="s">
        <v>223</v>
      </c>
      <c r="AT574" s="226" t="s">
        <v>144</v>
      </c>
      <c r="AU574" s="226" t="s">
        <v>85</v>
      </c>
      <c r="AY574" s="16" t="s">
        <v>142</v>
      </c>
      <c r="BE574" s="227">
        <f>IF(N574="základní",J574,0)</f>
        <v>0</v>
      </c>
      <c r="BF574" s="227">
        <f>IF(N574="snížená",J574,0)</f>
        <v>0</v>
      </c>
      <c r="BG574" s="227">
        <f>IF(N574="zákl. přenesená",J574,0)</f>
        <v>0</v>
      </c>
      <c r="BH574" s="227">
        <f>IF(N574="sníž. přenesená",J574,0)</f>
        <v>0</v>
      </c>
      <c r="BI574" s="227">
        <f>IF(N574="nulová",J574,0)</f>
        <v>0</v>
      </c>
      <c r="BJ574" s="16" t="s">
        <v>83</v>
      </c>
      <c r="BK574" s="227">
        <f>ROUND(I574*H574,2)</f>
        <v>0</v>
      </c>
      <c r="BL574" s="16" t="s">
        <v>223</v>
      </c>
      <c r="BM574" s="226" t="s">
        <v>1016</v>
      </c>
    </row>
    <row r="575" s="12" customFormat="1">
      <c r="B575" s="228"/>
      <c r="C575" s="229"/>
      <c r="D575" s="230" t="s">
        <v>159</v>
      </c>
      <c r="E575" s="231" t="s">
        <v>1</v>
      </c>
      <c r="F575" s="232" t="s">
        <v>1017</v>
      </c>
      <c r="G575" s="229"/>
      <c r="H575" s="233">
        <v>151.45599999999999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AT575" s="239" t="s">
        <v>159</v>
      </c>
      <c r="AU575" s="239" t="s">
        <v>85</v>
      </c>
      <c r="AV575" s="12" t="s">
        <v>85</v>
      </c>
      <c r="AW575" s="12" t="s">
        <v>34</v>
      </c>
      <c r="AX575" s="12" t="s">
        <v>83</v>
      </c>
      <c r="AY575" s="239" t="s">
        <v>142</v>
      </c>
    </row>
    <row r="576" s="1" customFormat="1" ht="24" customHeight="1">
      <c r="B576" s="37"/>
      <c r="C576" s="215" t="s">
        <v>1018</v>
      </c>
      <c r="D576" s="215" t="s">
        <v>144</v>
      </c>
      <c r="E576" s="216" t="s">
        <v>1019</v>
      </c>
      <c r="F576" s="217" t="s">
        <v>1020</v>
      </c>
      <c r="G576" s="218" t="s">
        <v>147</v>
      </c>
      <c r="H576" s="219">
        <v>64.670000000000002</v>
      </c>
      <c r="I576" s="220"/>
      <c r="J576" s="221">
        <f>ROUND(I576*H576,2)</f>
        <v>0</v>
      </c>
      <c r="K576" s="217" t="s">
        <v>148</v>
      </c>
      <c r="L576" s="42"/>
      <c r="M576" s="222" t="s">
        <v>1</v>
      </c>
      <c r="N576" s="223" t="s">
        <v>43</v>
      </c>
      <c r="O576" s="85"/>
      <c r="P576" s="224">
        <f>O576*H576</f>
        <v>0</v>
      </c>
      <c r="Q576" s="224">
        <v>0</v>
      </c>
      <c r="R576" s="224">
        <f>Q576*H576</f>
        <v>0</v>
      </c>
      <c r="S576" s="224">
        <v>0</v>
      </c>
      <c r="T576" s="225">
        <f>S576*H576</f>
        <v>0</v>
      </c>
      <c r="AR576" s="226" t="s">
        <v>223</v>
      </c>
      <c r="AT576" s="226" t="s">
        <v>144</v>
      </c>
      <c r="AU576" s="226" t="s">
        <v>85</v>
      </c>
      <c r="AY576" s="16" t="s">
        <v>142</v>
      </c>
      <c r="BE576" s="227">
        <f>IF(N576="základní",J576,0)</f>
        <v>0</v>
      </c>
      <c r="BF576" s="227">
        <f>IF(N576="snížená",J576,0)</f>
        <v>0</v>
      </c>
      <c r="BG576" s="227">
        <f>IF(N576="zákl. přenesená",J576,0)</f>
        <v>0</v>
      </c>
      <c r="BH576" s="227">
        <f>IF(N576="sníž. přenesená",J576,0)</f>
        <v>0</v>
      </c>
      <c r="BI576" s="227">
        <f>IF(N576="nulová",J576,0)</f>
        <v>0</v>
      </c>
      <c r="BJ576" s="16" t="s">
        <v>83</v>
      </c>
      <c r="BK576" s="227">
        <f>ROUND(I576*H576,2)</f>
        <v>0</v>
      </c>
      <c r="BL576" s="16" t="s">
        <v>223</v>
      </c>
      <c r="BM576" s="226" t="s">
        <v>1021</v>
      </c>
    </row>
    <row r="577" s="12" customFormat="1">
      <c r="B577" s="228"/>
      <c r="C577" s="229"/>
      <c r="D577" s="230" t="s">
        <v>159</v>
      </c>
      <c r="E577" s="231" t="s">
        <v>1</v>
      </c>
      <c r="F577" s="232" t="s">
        <v>1022</v>
      </c>
      <c r="G577" s="229"/>
      <c r="H577" s="233">
        <v>64.670000000000002</v>
      </c>
      <c r="I577" s="234"/>
      <c r="J577" s="229"/>
      <c r="K577" s="229"/>
      <c r="L577" s="235"/>
      <c r="M577" s="236"/>
      <c r="N577" s="237"/>
      <c r="O577" s="237"/>
      <c r="P577" s="237"/>
      <c r="Q577" s="237"/>
      <c r="R577" s="237"/>
      <c r="S577" s="237"/>
      <c r="T577" s="238"/>
      <c r="AT577" s="239" t="s">
        <v>159</v>
      </c>
      <c r="AU577" s="239" t="s">
        <v>85</v>
      </c>
      <c r="AV577" s="12" t="s">
        <v>85</v>
      </c>
      <c r="AW577" s="12" t="s">
        <v>34</v>
      </c>
      <c r="AX577" s="12" t="s">
        <v>83</v>
      </c>
      <c r="AY577" s="239" t="s">
        <v>142</v>
      </c>
    </row>
    <row r="578" s="1" customFormat="1" ht="16.5" customHeight="1">
      <c r="B578" s="37"/>
      <c r="C578" s="261" t="s">
        <v>1023</v>
      </c>
      <c r="D578" s="261" t="s">
        <v>258</v>
      </c>
      <c r="E578" s="262" t="s">
        <v>1024</v>
      </c>
      <c r="F578" s="263" t="s">
        <v>1025</v>
      </c>
      <c r="G578" s="264" t="s">
        <v>147</v>
      </c>
      <c r="H578" s="265">
        <v>67.903999999999996</v>
      </c>
      <c r="I578" s="266"/>
      <c r="J578" s="267">
        <f>ROUND(I578*H578,2)</f>
        <v>0</v>
      </c>
      <c r="K578" s="263" t="s">
        <v>148</v>
      </c>
      <c r="L578" s="268"/>
      <c r="M578" s="269" t="s">
        <v>1</v>
      </c>
      <c r="N578" s="270" t="s">
        <v>43</v>
      </c>
      <c r="O578" s="85"/>
      <c r="P578" s="224">
        <f>O578*H578</f>
        <v>0</v>
      </c>
      <c r="Q578" s="224">
        <v>0</v>
      </c>
      <c r="R578" s="224">
        <f>Q578*H578</f>
        <v>0</v>
      </c>
      <c r="S578" s="224">
        <v>0</v>
      </c>
      <c r="T578" s="225">
        <f>S578*H578</f>
        <v>0</v>
      </c>
      <c r="AR578" s="226" t="s">
        <v>321</v>
      </c>
      <c r="AT578" s="226" t="s">
        <v>258</v>
      </c>
      <c r="AU578" s="226" t="s">
        <v>85</v>
      </c>
      <c r="AY578" s="16" t="s">
        <v>142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16" t="s">
        <v>83</v>
      </c>
      <c r="BK578" s="227">
        <f>ROUND(I578*H578,2)</f>
        <v>0</v>
      </c>
      <c r="BL578" s="16" t="s">
        <v>223</v>
      </c>
      <c r="BM578" s="226" t="s">
        <v>1026</v>
      </c>
    </row>
    <row r="579" s="12" customFormat="1">
      <c r="B579" s="228"/>
      <c r="C579" s="229"/>
      <c r="D579" s="230" t="s">
        <v>159</v>
      </c>
      <c r="E579" s="229"/>
      <c r="F579" s="232" t="s">
        <v>1027</v>
      </c>
      <c r="G579" s="229"/>
      <c r="H579" s="233">
        <v>67.903999999999996</v>
      </c>
      <c r="I579" s="234"/>
      <c r="J579" s="229"/>
      <c r="K579" s="229"/>
      <c r="L579" s="235"/>
      <c r="M579" s="236"/>
      <c r="N579" s="237"/>
      <c r="O579" s="237"/>
      <c r="P579" s="237"/>
      <c r="Q579" s="237"/>
      <c r="R579" s="237"/>
      <c r="S579" s="237"/>
      <c r="T579" s="238"/>
      <c r="AT579" s="239" t="s">
        <v>159</v>
      </c>
      <c r="AU579" s="239" t="s">
        <v>85</v>
      </c>
      <c r="AV579" s="12" t="s">
        <v>85</v>
      </c>
      <c r="AW579" s="12" t="s">
        <v>4</v>
      </c>
      <c r="AX579" s="12" t="s">
        <v>83</v>
      </c>
      <c r="AY579" s="239" t="s">
        <v>142</v>
      </c>
    </row>
    <row r="580" s="1" customFormat="1" ht="24" customHeight="1">
      <c r="B580" s="37"/>
      <c r="C580" s="215" t="s">
        <v>1028</v>
      </c>
      <c r="D580" s="215" t="s">
        <v>144</v>
      </c>
      <c r="E580" s="216" t="s">
        <v>1029</v>
      </c>
      <c r="F580" s="217" t="s">
        <v>1030</v>
      </c>
      <c r="G580" s="218" t="s">
        <v>147</v>
      </c>
      <c r="H580" s="219">
        <v>151.45599999999999</v>
      </c>
      <c r="I580" s="220"/>
      <c r="J580" s="221">
        <f>ROUND(I580*H580,2)</f>
        <v>0</v>
      </c>
      <c r="K580" s="217" t="s">
        <v>148</v>
      </c>
      <c r="L580" s="42"/>
      <c r="M580" s="222" t="s">
        <v>1</v>
      </c>
      <c r="N580" s="223" t="s">
        <v>43</v>
      </c>
      <c r="O580" s="85"/>
      <c r="P580" s="224">
        <f>O580*H580</f>
        <v>0</v>
      </c>
      <c r="Q580" s="224">
        <v>0.00020000000000000001</v>
      </c>
      <c r="R580" s="224">
        <f>Q580*H580</f>
        <v>0.030291200000000001</v>
      </c>
      <c r="S580" s="224">
        <v>0</v>
      </c>
      <c r="T580" s="225">
        <f>S580*H580</f>
        <v>0</v>
      </c>
      <c r="AR580" s="226" t="s">
        <v>223</v>
      </c>
      <c r="AT580" s="226" t="s">
        <v>144</v>
      </c>
      <c r="AU580" s="226" t="s">
        <v>85</v>
      </c>
      <c r="AY580" s="16" t="s">
        <v>142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16" t="s">
        <v>83</v>
      </c>
      <c r="BK580" s="227">
        <f>ROUND(I580*H580,2)</f>
        <v>0</v>
      </c>
      <c r="BL580" s="16" t="s">
        <v>223</v>
      </c>
      <c r="BM580" s="226" t="s">
        <v>1031</v>
      </c>
    </row>
    <row r="581" s="12" customFormat="1">
      <c r="B581" s="228"/>
      <c r="C581" s="229"/>
      <c r="D581" s="230" t="s">
        <v>159</v>
      </c>
      <c r="E581" s="231" t="s">
        <v>1</v>
      </c>
      <c r="F581" s="232" t="s">
        <v>1017</v>
      </c>
      <c r="G581" s="229"/>
      <c r="H581" s="233">
        <v>151.45599999999999</v>
      </c>
      <c r="I581" s="234"/>
      <c r="J581" s="229"/>
      <c r="K581" s="229"/>
      <c r="L581" s="235"/>
      <c r="M581" s="236"/>
      <c r="N581" s="237"/>
      <c r="O581" s="237"/>
      <c r="P581" s="237"/>
      <c r="Q581" s="237"/>
      <c r="R581" s="237"/>
      <c r="S581" s="237"/>
      <c r="T581" s="238"/>
      <c r="AT581" s="239" t="s">
        <v>159</v>
      </c>
      <c r="AU581" s="239" t="s">
        <v>85</v>
      </c>
      <c r="AV581" s="12" t="s">
        <v>85</v>
      </c>
      <c r="AW581" s="12" t="s">
        <v>34</v>
      </c>
      <c r="AX581" s="12" t="s">
        <v>83</v>
      </c>
      <c r="AY581" s="239" t="s">
        <v>142</v>
      </c>
    </row>
    <row r="582" s="1" customFormat="1" ht="24" customHeight="1">
      <c r="B582" s="37"/>
      <c r="C582" s="215" t="s">
        <v>1032</v>
      </c>
      <c r="D582" s="215" t="s">
        <v>144</v>
      </c>
      <c r="E582" s="216" t="s">
        <v>1033</v>
      </c>
      <c r="F582" s="217" t="s">
        <v>1034</v>
      </c>
      <c r="G582" s="218" t="s">
        <v>147</v>
      </c>
      <c r="H582" s="219">
        <v>64.670000000000002</v>
      </c>
      <c r="I582" s="220"/>
      <c r="J582" s="221">
        <f>ROUND(I582*H582,2)</f>
        <v>0</v>
      </c>
      <c r="K582" s="217" t="s">
        <v>148</v>
      </c>
      <c r="L582" s="42"/>
      <c r="M582" s="222" t="s">
        <v>1</v>
      </c>
      <c r="N582" s="223" t="s">
        <v>43</v>
      </c>
      <c r="O582" s="85"/>
      <c r="P582" s="224">
        <f>O582*H582</f>
        <v>0</v>
      </c>
      <c r="Q582" s="224">
        <v>1.0000000000000001E-05</v>
      </c>
      <c r="R582" s="224">
        <f>Q582*H582</f>
        <v>0.00064670000000000005</v>
      </c>
      <c r="S582" s="224">
        <v>0</v>
      </c>
      <c r="T582" s="225">
        <f>S582*H582</f>
        <v>0</v>
      </c>
      <c r="AR582" s="226" t="s">
        <v>223</v>
      </c>
      <c r="AT582" s="226" t="s">
        <v>144</v>
      </c>
      <c r="AU582" s="226" t="s">
        <v>85</v>
      </c>
      <c r="AY582" s="16" t="s">
        <v>142</v>
      </c>
      <c r="BE582" s="227">
        <f>IF(N582="základní",J582,0)</f>
        <v>0</v>
      </c>
      <c r="BF582" s="227">
        <f>IF(N582="snížená",J582,0)</f>
        <v>0</v>
      </c>
      <c r="BG582" s="227">
        <f>IF(N582="zákl. přenesená",J582,0)</f>
        <v>0</v>
      </c>
      <c r="BH582" s="227">
        <f>IF(N582="sníž. přenesená",J582,0)</f>
        <v>0</v>
      </c>
      <c r="BI582" s="227">
        <f>IF(N582="nulová",J582,0)</f>
        <v>0</v>
      </c>
      <c r="BJ582" s="16" t="s">
        <v>83</v>
      </c>
      <c r="BK582" s="227">
        <f>ROUND(I582*H582,2)</f>
        <v>0</v>
      </c>
      <c r="BL582" s="16" t="s">
        <v>223</v>
      </c>
      <c r="BM582" s="226" t="s">
        <v>1035</v>
      </c>
    </row>
    <row r="583" s="12" customFormat="1">
      <c r="B583" s="228"/>
      <c r="C583" s="229"/>
      <c r="D583" s="230" t="s">
        <v>159</v>
      </c>
      <c r="E583" s="231" t="s">
        <v>1</v>
      </c>
      <c r="F583" s="232" t="s">
        <v>1022</v>
      </c>
      <c r="G583" s="229"/>
      <c r="H583" s="233">
        <v>64.670000000000002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AT583" s="239" t="s">
        <v>159</v>
      </c>
      <c r="AU583" s="239" t="s">
        <v>85</v>
      </c>
      <c r="AV583" s="12" t="s">
        <v>85</v>
      </c>
      <c r="AW583" s="12" t="s">
        <v>34</v>
      </c>
      <c r="AX583" s="12" t="s">
        <v>83</v>
      </c>
      <c r="AY583" s="239" t="s">
        <v>142</v>
      </c>
    </row>
    <row r="584" s="1" customFormat="1" ht="36" customHeight="1">
      <c r="B584" s="37"/>
      <c r="C584" s="215" t="s">
        <v>1036</v>
      </c>
      <c r="D584" s="215" t="s">
        <v>144</v>
      </c>
      <c r="E584" s="216" t="s">
        <v>1037</v>
      </c>
      <c r="F584" s="217" t="s">
        <v>1038</v>
      </c>
      <c r="G584" s="218" t="s">
        <v>147</v>
      </c>
      <c r="H584" s="219">
        <v>151.45599999999999</v>
      </c>
      <c r="I584" s="220"/>
      <c r="J584" s="221">
        <f>ROUND(I584*H584,2)</f>
        <v>0</v>
      </c>
      <c r="K584" s="217" t="s">
        <v>148</v>
      </c>
      <c r="L584" s="42"/>
      <c r="M584" s="222" t="s">
        <v>1</v>
      </c>
      <c r="N584" s="223" t="s">
        <v>43</v>
      </c>
      <c r="O584" s="85"/>
      <c r="P584" s="224">
        <f>O584*H584</f>
        <v>0</v>
      </c>
      <c r="Q584" s="224">
        <v>0.00029</v>
      </c>
      <c r="R584" s="224">
        <f>Q584*H584</f>
        <v>0.043922239999999994</v>
      </c>
      <c r="S584" s="224">
        <v>0</v>
      </c>
      <c r="T584" s="225">
        <f>S584*H584</f>
        <v>0</v>
      </c>
      <c r="AR584" s="226" t="s">
        <v>223</v>
      </c>
      <c r="AT584" s="226" t="s">
        <v>144</v>
      </c>
      <c r="AU584" s="226" t="s">
        <v>85</v>
      </c>
      <c r="AY584" s="16" t="s">
        <v>142</v>
      </c>
      <c r="BE584" s="227">
        <f>IF(N584="základní",J584,0)</f>
        <v>0</v>
      </c>
      <c r="BF584" s="227">
        <f>IF(N584="snížená",J584,0)</f>
        <v>0</v>
      </c>
      <c r="BG584" s="227">
        <f>IF(N584="zákl. přenesená",J584,0)</f>
        <v>0</v>
      </c>
      <c r="BH584" s="227">
        <f>IF(N584="sníž. přenesená",J584,0)</f>
        <v>0</v>
      </c>
      <c r="BI584" s="227">
        <f>IF(N584="nulová",J584,0)</f>
        <v>0</v>
      </c>
      <c r="BJ584" s="16" t="s">
        <v>83</v>
      </c>
      <c r="BK584" s="227">
        <f>ROUND(I584*H584,2)</f>
        <v>0</v>
      </c>
      <c r="BL584" s="16" t="s">
        <v>223</v>
      </c>
      <c r="BM584" s="226" t="s">
        <v>1039</v>
      </c>
    </row>
    <row r="585" s="11" customFormat="1" ht="22.8" customHeight="1">
      <c r="B585" s="199"/>
      <c r="C585" s="200"/>
      <c r="D585" s="201" t="s">
        <v>77</v>
      </c>
      <c r="E585" s="213" t="s">
        <v>1040</v>
      </c>
      <c r="F585" s="213" t="s">
        <v>1041</v>
      </c>
      <c r="G585" s="200"/>
      <c r="H585" s="200"/>
      <c r="I585" s="203"/>
      <c r="J585" s="214">
        <f>BK585</f>
        <v>0</v>
      </c>
      <c r="K585" s="200"/>
      <c r="L585" s="205"/>
      <c r="M585" s="206"/>
      <c r="N585" s="207"/>
      <c r="O585" s="207"/>
      <c r="P585" s="208">
        <f>SUM(P586:P589)</f>
        <v>0</v>
      </c>
      <c r="Q585" s="207"/>
      <c r="R585" s="208">
        <f>SUM(R586:R589)</f>
        <v>0.00017000000000000001</v>
      </c>
      <c r="S585" s="207"/>
      <c r="T585" s="209">
        <f>SUM(T586:T589)</f>
        <v>0</v>
      </c>
      <c r="AR585" s="210" t="s">
        <v>85</v>
      </c>
      <c r="AT585" s="211" t="s">
        <v>77</v>
      </c>
      <c r="AU585" s="211" t="s">
        <v>83</v>
      </c>
      <c r="AY585" s="210" t="s">
        <v>142</v>
      </c>
      <c r="BK585" s="212">
        <f>SUM(BK586:BK589)</f>
        <v>0</v>
      </c>
    </row>
    <row r="586" s="1" customFormat="1" ht="24" customHeight="1">
      <c r="B586" s="37"/>
      <c r="C586" s="215" t="s">
        <v>1042</v>
      </c>
      <c r="D586" s="215" t="s">
        <v>144</v>
      </c>
      <c r="E586" s="216" t="s">
        <v>1043</v>
      </c>
      <c r="F586" s="217" t="s">
        <v>1044</v>
      </c>
      <c r="G586" s="218" t="s">
        <v>147</v>
      </c>
      <c r="H586" s="219">
        <v>1.6499999999999999</v>
      </c>
      <c r="I586" s="220"/>
      <c r="J586" s="221">
        <f>ROUND(I586*H586,2)</f>
        <v>0</v>
      </c>
      <c r="K586" s="217" t="s">
        <v>148</v>
      </c>
      <c r="L586" s="42"/>
      <c r="M586" s="222" t="s">
        <v>1</v>
      </c>
      <c r="N586" s="223" t="s">
        <v>43</v>
      </c>
      <c r="O586" s="85"/>
      <c r="P586" s="224">
        <f>O586*H586</f>
        <v>0</v>
      </c>
      <c r="Q586" s="224">
        <v>0</v>
      </c>
      <c r="R586" s="224">
        <f>Q586*H586</f>
        <v>0</v>
      </c>
      <c r="S586" s="224">
        <v>0</v>
      </c>
      <c r="T586" s="225">
        <f>S586*H586</f>
        <v>0</v>
      </c>
      <c r="AR586" s="226" t="s">
        <v>223</v>
      </c>
      <c r="AT586" s="226" t="s">
        <v>144</v>
      </c>
      <c r="AU586" s="226" t="s">
        <v>85</v>
      </c>
      <c r="AY586" s="16" t="s">
        <v>142</v>
      </c>
      <c r="BE586" s="227">
        <f>IF(N586="základní",J586,0)</f>
        <v>0</v>
      </c>
      <c r="BF586" s="227">
        <f>IF(N586="snížená",J586,0)</f>
        <v>0</v>
      </c>
      <c r="BG586" s="227">
        <f>IF(N586="zákl. přenesená",J586,0)</f>
        <v>0</v>
      </c>
      <c r="BH586" s="227">
        <f>IF(N586="sníž. přenesená",J586,0)</f>
        <v>0</v>
      </c>
      <c r="BI586" s="227">
        <f>IF(N586="nulová",J586,0)</f>
        <v>0</v>
      </c>
      <c r="BJ586" s="16" t="s">
        <v>83</v>
      </c>
      <c r="BK586" s="227">
        <f>ROUND(I586*H586,2)</f>
        <v>0</v>
      </c>
      <c r="BL586" s="16" t="s">
        <v>223</v>
      </c>
      <c r="BM586" s="226" t="s">
        <v>1045</v>
      </c>
    </row>
    <row r="587" s="12" customFormat="1">
      <c r="B587" s="228"/>
      <c r="C587" s="229"/>
      <c r="D587" s="230" t="s">
        <v>159</v>
      </c>
      <c r="E587" s="231" t="s">
        <v>1</v>
      </c>
      <c r="F587" s="232" t="s">
        <v>1046</v>
      </c>
      <c r="G587" s="229"/>
      <c r="H587" s="233">
        <v>1.6499999999999999</v>
      </c>
      <c r="I587" s="234"/>
      <c r="J587" s="229"/>
      <c r="K587" s="229"/>
      <c r="L587" s="235"/>
      <c r="M587" s="236"/>
      <c r="N587" s="237"/>
      <c r="O587" s="237"/>
      <c r="P587" s="237"/>
      <c r="Q587" s="237"/>
      <c r="R587" s="237"/>
      <c r="S587" s="237"/>
      <c r="T587" s="238"/>
      <c r="AT587" s="239" t="s">
        <v>159</v>
      </c>
      <c r="AU587" s="239" t="s">
        <v>85</v>
      </c>
      <c r="AV587" s="12" t="s">
        <v>85</v>
      </c>
      <c r="AW587" s="12" t="s">
        <v>34</v>
      </c>
      <c r="AX587" s="12" t="s">
        <v>83</v>
      </c>
      <c r="AY587" s="239" t="s">
        <v>142</v>
      </c>
    </row>
    <row r="588" s="1" customFormat="1" ht="16.5" customHeight="1">
      <c r="B588" s="37"/>
      <c r="C588" s="261" t="s">
        <v>1047</v>
      </c>
      <c r="D588" s="261" t="s">
        <v>258</v>
      </c>
      <c r="E588" s="262" t="s">
        <v>1048</v>
      </c>
      <c r="F588" s="263" t="s">
        <v>1049</v>
      </c>
      <c r="G588" s="264" t="s">
        <v>147</v>
      </c>
      <c r="H588" s="265">
        <v>1.7</v>
      </c>
      <c r="I588" s="266"/>
      <c r="J588" s="267">
        <f>ROUND(I588*H588,2)</f>
        <v>0</v>
      </c>
      <c r="K588" s="263" t="s">
        <v>1</v>
      </c>
      <c r="L588" s="268"/>
      <c r="M588" s="269" t="s">
        <v>1</v>
      </c>
      <c r="N588" s="270" t="s">
        <v>43</v>
      </c>
      <c r="O588" s="85"/>
      <c r="P588" s="224">
        <f>O588*H588</f>
        <v>0</v>
      </c>
      <c r="Q588" s="224">
        <v>0.00010000000000000001</v>
      </c>
      <c r="R588" s="224">
        <f>Q588*H588</f>
        <v>0.00017000000000000001</v>
      </c>
      <c r="S588" s="224">
        <v>0</v>
      </c>
      <c r="T588" s="225">
        <f>S588*H588</f>
        <v>0</v>
      </c>
      <c r="AR588" s="226" t="s">
        <v>321</v>
      </c>
      <c r="AT588" s="226" t="s">
        <v>258</v>
      </c>
      <c r="AU588" s="226" t="s">
        <v>85</v>
      </c>
      <c r="AY588" s="16" t="s">
        <v>142</v>
      </c>
      <c r="BE588" s="227">
        <f>IF(N588="základní",J588,0)</f>
        <v>0</v>
      </c>
      <c r="BF588" s="227">
        <f>IF(N588="snížená",J588,0)</f>
        <v>0</v>
      </c>
      <c r="BG588" s="227">
        <f>IF(N588="zákl. přenesená",J588,0)</f>
        <v>0</v>
      </c>
      <c r="BH588" s="227">
        <f>IF(N588="sníž. přenesená",J588,0)</f>
        <v>0</v>
      </c>
      <c r="BI588" s="227">
        <f>IF(N588="nulová",J588,0)</f>
        <v>0</v>
      </c>
      <c r="BJ588" s="16" t="s">
        <v>83</v>
      </c>
      <c r="BK588" s="227">
        <f>ROUND(I588*H588,2)</f>
        <v>0</v>
      </c>
      <c r="BL588" s="16" t="s">
        <v>223</v>
      </c>
      <c r="BM588" s="226" t="s">
        <v>1050</v>
      </c>
    </row>
    <row r="589" s="12" customFormat="1">
      <c r="B589" s="228"/>
      <c r="C589" s="229"/>
      <c r="D589" s="230" t="s">
        <v>159</v>
      </c>
      <c r="E589" s="229"/>
      <c r="F589" s="232" t="s">
        <v>1051</v>
      </c>
      <c r="G589" s="229"/>
      <c r="H589" s="233">
        <v>1.7</v>
      </c>
      <c r="I589" s="234"/>
      <c r="J589" s="229"/>
      <c r="K589" s="229"/>
      <c r="L589" s="235"/>
      <c r="M589" s="236"/>
      <c r="N589" s="237"/>
      <c r="O589" s="237"/>
      <c r="P589" s="237"/>
      <c r="Q589" s="237"/>
      <c r="R589" s="237"/>
      <c r="S589" s="237"/>
      <c r="T589" s="238"/>
      <c r="AT589" s="239" t="s">
        <v>159</v>
      </c>
      <c r="AU589" s="239" t="s">
        <v>85</v>
      </c>
      <c r="AV589" s="12" t="s">
        <v>85</v>
      </c>
      <c r="AW589" s="12" t="s">
        <v>4</v>
      </c>
      <c r="AX589" s="12" t="s">
        <v>83</v>
      </c>
      <c r="AY589" s="239" t="s">
        <v>142</v>
      </c>
    </row>
    <row r="590" s="11" customFormat="1" ht="25.92" customHeight="1">
      <c r="B590" s="199"/>
      <c r="C590" s="200"/>
      <c r="D590" s="201" t="s">
        <v>77</v>
      </c>
      <c r="E590" s="202" t="s">
        <v>258</v>
      </c>
      <c r="F590" s="202" t="s">
        <v>1052</v>
      </c>
      <c r="G590" s="200"/>
      <c r="H590" s="200"/>
      <c r="I590" s="203"/>
      <c r="J590" s="204">
        <f>BK590</f>
        <v>0</v>
      </c>
      <c r="K590" s="200"/>
      <c r="L590" s="205"/>
      <c r="M590" s="206"/>
      <c r="N590" s="207"/>
      <c r="O590" s="207"/>
      <c r="P590" s="208">
        <f>P591</f>
        <v>0</v>
      </c>
      <c r="Q590" s="207"/>
      <c r="R590" s="208">
        <f>R591</f>
        <v>0.024299999999999999</v>
      </c>
      <c r="S590" s="207"/>
      <c r="T590" s="209">
        <f>T591</f>
        <v>0</v>
      </c>
      <c r="AR590" s="210" t="s">
        <v>155</v>
      </c>
      <c r="AT590" s="211" t="s">
        <v>77</v>
      </c>
      <c r="AU590" s="211" t="s">
        <v>78</v>
      </c>
      <c r="AY590" s="210" t="s">
        <v>142</v>
      </c>
      <c r="BK590" s="212">
        <f>BK591</f>
        <v>0</v>
      </c>
    </row>
    <row r="591" s="11" customFormat="1" ht="22.8" customHeight="1">
      <c r="B591" s="199"/>
      <c r="C591" s="200"/>
      <c r="D591" s="201" t="s">
        <v>77</v>
      </c>
      <c r="E591" s="213" t="s">
        <v>1053</v>
      </c>
      <c r="F591" s="213" t="s">
        <v>1054</v>
      </c>
      <c r="G591" s="200"/>
      <c r="H591" s="200"/>
      <c r="I591" s="203"/>
      <c r="J591" s="214">
        <f>BK591</f>
        <v>0</v>
      </c>
      <c r="K591" s="200"/>
      <c r="L591" s="205"/>
      <c r="M591" s="206"/>
      <c r="N591" s="207"/>
      <c r="O591" s="207"/>
      <c r="P591" s="208">
        <f>P592</f>
        <v>0</v>
      </c>
      <c r="Q591" s="207"/>
      <c r="R591" s="208">
        <f>R592</f>
        <v>0.024299999999999999</v>
      </c>
      <c r="S591" s="207"/>
      <c r="T591" s="209">
        <f>T592</f>
        <v>0</v>
      </c>
      <c r="AR591" s="210" t="s">
        <v>155</v>
      </c>
      <c r="AT591" s="211" t="s">
        <v>77</v>
      </c>
      <c r="AU591" s="211" t="s">
        <v>83</v>
      </c>
      <c r="AY591" s="210" t="s">
        <v>142</v>
      </c>
      <c r="BK591" s="212">
        <f>BK592</f>
        <v>0</v>
      </c>
    </row>
    <row r="592" s="1" customFormat="1" ht="24" customHeight="1">
      <c r="B592" s="37"/>
      <c r="C592" s="215" t="s">
        <v>1055</v>
      </c>
      <c r="D592" s="215" t="s">
        <v>144</v>
      </c>
      <c r="E592" s="216" t="s">
        <v>1056</v>
      </c>
      <c r="F592" s="217" t="s">
        <v>1057</v>
      </c>
      <c r="G592" s="218" t="s">
        <v>297</v>
      </c>
      <c r="H592" s="219">
        <v>5</v>
      </c>
      <c r="I592" s="220"/>
      <c r="J592" s="221">
        <f>ROUND(I592*H592,2)</f>
        <v>0</v>
      </c>
      <c r="K592" s="217" t="s">
        <v>1</v>
      </c>
      <c r="L592" s="42"/>
      <c r="M592" s="222" t="s">
        <v>1</v>
      </c>
      <c r="N592" s="223" t="s">
        <v>43</v>
      </c>
      <c r="O592" s="85"/>
      <c r="P592" s="224">
        <f>O592*H592</f>
        <v>0</v>
      </c>
      <c r="Q592" s="224">
        <v>0.0048599999999999997</v>
      </c>
      <c r="R592" s="224">
        <f>Q592*H592</f>
        <v>0.024299999999999999</v>
      </c>
      <c r="S592" s="224">
        <v>0</v>
      </c>
      <c r="T592" s="225">
        <f>S592*H592</f>
        <v>0</v>
      </c>
      <c r="AR592" s="226" t="s">
        <v>468</v>
      </c>
      <c r="AT592" s="226" t="s">
        <v>144</v>
      </c>
      <c r="AU592" s="226" t="s">
        <v>85</v>
      </c>
      <c r="AY592" s="16" t="s">
        <v>142</v>
      </c>
      <c r="BE592" s="227">
        <f>IF(N592="základní",J592,0)</f>
        <v>0</v>
      </c>
      <c r="BF592" s="227">
        <f>IF(N592="snížená",J592,0)</f>
        <v>0</v>
      </c>
      <c r="BG592" s="227">
        <f>IF(N592="zákl. přenesená",J592,0)</f>
        <v>0</v>
      </c>
      <c r="BH592" s="227">
        <f>IF(N592="sníž. přenesená",J592,0)</f>
        <v>0</v>
      </c>
      <c r="BI592" s="227">
        <f>IF(N592="nulová",J592,0)</f>
        <v>0</v>
      </c>
      <c r="BJ592" s="16" t="s">
        <v>83</v>
      </c>
      <c r="BK592" s="227">
        <f>ROUND(I592*H592,2)</f>
        <v>0</v>
      </c>
      <c r="BL592" s="16" t="s">
        <v>468</v>
      </c>
      <c r="BM592" s="226" t="s">
        <v>1058</v>
      </c>
    </row>
    <row r="593" s="11" customFormat="1" ht="25.92" customHeight="1">
      <c r="B593" s="199"/>
      <c r="C593" s="200"/>
      <c r="D593" s="201" t="s">
        <v>77</v>
      </c>
      <c r="E593" s="202" t="s">
        <v>1059</v>
      </c>
      <c r="F593" s="202" t="s">
        <v>1060</v>
      </c>
      <c r="G593" s="200"/>
      <c r="H593" s="200"/>
      <c r="I593" s="203"/>
      <c r="J593" s="204">
        <f>BK593</f>
        <v>0</v>
      </c>
      <c r="K593" s="200"/>
      <c r="L593" s="205"/>
      <c r="M593" s="206"/>
      <c r="N593" s="207"/>
      <c r="O593" s="207"/>
      <c r="P593" s="208">
        <f>SUM(P594:P600)</f>
        <v>0</v>
      </c>
      <c r="Q593" s="207"/>
      <c r="R593" s="208">
        <f>SUM(R594:R600)</f>
        <v>0</v>
      </c>
      <c r="S593" s="207"/>
      <c r="T593" s="209">
        <f>SUM(T594:T600)</f>
        <v>0</v>
      </c>
      <c r="AR593" s="210" t="s">
        <v>149</v>
      </c>
      <c r="AT593" s="211" t="s">
        <v>77</v>
      </c>
      <c r="AU593" s="211" t="s">
        <v>78</v>
      </c>
      <c r="AY593" s="210" t="s">
        <v>142</v>
      </c>
      <c r="BK593" s="212">
        <f>SUM(BK594:BK600)</f>
        <v>0</v>
      </c>
    </row>
    <row r="594" s="1" customFormat="1" ht="24" customHeight="1">
      <c r="B594" s="37"/>
      <c r="C594" s="215" t="s">
        <v>1061</v>
      </c>
      <c r="D594" s="215" t="s">
        <v>144</v>
      </c>
      <c r="E594" s="216" t="s">
        <v>1062</v>
      </c>
      <c r="F594" s="217" t="s">
        <v>1063</v>
      </c>
      <c r="G594" s="218" t="s">
        <v>1064</v>
      </c>
      <c r="H594" s="219">
        <v>7</v>
      </c>
      <c r="I594" s="220"/>
      <c r="J594" s="221">
        <f>ROUND(I594*H594,2)</f>
        <v>0</v>
      </c>
      <c r="K594" s="217" t="s">
        <v>148</v>
      </c>
      <c r="L594" s="42"/>
      <c r="M594" s="222" t="s">
        <v>1</v>
      </c>
      <c r="N594" s="223" t="s">
        <v>43</v>
      </c>
      <c r="O594" s="85"/>
      <c r="P594" s="224">
        <f>O594*H594</f>
        <v>0</v>
      </c>
      <c r="Q594" s="224">
        <v>0</v>
      </c>
      <c r="R594" s="224">
        <f>Q594*H594</f>
        <v>0</v>
      </c>
      <c r="S594" s="224">
        <v>0</v>
      </c>
      <c r="T594" s="225">
        <f>S594*H594</f>
        <v>0</v>
      </c>
      <c r="AR594" s="226" t="s">
        <v>1065</v>
      </c>
      <c r="AT594" s="226" t="s">
        <v>144</v>
      </c>
      <c r="AU594" s="226" t="s">
        <v>83</v>
      </c>
      <c r="AY594" s="16" t="s">
        <v>142</v>
      </c>
      <c r="BE594" s="227">
        <f>IF(N594="základní",J594,0)</f>
        <v>0</v>
      </c>
      <c r="BF594" s="227">
        <f>IF(N594="snížená",J594,0)</f>
        <v>0</v>
      </c>
      <c r="BG594" s="227">
        <f>IF(N594="zákl. přenesená",J594,0)</f>
        <v>0</v>
      </c>
      <c r="BH594" s="227">
        <f>IF(N594="sníž. přenesená",J594,0)</f>
        <v>0</v>
      </c>
      <c r="BI594" s="227">
        <f>IF(N594="nulová",J594,0)</f>
        <v>0</v>
      </c>
      <c r="BJ594" s="16" t="s">
        <v>83</v>
      </c>
      <c r="BK594" s="227">
        <f>ROUND(I594*H594,2)</f>
        <v>0</v>
      </c>
      <c r="BL594" s="16" t="s">
        <v>1065</v>
      </c>
      <c r="BM594" s="226" t="s">
        <v>1066</v>
      </c>
    </row>
    <row r="595" s="14" customFormat="1">
      <c r="B595" s="251"/>
      <c r="C595" s="252"/>
      <c r="D595" s="230" t="s">
        <v>159</v>
      </c>
      <c r="E595" s="253" t="s">
        <v>1</v>
      </c>
      <c r="F595" s="254" t="s">
        <v>1067</v>
      </c>
      <c r="G595" s="252"/>
      <c r="H595" s="253" t="s">
        <v>1</v>
      </c>
      <c r="I595" s="255"/>
      <c r="J595" s="252"/>
      <c r="K595" s="252"/>
      <c r="L595" s="256"/>
      <c r="M595" s="257"/>
      <c r="N595" s="258"/>
      <c r="O595" s="258"/>
      <c r="P595" s="258"/>
      <c r="Q595" s="258"/>
      <c r="R595" s="258"/>
      <c r="S595" s="258"/>
      <c r="T595" s="259"/>
      <c r="AT595" s="260" t="s">
        <v>159</v>
      </c>
      <c r="AU595" s="260" t="s">
        <v>83</v>
      </c>
      <c r="AV595" s="14" t="s">
        <v>83</v>
      </c>
      <c r="AW595" s="14" t="s">
        <v>34</v>
      </c>
      <c r="AX595" s="14" t="s">
        <v>78</v>
      </c>
      <c r="AY595" s="260" t="s">
        <v>142</v>
      </c>
    </row>
    <row r="596" s="12" customFormat="1">
      <c r="B596" s="228"/>
      <c r="C596" s="229"/>
      <c r="D596" s="230" t="s">
        <v>159</v>
      </c>
      <c r="E596" s="231" t="s">
        <v>1</v>
      </c>
      <c r="F596" s="232" t="s">
        <v>155</v>
      </c>
      <c r="G596" s="229"/>
      <c r="H596" s="233">
        <v>3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AT596" s="239" t="s">
        <v>159</v>
      </c>
      <c r="AU596" s="239" t="s">
        <v>83</v>
      </c>
      <c r="AV596" s="12" t="s">
        <v>85</v>
      </c>
      <c r="AW596" s="12" t="s">
        <v>34</v>
      </c>
      <c r="AX596" s="12" t="s">
        <v>78</v>
      </c>
      <c r="AY596" s="239" t="s">
        <v>142</v>
      </c>
    </row>
    <row r="597" s="14" customFormat="1">
      <c r="B597" s="251"/>
      <c r="C597" s="252"/>
      <c r="D597" s="230" t="s">
        <v>159</v>
      </c>
      <c r="E597" s="253" t="s">
        <v>1</v>
      </c>
      <c r="F597" s="254" t="s">
        <v>1068</v>
      </c>
      <c r="G597" s="252"/>
      <c r="H597" s="253" t="s">
        <v>1</v>
      </c>
      <c r="I597" s="255"/>
      <c r="J597" s="252"/>
      <c r="K597" s="252"/>
      <c r="L597" s="256"/>
      <c r="M597" s="257"/>
      <c r="N597" s="258"/>
      <c r="O597" s="258"/>
      <c r="P597" s="258"/>
      <c r="Q597" s="258"/>
      <c r="R597" s="258"/>
      <c r="S597" s="258"/>
      <c r="T597" s="259"/>
      <c r="AT597" s="260" t="s">
        <v>159</v>
      </c>
      <c r="AU597" s="260" t="s">
        <v>83</v>
      </c>
      <c r="AV597" s="14" t="s">
        <v>83</v>
      </c>
      <c r="AW597" s="14" t="s">
        <v>34</v>
      </c>
      <c r="AX597" s="14" t="s">
        <v>78</v>
      </c>
      <c r="AY597" s="260" t="s">
        <v>142</v>
      </c>
    </row>
    <row r="598" s="12" customFormat="1">
      <c r="B598" s="228"/>
      <c r="C598" s="229"/>
      <c r="D598" s="230" t="s">
        <v>159</v>
      </c>
      <c r="E598" s="231" t="s">
        <v>1</v>
      </c>
      <c r="F598" s="232" t="s">
        <v>149</v>
      </c>
      <c r="G598" s="229"/>
      <c r="H598" s="233">
        <v>4</v>
      </c>
      <c r="I598" s="234"/>
      <c r="J598" s="229"/>
      <c r="K598" s="229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159</v>
      </c>
      <c r="AU598" s="239" t="s">
        <v>83</v>
      </c>
      <c r="AV598" s="12" t="s">
        <v>85</v>
      </c>
      <c r="AW598" s="12" t="s">
        <v>34</v>
      </c>
      <c r="AX598" s="12" t="s">
        <v>78</v>
      </c>
      <c r="AY598" s="239" t="s">
        <v>142</v>
      </c>
    </row>
    <row r="599" s="13" customFormat="1">
      <c r="B599" s="240"/>
      <c r="C599" s="241"/>
      <c r="D599" s="230" t="s">
        <v>159</v>
      </c>
      <c r="E599" s="242" t="s">
        <v>1</v>
      </c>
      <c r="F599" s="243" t="s">
        <v>186</v>
      </c>
      <c r="G599" s="241"/>
      <c r="H599" s="244">
        <v>7</v>
      </c>
      <c r="I599" s="245"/>
      <c r="J599" s="241"/>
      <c r="K599" s="241"/>
      <c r="L599" s="246"/>
      <c r="M599" s="247"/>
      <c r="N599" s="248"/>
      <c r="O599" s="248"/>
      <c r="P599" s="248"/>
      <c r="Q599" s="248"/>
      <c r="R599" s="248"/>
      <c r="S599" s="248"/>
      <c r="T599" s="249"/>
      <c r="AT599" s="250" t="s">
        <v>159</v>
      </c>
      <c r="AU599" s="250" t="s">
        <v>83</v>
      </c>
      <c r="AV599" s="13" t="s">
        <v>149</v>
      </c>
      <c r="AW599" s="13" t="s">
        <v>34</v>
      </c>
      <c r="AX599" s="13" t="s">
        <v>83</v>
      </c>
      <c r="AY599" s="250" t="s">
        <v>142</v>
      </c>
    </row>
    <row r="600" s="1" customFormat="1" ht="24" customHeight="1">
      <c r="B600" s="37"/>
      <c r="C600" s="261" t="s">
        <v>1069</v>
      </c>
      <c r="D600" s="261" t="s">
        <v>258</v>
      </c>
      <c r="E600" s="262" t="s">
        <v>1070</v>
      </c>
      <c r="F600" s="263" t="s">
        <v>1071</v>
      </c>
      <c r="G600" s="264" t="s">
        <v>704</v>
      </c>
      <c r="H600" s="265">
        <v>1</v>
      </c>
      <c r="I600" s="266"/>
      <c r="J600" s="267">
        <f>ROUND(I600*H600,2)</f>
        <v>0</v>
      </c>
      <c r="K600" s="263" t="s">
        <v>1</v>
      </c>
      <c r="L600" s="268"/>
      <c r="M600" s="269" t="s">
        <v>1</v>
      </c>
      <c r="N600" s="270" t="s">
        <v>43</v>
      </c>
      <c r="O600" s="85"/>
      <c r="P600" s="224">
        <f>O600*H600</f>
        <v>0</v>
      </c>
      <c r="Q600" s="224">
        <v>0</v>
      </c>
      <c r="R600" s="224">
        <f>Q600*H600</f>
        <v>0</v>
      </c>
      <c r="S600" s="224">
        <v>0</v>
      </c>
      <c r="T600" s="225">
        <f>S600*H600</f>
        <v>0</v>
      </c>
      <c r="AR600" s="226" t="s">
        <v>1065</v>
      </c>
      <c r="AT600" s="226" t="s">
        <v>258</v>
      </c>
      <c r="AU600" s="226" t="s">
        <v>83</v>
      </c>
      <c r="AY600" s="16" t="s">
        <v>142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16" t="s">
        <v>83</v>
      </c>
      <c r="BK600" s="227">
        <f>ROUND(I600*H600,2)</f>
        <v>0</v>
      </c>
      <c r="BL600" s="16" t="s">
        <v>1065</v>
      </c>
      <c r="BM600" s="226" t="s">
        <v>1072</v>
      </c>
    </row>
    <row r="601" s="11" customFormat="1" ht="25.92" customHeight="1">
      <c r="B601" s="199"/>
      <c r="C601" s="200"/>
      <c r="D601" s="201" t="s">
        <v>77</v>
      </c>
      <c r="E601" s="202" t="s">
        <v>1073</v>
      </c>
      <c r="F601" s="202" t="s">
        <v>1074</v>
      </c>
      <c r="G601" s="200"/>
      <c r="H601" s="200"/>
      <c r="I601" s="203"/>
      <c r="J601" s="204">
        <f>BK601</f>
        <v>0</v>
      </c>
      <c r="K601" s="200"/>
      <c r="L601" s="205"/>
      <c r="M601" s="206"/>
      <c r="N601" s="207"/>
      <c r="O601" s="207"/>
      <c r="P601" s="208">
        <f>P602+P604+P607+P609</f>
        <v>0</v>
      </c>
      <c r="Q601" s="207"/>
      <c r="R601" s="208">
        <f>R602+R604+R607+R609</f>
        <v>0</v>
      </c>
      <c r="S601" s="207"/>
      <c r="T601" s="209">
        <f>T602+T604+T607+T609</f>
        <v>0</v>
      </c>
      <c r="AR601" s="210" t="s">
        <v>166</v>
      </c>
      <c r="AT601" s="211" t="s">
        <v>77</v>
      </c>
      <c r="AU601" s="211" t="s">
        <v>78</v>
      </c>
      <c r="AY601" s="210" t="s">
        <v>142</v>
      </c>
      <c r="BK601" s="212">
        <f>BK602+BK604+BK607+BK609</f>
        <v>0</v>
      </c>
    </row>
    <row r="602" s="11" customFormat="1" ht="22.8" customHeight="1">
      <c r="B602" s="199"/>
      <c r="C602" s="200"/>
      <c r="D602" s="201" t="s">
        <v>77</v>
      </c>
      <c r="E602" s="213" t="s">
        <v>1075</v>
      </c>
      <c r="F602" s="213" t="s">
        <v>1076</v>
      </c>
      <c r="G602" s="200"/>
      <c r="H602" s="200"/>
      <c r="I602" s="203"/>
      <c r="J602" s="214">
        <f>BK602</f>
        <v>0</v>
      </c>
      <c r="K602" s="200"/>
      <c r="L602" s="205"/>
      <c r="M602" s="206"/>
      <c r="N602" s="207"/>
      <c r="O602" s="207"/>
      <c r="P602" s="208">
        <f>P603</f>
        <v>0</v>
      </c>
      <c r="Q602" s="207"/>
      <c r="R602" s="208">
        <f>R603</f>
        <v>0</v>
      </c>
      <c r="S602" s="207"/>
      <c r="T602" s="209">
        <f>T603</f>
        <v>0</v>
      </c>
      <c r="AR602" s="210" t="s">
        <v>166</v>
      </c>
      <c r="AT602" s="211" t="s">
        <v>77</v>
      </c>
      <c r="AU602" s="211" t="s">
        <v>83</v>
      </c>
      <c r="AY602" s="210" t="s">
        <v>142</v>
      </c>
      <c r="BK602" s="212">
        <f>BK603</f>
        <v>0</v>
      </c>
    </row>
    <row r="603" s="1" customFormat="1" ht="16.5" customHeight="1">
      <c r="B603" s="37"/>
      <c r="C603" s="215" t="s">
        <v>1077</v>
      </c>
      <c r="D603" s="215" t="s">
        <v>144</v>
      </c>
      <c r="E603" s="216" t="s">
        <v>1078</v>
      </c>
      <c r="F603" s="217" t="s">
        <v>1079</v>
      </c>
      <c r="G603" s="218" t="s">
        <v>704</v>
      </c>
      <c r="H603" s="219">
        <v>1</v>
      </c>
      <c r="I603" s="220"/>
      <c r="J603" s="221">
        <f>ROUND(I603*H603,2)</f>
        <v>0</v>
      </c>
      <c r="K603" s="217" t="s">
        <v>148</v>
      </c>
      <c r="L603" s="42"/>
      <c r="M603" s="222" t="s">
        <v>1</v>
      </c>
      <c r="N603" s="223" t="s">
        <v>43</v>
      </c>
      <c r="O603" s="85"/>
      <c r="P603" s="224">
        <f>O603*H603</f>
        <v>0</v>
      </c>
      <c r="Q603" s="224">
        <v>0</v>
      </c>
      <c r="R603" s="224">
        <f>Q603*H603</f>
        <v>0</v>
      </c>
      <c r="S603" s="224">
        <v>0</v>
      </c>
      <c r="T603" s="225">
        <f>S603*H603</f>
        <v>0</v>
      </c>
      <c r="AR603" s="226" t="s">
        <v>1080</v>
      </c>
      <c r="AT603" s="226" t="s">
        <v>144</v>
      </c>
      <c r="AU603" s="226" t="s">
        <v>85</v>
      </c>
      <c r="AY603" s="16" t="s">
        <v>142</v>
      </c>
      <c r="BE603" s="227">
        <f>IF(N603="základní",J603,0)</f>
        <v>0</v>
      </c>
      <c r="BF603" s="227">
        <f>IF(N603="snížená",J603,0)</f>
        <v>0</v>
      </c>
      <c r="BG603" s="227">
        <f>IF(N603="zákl. přenesená",J603,0)</f>
        <v>0</v>
      </c>
      <c r="BH603" s="227">
        <f>IF(N603="sníž. přenesená",J603,0)</f>
        <v>0</v>
      </c>
      <c r="BI603" s="227">
        <f>IF(N603="nulová",J603,0)</f>
        <v>0</v>
      </c>
      <c r="BJ603" s="16" t="s">
        <v>83</v>
      </c>
      <c r="BK603" s="227">
        <f>ROUND(I603*H603,2)</f>
        <v>0</v>
      </c>
      <c r="BL603" s="16" t="s">
        <v>1080</v>
      </c>
      <c r="BM603" s="226" t="s">
        <v>1081</v>
      </c>
    </row>
    <row r="604" s="11" customFormat="1" ht="22.8" customHeight="1">
      <c r="B604" s="199"/>
      <c r="C604" s="200"/>
      <c r="D604" s="201" t="s">
        <v>77</v>
      </c>
      <c r="E604" s="213" t="s">
        <v>1082</v>
      </c>
      <c r="F604" s="213" t="s">
        <v>1083</v>
      </c>
      <c r="G604" s="200"/>
      <c r="H604" s="200"/>
      <c r="I604" s="203"/>
      <c r="J604" s="214">
        <f>BK604</f>
        <v>0</v>
      </c>
      <c r="K604" s="200"/>
      <c r="L604" s="205"/>
      <c r="M604" s="206"/>
      <c r="N604" s="207"/>
      <c r="O604" s="207"/>
      <c r="P604" s="208">
        <f>SUM(P605:P606)</f>
        <v>0</v>
      </c>
      <c r="Q604" s="207"/>
      <c r="R604" s="208">
        <f>SUM(R605:R606)</f>
        <v>0</v>
      </c>
      <c r="S604" s="207"/>
      <c r="T604" s="209">
        <f>SUM(T605:T606)</f>
        <v>0</v>
      </c>
      <c r="AR604" s="210" t="s">
        <v>166</v>
      </c>
      <c r="AT604" s="211" t="s">
        <v>77</v>
      </c>
      <c r="AU604" s="211" t="s">
        <v>83</v>
      </c>
      <c r="AY604" s="210" t="s">
        <v>142</v>
      </c>
      <c r="BK604" s="212">
        <f>SUM(BK605:BK606)</f>
        <v>0</v>
      </c>
    </row>
    <row r="605" s="1" customFormat="1" ht="16.5" customHeight="1">
      <c r="B605" s="37"/>
      <c r="C605" s="215" t="s">
        <v>1084</v>
      </c>
      <c r="D605" s="215" t="s">
        <v>144</v>
      </c>
      <c r="E605" s="216" t="s">
        <v>1085</v>
      </c>
      <c r="F605" s="217" t="s">
        <v>1083</v>
      </c>
      <c r="G605" s="218" t="s">
        <v>704</v>
      </c>
      <c r="H605" s="219">
        <v>1</v>
      </c>
      <c r="I605" s="220"/>
      <c r="J605" s="221">
        <f>ROUND(I605*H605,2)</f>
        <v>0</v>
      </c>
      <c r="K605" s="217" t="s">
        <v>148</v>
      </c>
      <c r="L605" s="42"/>
      <c r="M605" s="222" t="s">
        <v>1</v>
      </c>
      <c r="N605" s="223" t="s">
        <v>43</v>
      </c>
      <c r="O605" s="85"/>
      <c r="P605" s="224">
        <f>O605*H605</f>
        <v>0</v>
      </c>
      <c r="Q605" s="224">
        <v>0</v>
      </c>
      <c r="R605" s="224">
        <f>Q605*H605</f>
        <v>0</v>
      </c>
      <c r="S605" s="224">
        <v>0</v>
      </c>
      <c r="T605" s="225">
        <f>S605*H605</f>
        <v>0</v>
      </c>
      <c r="AR605" s="226" t="s">
        <v>1080</v>
      </c>
      <c r="AT605" s="226" t="s">
        <v>144</v>
      </c>
      <c r="AU605" s="226" t="s">
        <v>85</v>
      </c>
      <c r="AY605" s="16" t="s">
        <v>142</v>
      </c>
      <c r="BE605" s="227">
        <f>IF(N605="základní",J605,0)</f>
        <v>0</v>
      </c>
      <c r="BF605" s="227">
        <f>IF(N605="snížená",J605,0)</f>
        <v>0</v>
      </c>
      <c r="BG605" s="227">
        <f>IF(N605="zákl. přenesená",J605,0)</f>
        <v>0</v>
      </c>
      <c r="BH605" s="227">
        <f>IF(N605="sníž. přenesená",J605,0)</f>
        <v>0</v>
      </c>
      <c r="BI605" s="227">
        <f>IF(N605="nulová",J605,0)</f>
        <v>0</v>
      </c>
      <c r="BJ605" s="16" t="s">
        <v>83</v>
      </c>
      <c r="BK605" s="227">
        <f>ROUND(I605*H605,2)</f>
        <v>0</v>
      </c>
      <c r="BL605" s="16" t="s">
        <v>1080</v>
      </c>
      <c r="BM605" s="226" t="s">
        <v>1086</v>
      </c>
    </row>
    <row r="606" s="1" customFormat="1" ht="16.5" customHeight="1">
      <c r="B606" s="37"/>
      <c r="C606" s="215" t="s">
        <v>1087</v>
      </c>
      <c r="D606" s="215" t="s">
        <v>144</v>
      </c>
      <c r="E606" s="216" t="s">
        <v>1088</v>
      </c>
      <c r="F606" s="217" t="s">
        <v>1089</v>
      </c>
      <c r="G606" s="218" t="s">
        <v>704</v>
      </c>
      <c r="H606" s="219">
        <v>1</v>
      </c>
      <c r="I606" s="220"/>
      <c r="J606" s="221">
        <f>ROUND(I606*H606,2)</f>
        <v>0</v>
      </c>
      <c r="K606" s="217" t="s">
        <v>148</v>
      </c>
      <c r="L606" s="42"/>
      <c r="M606" s="222" t="s">
        <v>1</v>
      </c>
      <c r="N606" s="223" t="s">
        <v>43</v>
      </c>
      <c r="O606" s="85"/>
      <c r="P606" s="224">
        <f>O606*H606</f>
        <v>0</v>
      </c>
      <c r="Q606" s="224">
        <v>0</v>
      </c>
      <c r="R606" s="224">
        <f>Q606*H606</f>
        <v>0</v>
      </c>
      <c r="S606" s="224">
        <v>0</v>
      </c>
      <c r="T606" s="225">
        <f>S606*H606</f>
        <v>0</v>
      </c>
      <c r="AR606" s="226" t="s">
        <v>1080</v>
      </c>
      <c r="AT606" s="226" t="s">
        <v>144</v>
      </c>
      <c r="AU606" s="226" t="s">
        <v>85</v>
      </c>
      <c r="AY606" s="16" t="s">
        <v>142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16" t="s">
        <v>83</v>
      </c>
      <c r="BK606" s="227">
        <f>ROUND(I606*H606,2)</f>
        <v>0</v>
      </c>
      <c r="BL606" s="16" t="s">
        <v>1080</v>
      </c>
      <c r="BM606" s="226" t="s">
        <v>1090</v>
      </c>
    </row>
    <row r="607" s="11" customFormat="1" ht="22.8" customHeight="1">
      <c r="B607" s="199"/>
      <c r="C607" s="200"/>
      <c r="D607" s="201" t="s">
        <v>77</v>
      </c>
      <c r="E607" s="213" t="s">
        <v>1091</v>
      </c>
      <c r="F607" s="213" t="s">
        <v>1092</v>
      </c>
      <c r="G607" s="200"/>
      <c r="H607" s="200"/>
      <c r="I607" s="203"/>
      <c r="J607" s="214">
        <f>BK607</f>
        <v>0</v>
      </c>
      <c r="K607" s="200"/>
      <c r="L607" s="205"/>
      <c r="M607" s="206"/>
      <c r="N607" s="207"/>
      <c r="O607" s="207"/>
      <c r="P607" s="208">
        <f>P608</f>
        <v>0</v>
      </c>
      <c r="Q607" s="207"/>
      <c r="R607" s="208">
        <f>R608</f>
        <v>0</v>
      </c>
      <c r="S607" s="207"/>
      <c r="T607" s="209">
        <f>T608</f>
        <v>0</v>
      </c>
      <c r="AR607" s="210" t="s">
        <v>166</v>
      </c>
      <c r="AT607" s="211" t="s">
        <v>77</v>
      </c>
      <c r="AU607" s="211" t="s">
        <v>83</v>
      </c>
      <c r="AY607" s="210" t="s">
        <v>142</v>
      </c>
      <c r="BK607" s="212">
        <f>BK608</f>
        <v>0</v>
      </c>
    </row>
    <row r="608" s="1" customFormat="1" ht="16.5" customHeight="1">
      <c r="B608" s="37"/>
      <c r="C608" s="215" t="s">
        <v>1093</v>
      </c>
      <c r="D608" s="215" t="s">
        <v>144</v>
      </c>
      <c r="E608" s="216" t="s">
        <v>1094</v>
      </c>
      <c r="F608" s="217" t="s">
        <v>1095</v>
      </c>
      <c r="G608" s="218" t="s">
        <v>1096</v>
      </c>
      <c r="H608" s="271"/>
      <c r="I608" s="220"/>
      <c r="J608" s="221">
        <f>ROUND(I608*H608,2)</f>
        <v>0</v>
      </c>
      <c r="K608" s="217" t="s">
        <v>148</v>
      </c>
      <c r="L608" s="42"/>
      <c r="M608" s="222" t="s">
        <v>1</v>
      </c>
      <c r="N608" s="223" t="s">
        <v>43</v>
      </c>
      <c r="O608" s="85"/>
      <c r="P608" s="224">
        <f>O608*H608</f>
        <v>0</v>
      </c>
      <c r="Q608" s="224">
        <v>0</v>
      </c>
      <c r="R608" s="224">
        <f>Q608*H608</f>
        <v>0</v>
      </c>
      <c r="S608" s="224">
        <v>0</v>
      </c>
      <c r="T608" s="225">
        <f>S608*H608</f>
        <v>0</v>
      </c>
      <c r="AR608" s="226" t="s">
        <v>1080</v>
      </c>
      <c r="AT608" s="226" t="s">
        <v>144</v>
      </c>
      <c r="AU608" s="226" t="s">
        <v>85</v>
      </c>
      <c r="AY608" s="16" t="s">
        <v>142</v>
      </c>
      <c r="BE608" s="227">
        <f>IF(N608="základní",J608,0)</f>
        <v>0</v>
      </c>
      <c r="BF608" s="227">
        <f>IF(N608="snížená",J608,0)</f>
        <v>0</v>
      </c>
      <c r="BG608" s="227">
        <f>IF(N608="zákl. přenesená",J608,0)</f>
        <v>0</v>
      </c>
      <c r="BH608" s="227">
        <f>IF(N608="sníž. přenesená",J608,0)</f>
        <v>0</v>
      </c>
      <c r="BI608" s="227">
        <f>IF(N608="nulová",J608,0)</f>
        <v>0</v>
      </c>
      <c r="BJ608" s="16" t="s">
        <v>83</v>
      </c>
      <c r="BK608" s="227">
        <f>ROUND(I608*H608,2)</f>
        <v>0</v>
      </c>
      <c r="BL608" s="16" t="s">
        <v>1080</v>
      </c>
      <c r="BM608" s="226" t="s">
        <v>1097</v>
      </c>
    </row>
    <row r="609" s="11" customFormat="1" ht="22.8" customHeight="1">
      <c r="B609" s="199"/>
      <c r="C609" s="200"/>
      <c r="D609" s="201" t="s">
        <v>77</v>
      </c>
      <c r="E609" s="213" t="s">
        <v>1098</v>
      </c>
      <c r="F609" s="213" t="s">
        <v>1099</v>
      </c>
      <c r="G609" s="200"/>
      <c r="H609" s="200"/>
      <c r="I609" s="203"/>
      <c r="J609" s="214">
        <f>BK609</f>
        <v>0</v>
      </c>
      <c r="K609" s="200"/>
      <c r="L609" s="205"/>
      <c r="M609" s="206"/>
      <c r="N609" s="207"/>
      <c r="O609" s="207"/>
      <c r="P609" s="208">
        <f>P610</f>
        <v>0</v>
      </c>
      <c r="Q609" s="207"/>
      <c r="R609" s="208">
        <f>R610</f>
        <v>0</v>
      </c>
      <c r="S609" s="207"/>
      <c r="T609" s="209">
        <f>T610</f>
        <v>0</v>
      </c>
      <c r="AR609" s="210" t="s">
        <v>166</v>
      </c>
      <c r="AT609" s="211" t="s">
        <v>77</v>
      </c>
      <c r="AU609" s="211" t="s">
        <v>83</v>
      </c>
      <c r="AY609" s="210" t="s">
        <v>142</v>
      </c>
      <c r="BK609" s="212">
        <f>BK610</f>
        <v>0</v>
      </c>
    </row>
    <row r="610" s="1" customFormat="1" ht="16.5" customHeight="1">
      <c r="B610" s="37"/>
      <c r="C610" s="215" t="s">
        <v>1100</v>
      </c>
      <c r="D610" s="215" t="s">
        <v>144</v>
      </c>
      <c r="E610" s="216" t="s">
        <v>1101</v>
      </c>
      <c r="F610" s="217" t="s">
        <v>1102</v>
      </c>
      <c r="G610" s="218" t="s">
        <v>704</v>
      </c>
      <c r="H610" s="219">
        <v>1</v>
      </c>
      <c r="I610" s="220"/>
      <c r="J610" s="221">
        <f>ROUND(I610*H610,2)</f>
        <v>0</v>
      </c>
      <c r="K610" s="217" t="s">
        <v>148</v>
      </c>
      <c r="L610" s="42"/>
      <c r="M610" s="272" t="s">
        <v>1</v>
      </c>
      <c r="N610" s="273" t="s">
        <v>43</v>
      </c>
      <c r="O610" s="274"/>
      <c r="P610" s="275">
        <f>O610*H610</f>
        <v>0</v>
      </c>
      <c r="Q610" s="275">
        <v>0</v>
      </c>
      <c r="R610" s="275">
        <f>Q610*H610</f>
        <v>0</v>
      </c>
      <c r="S610" s="275">
        <v>0</v>
      </c>
      <c r="T610" s="276">
        <f>S610*H610</f>
        <v>0</v>
      </c>
      <c r="AR610" s="226" t="s">
        <v>1080</v>
      </c>
      <c r="AT610" s="226" t="s">
        <v>144</v>
      </c>
      <c r="AU610" s="226" t="s">
        <v>85</v>
      </c>
      <c r="AY610" s="16" t="s">
        <v>142</v>
      </c>
      <c r="BE610" s="227">
        <f>IF(N610="základní",J610,0)</f>
        <v>0</v>
      </c>
      <c r="BF610" s="227">
        <f>IF(N610="snížená",J610,0)</f>
        <v>0</v>
      </c>
      <c r="BG610" s="227">
        <f>IF(N610="zákl. přenesená",J610,0)</f>
        <v>0</v>
      </c>
      <c r="BH610" s="227">
        <f>IF(N610="sníž. přenesená",J610,0)</f>
        <v>0</v>
      </c>
      <c r="BI610" s="227">
        <f>IF(N610="nulová",J610,0)</f>
        <v>0</v>
      </c>
      <c r="BJ610" s="16" t="s">
        <v>83</v>
      </c>
      <c r="BK610" s="227">
        <f>ROUND(I610*H610,2)</f>
        <v>0</v>
      </c>
      <c r="BL610" s="16" t="s">
        <v>1080</v>
      </c>
      <c r="BM610" s="226" t="s">
        <v>1103</v>
      </c>
    </row>
    <row r="611" s="1" customFormat="1" ht="6.96" customHeight="1">
      <c r="B611" s="60"/>
      <c r="C611" s="61"/>
      <c r="D611" s="61"/>
      <c r="E611" s="61"/>
      <c r="F611" s="61"/>
      <c r="G611" s="61"/>
      <c r="H611" s="61"/>
      <c r="I611" s="166"/>
      <c r="J611" s="61"/>
      <c r="K611" s="61"/>
      <c r="L611" s="42"/>
    </row>
  </sheetData>
  <sheetProtection sheet="1" autoFilter="0" formatColumns="0" formatRows="0" objects="1" scenarios="1" spinCount="100000" saltValue="gtqpeb1+CM8+AvTMJdzSFkS9XfYPuxRBgVKGZi4Ew7AZjU+Pog7GNK8R4F2ryaSLndM6ZSetBMgZ9Bw/k1+Uhw==" hashValue="sIsc6OnyxA4Z0kx+8+HjkiAE4jrfEai6820cCKDlrtjEkFgokD41hgiEpGWT95Y2jWkBdYaKyv8d9uuB3DQDMA==" algorithmName="SHA-512" password="CC35"/>
  <autoFilter ref="C146:K610"/>
  <mergeCells count="6">
    <mergeCell ref="E7:H7"/>
    <mergeCell ref="E16:H16"/>
    <mergeCell ref="E25:H25"/>
    <mergeCell ref="E85:H85"/>
    <mergeCell ref="E139:H13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Brych Petr</dc:creator>
  <cp:lastModifiedBy>Brych Petr</cp:lastModifiedBy>
  <dcterms:created xsi:type="dcterms:W3CDTF">2019-08-19T14:52:59Z</dcterms:created>
  <dcterms:modified xsi:type="dcterms:W3CDTF">2019-08-19T14:53:03Z</dcterms:modified>
</cp:coreProperties>
</file>