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jiri.bilek\Documents\"/>
    </mc:Choice>
  </mc:AlternateContent>
  <bookViews>
    <workbookView xWindow="0" yWindow="0" windowWidth="0" windowHeight="0"/>
  </bookViews>
  <sheets>
    <sheet name="Rekapitulace stavby" sheetId="1" r:id="rId1"/>
    <sheet name="SO 101 - Propojení etapy ..." sheetId="2" r:id="rId2"/>
    <sheet name="SO 192 - Trvalé dopravní ..." sheetId="3" r:id="rId3"/>
    <sheet name="SO 192.1 - Trvalé dopravn..."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'SO 101 - Propojení etapy ...'!$C$81:$K$106</definedName>
    <definedName name="_xlnm.Print_Area" localSheetId="1">'SO 101 - Propojení etapy ...'!$C$4:$J$39,'SO 101 - Propojení etapy ...'!$C$45:$J$63,'SO 101 - Propojení etapy ...'!$C$69:$K$106</definedName>
    <definedName name="_xlnm.Print_Titles" localSheetId="1">'SO 101 - Propojení etapy ...'!$81:$81</definedName>
    <definedName name="_xlnm._FilterDatabase" localSheetId="2" hidden="1">'SO 192 - Trvalé dopravní ...'!$C$82:$K$133</definedName>
    <definedName name="_xlnm.Print_Area" localSheetId="2">'SO 192 - Trvalé dopravní ...'!$C$4:$J$39,'SO 192 - Trvalé dopravní ...'!$C$45:$J$64,'SO 192 - Trvalé dopravní ...'!$C$70:$K$133</definedName>
    <definedName name="_xlnm.Print_Titles" localSheetId="2">'SO 192 - Trvalé dopravní ...'!$82:$82</definedName>
    <definedName name="_xlnm._FilterDatabase" localSheetId="3" hidden="1">'SO 192.1 - Trvalé dopravn...'!$C$81:$K$93</definedName>
    <definedName name="_xlnm.Print_Area" localSheetId="3">'SO 192.1 - Trvalé dopravn...'!$C$4:$J$39,'SO 192.1 - Trvalé dopravn...'!$C$45:$J$63,'SO 192.1 - Trvalé dopravn...'!$C$69:$K$93</definedName>
    <definedName name="_xlnm.Print_Titles" localSheetId="3">'SO 192.1 - Trvalé dopravn...'!$81:$81</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7"/>
  <c r="J36"/>
  <c i="1" r="AY57"/>
  <c i="4" r="J35"/>
  <c i="1" r="AX57"/>
  <c i="4" r="BI92"/>
  <c r="BH92"/>
  <c r="BG92"/>
  <c r="BF92"/>
  <c r="T92"/>
  <c r="T91"/>
  <c r="R92"/>
  <c r="R91"/>
  <c r="P92"/>
  <c r="P91"/>
  <c r="BI85"/>
  <c r="BH85"/>
  <c r="BG85"/>
  <c r="BF85"/>
  <c r="T85"/>
  <c r="T84"/>
  <c r="T83"/>
  <c r="T82"/>
  <c r="R85"/>
  <c r="R84"/>
  <c r="R83"/>
  <c r="R82"/>
  <c r="P85"/>
  <c r="P84"/>
  <c r="P83"/>
  <c r="P82"/>
  <c i="1" r="AU57"/>
  <c i="4" r="F76"/>
  <c r="E74"/>
  <c r="F52"/>
  <c r="E50"/>
  <c r="J24"/>
  <c r="E24"/>
  <c r="J79"/>
  <c r="J23"/>
  <c r="J21"/>
  <c r="E21"/>
  <c r="J54"/>
  <c r="J20"/>
  <c r="J18"/>
  <c r="E18"/>
  <c r="F79"/>
  <c r="J17"/>
  <c r="J15"/>
  <c r="E15"/>
  <c r="F78"/>
  <c r="J14"/>
  <c r="J12"/>
  <c r="J76"/>
  <c r="E7"/>
  <c r="E48"/>
  <c i="3" r="J37"/>
  <c r="J36"/>
  <c i="1" r="AY56"/>
  <c i="3" r="J35"/>
  <c i="1" r="AX56"/>
  <c i="3" r="BI132"/>
  <c r="BH132"/>
  <c r="BG132"/>
  <c r="BF132"/>
  <c r="T132"/>
  <c r="T131"/>
  <c r="R132"/>
  <c r="R131"/>
  <c r="P132"/>
  <c r="P131"/>
  <c r="BI128"/>
  <c r="BH128"/>
  <c r="BG128"/>
  <c r="BF128"/>
  <c r="T128"/>
  <c r="R128"/>
  <c r="P128"/>
  <c r="BI126"/>
  <c r="BH126"/>
  <c r="BG126"/>
  <c r="BF126"/>
  <c r="T126"/>
  <c r="R126"/>
  <c r="P126"/>
  <c r="BI122"/>
  <c r="BH122"/>
  <c r="BG122"/>
  <c r="BF122"/>
  <c r="T122"/>
  <c r="R122"/>
  <c r="P122"/>
  <c r="BI116"/>
  <c r="BH116"/>
  <c r="BG116"/>
  <c r="BF116"/>
  <c r="T116"/>
  <c r="R116"/>
  <c r="P116"/>
  <c r="BI113"/>
  <c r="BH113"/>
  <c r="BG113"/>
  <c r="BF113"/>
  <c r="T113"/>
  <c r="R113"/>
  <c r="P113"/>
  <c r="BI112"/>
  <c r="BH112"/>
  <c r="BG112"/>
  <c r="BF112"/>
  <c r="T112"/>
  <c r="R112"/>
  <c r="P112"/>
  <c r="BI109"/>
  <c r="BH109"/>
  <c r="BG109"/>
  <c r="BF109"/>
  <c r="T109"/>
  <c r="R109"/>
  <c r="P109"/>
  <c r="BI103"/>
  <c r="BH103"/>
  <c r="BG103"/>
  <c r="BF103"/>
  <c r="T103"/>
  <c r="R103"/>
  <c r="P103"/>
  <c r="BI95"/>
  <c r="BH95"/>
  <c r="BG95"/>
  <c r="BF95"/>
  <c r="T95"/>
  <c r="R95"/>
  <c r="P95"/>
  <c r="BI92"/>
  <c r="BH92"/>
  <c r="BG92"/>
  <c r="BF92"/>
  <c r="T92"/>
  <c r="R92"/>
  <c r="P92"/>
  <c r="BI89"/>
  <c r="BH89"/>
  <c r="BG89"/>
  <c r="BF89"/>
  <c r="T89"/>
  <c r="R89"/>
  <c r="P89"/>
  <c r="BI86"/>
  <c r="BH86"/>
  <c r="BG86"/>
  <c r="BF86"/>
  <c r="T86"/>
  <c r="R86"/>
  <c r="P86"/>
  <c r="F77"/>
  <c r="E75"/>
  <c r="F52"/>
  <c r="E50"/>
  <c r="J24"/>
  <c r="E24"/>
  <c r="J80"/>
  <c r="J23"/>
  <c r="J21"/>
  <c r="E21"/>
  <c r="J79"/>
  <c r="J20"/>
  <c r="J18"/>
  <c r="E18"/>
  <c r="F55"/>
  <c r="J17"/>
  <c r="J15"/>
  <c r="E15"/>
  <c r="F54"/>
  <c r="J14"/>
  <c r="J12"/>
  <c r="J77"/>
  <c r="E7"/>
  <c r="E73"/>
  <c i="2" r="J37"/>
  <c r="J36"/>
  <c i="1" r="AY55"/>
  <c i="2" r="J35"/>
  <c i="1" r="AX55"/>
  <c i="2" r="BI105"/>
  <c r="BH105"/>
  <c r="BG105"/>
  <c r="BF105"/>
  <c r="T105"/>
  <c r="T104"/>
  <c r="R105"/>
  <c r="R104"/>
  <c r="P105"/>
  <c r="P104"/>
  <c r="BI101"/>
  <c r="BH101"/>
  <c r="BG101"/>
  <c r="BF101"/>
  <c r="T101"/>
  <c r="R101"/>
  <c r="P101"/>
  <c r="BI98"/>
  <c r="BH98"/>
  <c r="BG98"/>
  <c r="BF98"/>
  <c r="T98"/>
  <c r="R98"/>
  <c r="P98"/>
  <c r="BI96"/>
  <c r="BH96"/>
  <c r="BG96"/>
  <c r="BF96"/>
  <c r="T96"/>
  <c r="R96"/>
  <c r="P96"/>
  <c r="BI93"/>
  <c r="BH93"/>
  <c r="BG93"/>
  <c r="BF93"/>
  <c r="T93"/>
  <c r="R93"/>
  <c r="P93"/>
  <c r="BI89"/>
  <c r="BH89"/>
  <c r="BG89"/>
  <c r="BF89"/>
  <c r="T89"/>
  <c r="R89"/>
  <c r="P89"/>
  <c r="BI85"/>
  <c r="BH85"/>
  <c r="BG85"/>
  <c r="BF85"/>
  <c r="T85"/>
  <c r="R85"/>
  <c r="P85"/>
  <c r="F76"/>
  <c r="E74"/>
  <c r="F52"/>
  <c r="E50"/>
  <c r="J24"/>
  <c r="E24"/>
  <c r="J79"/>
  <c r="J23"/>
  <c r="J21"/>
  <c r="E21"/>
  <c r="J78"/>
  <c r="J20"/>
  <c r="J18"/>
  <c r="E18"/>
  <c r="F55"/>
  <c r="J17"/>
  <c r="J15"/>
  <c r="E15"/>
  <c r="F78"/>
  <c r="J14"/>
  <c r="J12"/>
  <c r="J76"/>
  <c r="E7"/>
  <c r="E72"/>
  <c i="1" r="L50"/>
  <c r="AM50"/>
  <c r="AM49"/>
  <c r="L49"/>
  <c r="AM47"/>
  <c r="L47"/>
  <c r="L45"/>
  <c r="L44"/>
  <c i="3" r="BK132"/>
  <c r="J113"/>
  <c r="J95"/>
  <c r="J86"/>
  <c i="2" r="J93"/>
  <c i="3" r="J132"/>
  <c r="BK122"/>
  <c r="BK113"/>
  <c r="BK89"/>
  <c i="2" r="J98"/>
  <c r="BK85"/>
  <c i="4" r="BK85"/>
  <c i="3" r="J128"/>
  <c r="BK112"/>
  <c r="J92"/>
  <c i="2" r="J101"/>
  <c r="J85"/>
  <c i="3" r="J122"/>
  <c r="J109"/>
  <c r="BK95"/>
  <c i="2" r="J105"/>
  <c r="BK93"/>
  <c i="1" r="AS54"/>
  <c i="4" r="J85"/>
  <c i="3" r="J126"/>
  <c r="BK109"/>
  <c r="J89"/>
  <c i="2" r="BK98"/>
  <c i="4" r="BK92"/>
  <c i="3" r="BK126"/>
  <c r="J112"/>
  <c r="BK92"/>
  <c i="2" r="BK101"/>
  <c r="J89"/>
  <c i="4" r="J92"/>
  <c i="3" r="BK116"/>
  <c r="BK103"/>
  <c i="2" r="BK105"/>
  <c r="BK89"/>
  <c i="3" r="BK128"/>
  <c r="J116"/>
  <c r="J103"/>
  <c r="BK86"/>
  <c i="2" r="J96"/>
  <c r="BK96"/>
  <c i="3" l="1" r="P85"/>
  <c r="T85"/>
  <c i="2" r="BE101"/>
  <c i="3" r="BK125"/>
  <c r="J125"/>
  <c r="J62"/>
  <c r="P125"/>
  <c r="P84"/>
  <c r="P83"/>
  <c i="1" r="AU56"/>
  <c i="3" r="R125"/>
  <c r="T125"/>
  <c r="T84"/>
  <c r="T83"/>
  <c i="2" r="BK84"/>
  <c r="J84"/>
  <c r="J61"/>
  <c r="P84"/>
  <c r="P83"/>
  <c r="P82"/>
  <c i="1" r="AU55"/>
  <c i="2" r="R84"/>
  <c r="R83"/>
  <c r="R82"/>
  <c r="T84"/>
  <c r="T83"/>
  <c r="T82"/>
  <c i="3" r="BK85"/>
  <c r="J85"/>
  <c r="J61"/>
  <c i="2" r="BE93"/>
  <c i="3" r="R85"/>
  <c r="R84"/>
  <c r="R83"/>
  <c i="4" r="BE92"/>
  <c r="BK91"/>
  <c r="J91"/>
  <c r="J62"/>
  <c i="2" r="F54"/>
  <c r="J55"/>
  <c r="F79"/>
  <c r="BE85"/>
  <c r="BE98"/>
  <c r="BK104"/>
  <c r="J104"/>
  <c r="J62"/>
  <c i="3" r="J52"/>
  <c r="J54"/>
  <c r="J55"/>
  <c r="F79"/>
  <c r="F80"/>
  <c r="BE86"/>
  <c r="BE89"/>
  <c r="BE92"/>
  <c r="BE112"/>
  <c r="BE126"/>
  <c r="BE132"/>
  <c r="BK131"/>
  <c r="J131"/>
  <c r="J63"/>
  <c i="4" r="E72"/>
  <c r="J78"/>
  <c i="2" r="J52"/>
  <c r="BE89"/>
  <c r="E48"/>
  <c r="J54"/>
  <c r="BE96"/>
  <c r="BE105"/>
  <c i="3" r="E48"/>
  <c r="BE95"/>
  <c r="BE103"/>
  <c r="BE109"/>
  <c r="BE113"/>
  <c r="BE116"/>
  <c r="BE122"/>
  <c r="BE128"/>
  <c i="4" r="J52"/>
  <c r="F54"/>
  <c r="F55"/>
  <c r="J55"/>
  <c r="BE85"/>
  <c r="BK84"/>
  <c r="J84"/>
  <c r="J61"/>
  <c i="2" r="F34"/>
  <c i="1" r="BA55"/>
  <c i="4" r="F36"/>
  <c i="1" r="BC57"/>
  <c i="2" r="F36"/>
  <c i="1" r="BC55"/>
  <c i="3" r="F36"/>
  <c i="1" r="BC56"/>
  <c i="4" r="F35"/>
  <c i="1" r="BB57"/>
  <c i="2" r="F35"/>
  <c i="1" r="BB55"/>
  <c i="3" r="F35"/>
  <c i="1" r="BB56"/>
  <c i="4" r="J34"/>
  <c i="1" r="AW57"/>
  <c i="2" r="F37"/>
  <c i="1" r="BD55"/>
  <c i="3" r="F34"/>
  <c i="1" r="BA56"/>
  <c i="3" r="F37"/>
  <c i="1" r="BD56"/>
  <c i="4" r="F34"/>
  <c i="1" r="BA57"/>
  <c i="4" r="F37"/>
  <c i="1" r="BD57"/>
  <c i="2" r="J34"/>
  <c i="1" r="AW55"/>
  <c i="3" r="J34"/>
  <c i="1" r="AW56"/>
  <c i="2" l="1" r="BK83"/>
  <c r="J83"/>
  <c r="J60"/>
  <c i="3" r="BK84"/>
  <c r="BK83"/>
  <c r="J83"/>
  <c r="J59"/>
  <c i="4" r="BK83"/>
  <c r="J83"/>
  <c r="J60"/>
  <c i="1" r="BB54"/>
  <c r="AX54"/>
  <c i="3" r="F33"/>
  <c i="1" r="AZ56"/>
  <c r="BD54"/>
  <c r="W33"/>
  <c r="BC54"/>
  <c r="W32"/>
  <c i="4" r="J33"/>
  <c i="1" r="AV57"/>
  <c r="AT57"/>
  <c r="AU54"/>
  <c i="2" r="J33"/>
  <c i="1" r="AV55"/>
  <c r="AT55"/>
  <c r="BA54"/>
  <c r="AW54"/>
  <c r="AK30"/>
  <c i="3" r="J33"/>
  <c i="1" r="AV56"/>
  <c r="AT56"/>
  <c i="4" r="F33"/>
  <c i="1" r="AZ57"/>
  <c i="2" r="F33"/>
  <c i="1" r="AZ55"/>
  <c i="2" l="1" r="BK82"/>
  <c r="J82"/>
  <c r="J59"/>
  <c i="3" r="J84"/>
  <c r="J60"/>
  <c i="4" r="BK82"/>
  <c r="J82"/>
  <c r="J59"/>
  <c i="1" r="AZ54"/>
  <c r="W29"/>
  <c r="W31"/>
  <c r="AY54"/>
  <c i="3" r="J30"/>
  <c i="1" r="AG56"/>
  <c r="AN56"/>
  <c r="W30"/>
  <c i="3" l="1" r="J39"/>
  <c i="2" r="J30"/>
  <c i="1" r="AG55"/>
  <c r="AN55"/>
  <c r="AV54"/>
  <c r="AK29"/>
  <c i="4" r="J30"/>
  <c i="1" r="AG57"/>
  <c r="AN57"/>
  <c i="2" l="1" r="J39"/>
  <c i="4" r="J39"/>
  <c i="1" r="AT54"/>
  <c r="AG54"/>
  <c l="1" r="AN54"/>
  <c r="AK26"/>
  <c r="AK35"/>
</calcChain>
</file>

<file path=xl/sharedStrings.xml><?xml version="1.0" encoding="utf-8"?>
<sst xmlns="http://schemas.openxmlformats.org/spreadsheetml/2006/main">
  <si>
    <t>Export Komplet</t>
  </si>
  <si>
    <t>VZ</t>
  </si>
  <si>
    <t>2.0</t>
  </si>
  <si>
    <t>ZAMOK</t>
  </si>
  <si>
    <t>False</t>
  </si>
  <si>
    <t>{638ee540-7036-4158-b189-bb72dc7ada0c}</t>
  </si>
  <si>
    <t>0,01</t>
  </si>
  <si>
    <t>21</t>
  </si>
  <si>
    <t>15</t>
  </si>
  <si>
    <t>REKAPITULACE STAVBY</t>
  </si>
  <si>
    <t xml:space="preserve">v ---  níže se nacházejí doplnkové a pomocné údaje k sestavám  --- v</t>
  </si>
  <si>
    <t>Návod na vyplnění</t>
  </si>
  <si>
    <t>Kód:</t>
  </si>
  <si>
    <t>D20-014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</si>
  <si>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</si>
  <si>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</si>
  <si>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Severovýchodní cyklomagistrála – Propojení etapy 6.3. a etapy 6.1.</t>
  </si>
  <si>
    <t>KSO:</t>
  </si>
  <si>
    <t/>
  </si>
  <si>
    <t>CC-CZ:</t>
  </si>
  <si>
    <t>Místo:</t>
  </si>
  <si>
    <t xml:space="preserve"> </t>
  </si>
  <si>
    <t>Datum:</t>
  </si>
  <si>
    <t>19. 5. 2020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</si>
  <si>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</si>
  <si>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</si>
  <si>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</si>
  <si>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</si>
  <si>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</si>
  <si>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</si>
  <si>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</si>
  <si>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</si>
  <si>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</si>
  <si>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</si>
  <si>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</si>
  <si>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</si>
  <si>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</si>
  <si>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</si>
  <si>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</si>
  <si>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</si>
  <si>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</si>
  <si>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</si>
  <si>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</si>
  <si>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</si>
  <si>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</si>
  <si>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</si>
  <si>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</si>
  <si>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</si>
  <si>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</si>
  <si>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</si>
  <si>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</si>
  <si>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</si>
  <si>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</si>
  <si>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</si>
  <si>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</si>
  <si>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</si>
  <si>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</si>
  <si>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</si>
  <si>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</si>
  <si>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</si>
  <si>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</si>
  <si>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</si>
  <si>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</si>
  <si>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</si>
  <si>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</si>
  <si>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</si>
  <si>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</si>
  <si>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</si>
  <si>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</si>
  <si>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</si>
  <si>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</si>
  <si>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</si>
  <si>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</si>
  <si>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</si>
  <si>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Propojení etapy 6.3. a etapy 6.1.</t>
  </si>
  <si>
    <t>STA</t>
  </si>
  <si>
    <t>1</t>
  </si>
  <si>
    <t>{fb2c56a7-db9e-449f-9fc6-581e6514f989}</t>
  </si>
  <si>
    <t>2</t>
  </si>
  <si>
    <t>SO 192</t>
  </si>
  <si>
    <t>Trvalé dopravní značení</t>
  </si>
  <si>
    <t>{db83a7ca-47f2-448e-ab53-42250e191fd5}</t>
  </si>
  <si>
    <t>SO 192.1</t>
  </si>
  <si>
    <t>Trvalé dopravní značení etapa 1</t>
  </si>
  <si>
    <t>{ed60088c-0a89-4907-b402-260b32345a0d}</t>
  </si>
  <si>
    <t>KRYCÍ LIST SOUPISU PRACÍ</t>
  </si>
  <si>
    <t>Objekt:</t>
  </si>
  <si>
    <t>SO 101 - Propojení etapy 6.3. a etapy 6.1.</t>
  </si>
  <si>
    <t>REKAPITULACE ČLENĚNÍ SOUPISU PRACÍ</t>
  </si>
  <si>
    <t>Kód dílu - Popis</t>
  </si>
  <si>
    <t>Cena celkem [CZK]</t>
  </si>
  <si>
    <t>-1</t>
  </si>
  <si>
    <t>HSV - Práce a dodávky HSV</t>
  </si>
  <si>
    <t xml:space="preserve">    5 - Komunikace pozemní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</si>
  <si>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</si>
  <si>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</si>
  <si>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</si>
  <si>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</si>
  <si>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</si>
  <si>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</si>
  <si>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</si>
  <si>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</si>
  <si>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</si>
  <si>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</si>
  <si>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</si>
  <si>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</si>
  <si>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</si>
  <si>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</si>
  <si>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</si>
  <si>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</si>
  <si>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</si>
  <si>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</si>
  <si>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</si>
  <si>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</si>
  <si>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567511121</t>
  </si>
  <si>
    <t>Recyklace podkladní vrstvy za studena na místě rozpojení a reprofilace podkladu s hutněním plochy přes 1 000 do 3 000 m2, tloušťky do 150 mm</t>
  </si>
  <si>
    <t>m2</t>
  </si>
  <si>
    <t>CS ÚRS 2020 01</t>
  </si>
  <si>
    <t>4</t>
  </si>
  <si>
    <t>406960180</t>
  </si>
  <si>
    <t>PSC</t>
  </si>
  <si>
    <t xml:space="preserve">Poznámka k souboru cen:_x000d_
1. V cenách rozpojení a reprofilace 567 5.-1 jsou započteny i náklady na rozpojení původních vrstev konstrukce vozovky a úpravu povrchu grejdrem se zhutněním._x000d_
2. V cenách rozpojení a reprofilace 567 5.-1 nejsou započteny náklady na případné odebrání přebytečné suti, které se ocení cenou 997 22-1611 Nakládání na dopravní prostředky a cenami souboru cen 997 22-15 Vodorovná doprava suti._x000d_
3. V cenách promísení 567 5.-2 a 567 5.-3 jsou započteny i náklady na:_x000d_
a) úpravu zrnitosti rozpojené směsi přidáním drobného drceného kameniva (materiál ve specifikaci),_x000d_
b) dávkování pojiva, jeho promísení s recyklovanou směsí, její rovnoměrné rozhrnutí, zhutnění a vlhčení (materiál ve specifikaci). Jako pojivo lze použít:_x000d_
- u cen 567 5.-2 kombinaci cementu a asfaltové emulze nebo cementu a zpěněného asfaltu, příp. pouze cement nebo pouze hydraulické pojivo,_x000d_
- u cen 567 5.-3 cement a přísadu na bázi zeolitů a minerálů._x000d_
4. Doporučené množství přidaného kameniva je 10 až 20 % objemové hmotnosti vrstvy, tj. 230 – 460 kg/m3._x000d_
5. Doporučené množství pojiva v % objemové hmotnosti zhutněné vrstvy u cen 567 5.-2:_x000d_
a) kombinace cementu a asfaltové emulze:_x000d_
- cement (obor 585 2)…………… 2,0-5,0 %, obvykle 4,0 %_x000d_
- asfaltová emulze (obor 111 6) … 2,5-4,0 %, obvykle 2,0 %_x000d_
b) kombinace cementu a zpěněného asfaltu:_x000d_
- cement (obor 585 2)…………… 2,0-5,0 %, obvykle 4,0 %_x000d_
- asfalt (obor 111 6)………………1,5-3,0 %, obvykle 2,5 %_x000d_
6. Doporučené množství pojiva v % objemové hmotnosti zhutněné vrstvy u cen 567 5.-3:_x000d_
a) kombinace cementu a přísady na bázi zeolitů a minerálů:_x000d_
- cement (obor 585 2)…………… 7 - 10 %,_x000d_
- přísada (obor ) …....................0,07 -0,1 %,_x000d_
7. Předpokládaná objemová hmotnost zhutněné vrstvy je 2 300 kg/m3 ._x000d_
8. Přesné množství přidávaného kameniva a pojiva se stanoví silniční laboratoří na základě průkazní zkoušky - analýzy vzorků odebraných z původní konstrukce._x000d_
9. Orientační hmotnosti pojiva na 1 m3 zhutněné vrtsvy je uvedena v příloze č. 5, tabulce č. 2._x000d_
10. Hmotnost přidávaného kameniva a pojiva se nezapočítává do výpočtu přesunu hmot._x000d_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dopravu._x000d_
</t>
  </si>
  <si>
    <t>VV</t>
  </si>
  <si>
    <t>odečteno ze situace</t>
  </si>
  <si>
    <t>4298</t>
  </si>
  <si>
    <t>572211111</t>
  </si>
  <si>
    <t>Vyspravení výtluků a propadlých míst na krajnicích a komunikacích s rozprostřením a zhutněním kamenivem hrubým drceným</t>
  </si>
  <si>
    <t>m3</t>
  </si>
  <si>
    <t>CS ÚRS 2018 02</t>
  </si>
  <si>
    <t>67378837</t>
  </si>
  <si>
    <t xml:space="preserve">Poznámka k souboru cen:_x000d_
1. Množství měrných jednotek se určuje v m3 kameniva v nezhutněném stavu._x000d_
</t>
  </si>
  <si>
    <t>odečteno z CHR</t>
  </si>
  <si>
    <t>45</t>
  </si>
  <si>
    <t>3</t>
  </si>
  <si>
    <t>573191111</t>
  </si>
  <si>
    <t>Postřik infiltrační kationaktivní emulzí v množství 1,00 kg/m2</t>
  </si>
  <si>
    <t>-1691488121</t>
  </si>
  <si>
    <t xml:space="preserve">Poznámka k souboru cen:_x000d_
1. V ceně nejsou započteny náklady na popř. projektem předepsané očištění vozovky, které se oceňuje cenou 938 90-8411 Očištění povrchu saponátovým roztokem části C 01 tohoto katalogu._x000d_
</t>
  </si>
  <si>
    <t xml:space="preserve">2940*1,017 </t>
  </si>
  <si>
    <t>573231107</t>
  </si>
  <si>
    <t>Postřik spojovací PS bez posypu kamenivem ze silniční emulze, v množství 0,40 kg/m2</t>
  </si>
  <si>
    <t>-1024871236</t>
  </si>
  <si>
    <t>2940*1,067</t>
  </si>
  <si>
    <t>577144121</t>
  </si>
  <si>
    <t>Asfaltový beton vrstva obrusná ACO 11 (ABS) s rozprostřením a se zhutněním z nemodifikovaného asfaltu v pruhu šířky přes 3 m tř. I, po zhutnění tl. 50 mm</t>
  </si>
  <si>
    <t>2043326062</t>
  </si>
  <si>
    <t xml:space="preserve">Poznámka k souboru cen:_x000d_
1. ČSN EN 13108-1 připouští pro ACO 11 pouze tl. 35 až 50 mm._x000d_
</t>
  </si>
  <si>
    <t>2940*1,0087</t>
  </si>
  <si>
    <t>6</t>
  </si>
  <si>
    <t>577145122</t>
  </si>
  <si>
    <t>Asfaltový beton vrstva ložní ACL 16 (ABH) s rozprostřením a zhutněním z nemodifikovaného asfaltu v pruhu šířky přes 3 m, po zhutnění tl. 50 mm</t>
  </si>
  <si>
    <t>483909902</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</si>
  <si>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</si>
  <si>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2940*1,0587</t>
  </si>
  <si>
    <t>998</t>
  </si>
  <si>
    <t>Přesun hmot</t>
  </si>
  <si>
    <t>7</t>
  </si>
  <si>
    <t>998225191</t>
  </si>
  <si>
    <t>Přesun hmot pro komunikace s krytem z kameniva, monolitickým betonovým nebo živičným Příplatek k ceně za zvětšený přesun přes vymezenou největší dopravní vzdálenost do 1000 m</t>
  </si>
  <si>
    <t>t</t>
  </si>
  <si>
    <t>1105085738</t>
  </si>
  <si>
    <t xml:space="preserve">Poznámka k souboru cen:_x000d_
1. Ceny lze použít i pro plochy letišť s krytem monolitickým betonovým nebo živičným._x000d_
</t>
  </si>
  <si>
    <t>SO 192 - Trvalé dopravní značení</t>
  </si>
  <si>
    <t xml:space="preserve">    9 - Ostatní konstrukce a práce, bourání</t>
  </si>
  <si>
    <t xml:space="preserve">    997 - Přesun sutě</t>
  </si>
  <si>
    <t>9</t>
  </si>
  <si>
    <t>Ostatní konstrukce a práce, bourání</t>
  </si>
  <si>
    <t>966006132</t>
  </si>
  <si>
    <t>Odstranění dopravních nebo orientačních značek se sloupkem s uložením hmot na vzdálenost do 20 m nebo s naložením na dopravní prostředek, se zásypem jam a jeho zhutněním s betonovou patkou</t>
  </si>
  <si>
    <t>kus</t>
  </si>
  <si>
    <t>-871609073</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</si>
  <si>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</si>
  <si>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966006211</t>
  </si>
  <si>
    <t>Odstranění (demontáž) svislých dopravních značek s odklizením materiálu na skládku na vzdálenost do 20 m nebo s naložením na dopravní prostředek ze sloupů, sloupků nebo konzol</t>
  </si>
  <si>
    <t>-1150327947</t>
  </si>
  <si>
    <t xml:space="preserve">Poznámka k souboru cen:_x000d_
1. Přemístění demontovaných značek na vzdálenost přes 20 m se oceňuje cenami souborů cen 997 22-1 Vodorovná doprava vybouraných hmot._x000d_
</t>
  </si>
  <si>
    <t xml:space="preserve">1 " C9b </t>
  </si>
  <si>
    <t>966006255</t>
  </si>
  <si>
    <t>Odstranění směrových sloupků s odklizením materiálu na vzdálenost do 20 m nebo s naložením na dopravní prostředek uloženého do země plastového nebo kovového</t>
  </si>
  <si>
    <t>361522931</t>
  </si>
  <si>
    <t xml:space="preserve">Poznámka k souboru cen:_x000d_
1. Přemístění demontovaných sloupků na vzdálenost přes 20 m se oceňuje cenami souborů cen 997 22-1 Vodorovná doprava suti a vybouraných hmot._x000d_
</t>
  </si>
  <si>
    <t xml:space="preserve">5 " flexibilní regulační sloupek </t>
  </si>
  <si>
    <t>914111111</t>
  </si>
  <si>
    <t>Montáž svislé dopravní značky základní velikosti do 1 m2 objímkami na sloupky nebo konzoly</t>
  </si>
  <si>
    <t>CS ÚRS 2019 02</t>
  </si>
  <si>
    <t>6638833</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</si>
  <si>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</si>
  <si>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 " C9a zmenšené</t>
  </si>
  <si>
    <t>2 " C9b zmenšené</t>
  </si>
  <si>
    <t>1 " C9a zmenšené - přesun</t>
  </si>
  <si>
    <t>1 " IP 10a</t>
  </si>
  <si>
    <t xml:space="preserve">3 "  IP 22</t>
  </si>
  <si>
    <t>Součet</t>
  </si>
  <si>
    <t>M</t>
  </si>
  <si>
    <t>40445619</t>
  </si>
  <si>
    <t>zákazové, příkazové dopravní značky B1-B34, C1-15 500mm</t>
  </si>
  <si>
    <t>8</t>
  </si>
  <si>
    <t>1997055828</t>
  </si>
  <si>
    <t>3 " IP 22</t>
  </si>
  <si>
    <t>914511111</t>
  </si>
  <si>
    <t>Montáž sloupku dopravních značek délky do 3,5 m do betonového základu</t>
  </si>
  <si>
    <t>-72235955</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</si>
  <si>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</si>
  <si>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10</t>
  </si>
  <si>
    <t>40445225</t>
  </si>
  <si>
    <t>sloupek pro dopravní značku Zn D 60mm v 3,5m</t>
  </si>
  <si>
    <t>-286565396</t>
  </si>
  <si>
    <t>915111121</t>
  </si>
  <si>
    <t>Vodorovné dopravní značení stříkané barvou dělící čára šířky 125 mm přerušovaná bílá základní</t>
  </si>
  <si>
    <t>m</t>
  </si>
  <si>
    <t>1712253600</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</si>
  <si>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</si>
  <si>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930 " odměřeno ze situace</t>
  </si>
  <si>
    <t>915121111</t>
  </si>
  <si>
    <t>Vodorovné dopravní značení stříkané barvou vodící čára bílá šířky 250 mm souvislá základní</t>
  </si>
  <si>
    <t>-341325293</t>
  </si>
  <si>
    <t>odměřeno ze situace</t>
  </si>
  <si>
    <t>927 " levá strana</t>
  </si>
  <si>
    <t>921" pravá strana</t>
  </si>
  <si>
    <t>915131111</t>
  </si>
  <si>
    <t>Vodorovné dopravní značení stříkané barvou přechody pro chodce, šipky, symboly bílé základní</t>
  </si>
  <si>
    <t>1350519786</t>
  </si>
  <si>
    <t>2 " piktogramy pro chodce a cyklisty 6 ks</t>
  </si>
  <si>
    <t>997</t>
  </si>
  <si>
    <t>Přesun sutě</t>
  </si>
  <si>
    <t>11</t>
  </si>
  <si>
    <t>997221561</t>
  </si>
  <si>
    <t>Vodorovná doprava suti bez naložení, ale se složením a s hrubým urovnáním z kusových materiálů, na vzdálenost do 1 km</t>
  </si>
  <si>
    <t>-526308113</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</si>
  <si>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</si>
  <si>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12</t>
  </si>
  <si>
    <t>997221569</t>
  </si>
  <si>
    <t>Vodorovná doprava suti bez naložení, ale se složením a s hrubým urovnáním Příplatek k ceně za každý další i započatý 1 km přes 1 km</t>
  </si>
  <si>
    <t>541965648</t>
  </si>
  <si>
    <t>0,18*19 'Přepočtené koeficientem množství</t>
  </si>
  <si>
    <t>13</t>
  </si>
  <si>
    <t>998225111</t>
  </si>
  <si>
    <t>Přesun hmot pro komunikace s krytem z kameniva, monolitickým betonovým nebo živičným dopravní vzdálenost do 200 m jakékoliv délky objektu</t>
  </si>
  <si>
    <t>-639288275</t>
  </si>
  <si>
    <t>SO 192.1 - Trvalé dopravní značení etapa 1</t>
  </si>
  <si>
    <t>915221111</t>
  </si>
  <si>
    <t>Vodorovné dopravní značení stříkaným plastem vodící čára bílá šířky 250 mm souvislá základní</t>
  </si>
  <si>
    <t>-440376911</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</si>
  <si>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</si>
  <si>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921 " pravá strana</t>
  </si>
  <si>
    <t>1879013207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</si>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</sst>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4"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4"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1" customFormat="1" ht="12" customHeight="1">
      <c r="B5" s="22"/>
      <c r="C5" s="23"/>
      <c r="D5" s="27" t="s">
        <v>12</v>
      </c>
      <c r="E5" s="23"/>
      <c r="F5" s="23"/>
      <c r="G5" s="23"/>
      <c r="H5" s="23"/>
      <c r="I5" s="23"/>
      <c r="J5" s="23"/>
      <c r="K5" s="28" t="s">
        <v>13</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14</v>
      </c>
      <c r="BS5" s="18" t="s">
        <v>6</v>
      </c>
    </row>
    <row r="6" s="1" customFormat="1" ht="36.96" customHeight="1">
      <c r="B6" s="22"/>
      <c r="C6" s="23"/>
      <c r="D6" s="30" t="s">
        <v>15</v>
      </c>
      <c r="E6" s="23"/>
      <c r="F6" s="23"/>
      <c r="G6" s="23"/>
      <c r="H6" s="23"/>
      <c r="I6" s="23"/>
      <c r="J6" s="23"/>
      <c r="K6" s="31" t="s">
        <v>16</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17</v>
      </c>
      <c r="E7" s="23"/>
      <c r="F7" s="23"/>
      <c r="G7" s="23"/>
      <c r="H7" s="23"/>
      <c r="I7" s="23"/>
      <c r="J7" s="23"/>
      <c r="K7" s="28" t="s">
        <v>18</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18</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18</v>
      </c>
      <c r="AO10" s="23"/>
      <c r="AP10" s="23"/>
      <c r="AQ10" s="23"/>
      <c r="AR10" s="21"/>
      <c r="BE10" s="32"/>
      <c r="BS10" s="18" t="s">
        <v>6</v>
      </c>
    </row>
    <row r="11" s="1" customFormat="1" ht="18.48" customHeight="1">
      <c r="B11" s="22"/>
      <c r="C11" s="23"/>
      <c r="D11" s="23"/>
      <c r="E11" s="28" t="s">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18</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18</v>
      </c>
      <c r="AO16" s="23"/>
      <c r="AP16" s="23"/>
      <c r="AQ16" s="23"/>
      <c r="AR16" s="21"/>
      <c r="BE16" s="32"/>
      <c r="BS16" s="18" t="s">
        <v>4</v>
      </c>
    </row>
    <row r="17" s="1" customFormat="1" ht="18.48" customHeight="1">
      <c r="B17" s="22"/>
      <c r="C17" s="23"/>
      <c r="D17" s="23"/>
      <c r="E17" s="28" t="s">
        <v>21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18</v>
      </c>
      <c r="AO17" s="23"/>
      <c r="AP17" s="23"/>
      <c r="AQ17" s="23"/>
      <c r="AR17" s="21"/>
      <c r="BE17" s="32"/>
      <c r="BS17" s="18" t="s">
        <v>30</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31</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18</v>
      </c>
      <c r="AO19" s="23"/>
      <c r="AP19" s="23"/>
      <c r="AQ19" s="23"/>
      <c r="AR19" s="21"/>
      <c r="BE19" s="32"/>
      <c r="BS19" s="18" t="s">
        <v>6</v>
      </c>
    </row>
    <row r="20" s="1" customFormat="1" ht="18.48"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18</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32</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35</v>
      </c>
      <c r="M28" s="46"/>
      <c r="N28" s="46"/>
      <c r="O28" s="46"/>
      <c r="P28" s="46"/>
      <c r="Q28" s="41"/>
      <c r="R28" s="41"/>
      <c r="S28" s="41"/>
      <c r="T28" s="41"/>
      <c r="U28" s="41"/>
      <c r="V28" s="41"/>
      <c r="W28" s="46" t="s">
        <v>36</v>
      </c>
      <c r="X28" s="46"/>
      <c r="Y28" s="46"/>
      <c r="Z28" s="46"/>
      <c r="AA28" s="46"/>
      <c r="AB28" s="46"/>
      <c r="AC28" s="46"/>
      <c r="AD28" s="46"/>
      <c r="AE28" s="46"/>
      <c r="AF28" s="41"/>
      <c r="AG28" s="41"/>
      <c r="AH28" s="41"/>
      <c r="AI28" s="41"/>
      <c r="AJ28" s="41"/>
      <c r="AK28" s="46" t="s">
        <v>37</v>
      </c>
      <c r="AL28" s="46"/>
      <c r="AM28" s="46"/>
      <c r="AN28" s="46"/>
      <c r="AO28" s="46"/>
      <c r="AP28" s="41"/>
      <c r="AQ28" s="41"/>
      <c r="AR28" s="45"/>
      <c r="BE28" s="32"/>
    </row>
    <row r="29" s="3" customFormat="1" ht="14.4" customHeight="1">
      <c r="A29" s="3"/>
      <c r="B29" s="47"/>
      <c r="C29" s="48"/>
      <c r="D29" s="33" t="s">
        <v>38</v>
      </c>
      <c r="E29" s="48"/>
      <c r="F29" s="33" t="s">
        <v>39</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40</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41</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42</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43</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44</v>
      </c>
      <c r="E35" s="55"/>
      <c r="F35" s="55"/>
      <c r="G35" s="55"/>
      <c r="H35" s="55"/>
      <c r="I35" s="55"/>
      <c r="J35" s="55"/>
      <c r="K35" s="55"/>
      <c r="L35" s="55"/>
      <c r="M35" s="55"/>
      <c r="N35" s="55"/>
      <c r="O35" s="55"/>
      <c r="P35" s="55"/>
      <c r="Q35" s="55"/>
      <c r="R35" s="55"/>
      <c r="S35" s="55"/>
      <c r="T35" s="56" t="s">
        <v>45</v>
      </c>
      <c r="U35" s="55"/>
      <c r="V35" s="55"/>
      <c r="W35" s="55"/>
      <c r="X35" s="57" t="s">
        <v>46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12</v>
      </c>
      <c r="D44" s="65"/>
      <c r="E44" s="65"/>
      <c r="F44" s="65"/>
      <c r="G44" s="65"/>
      <c r="H44" s="65"/>
      <c r="I44" s="65"/>
      <c r="J44" s="65"/>
      <c r="K44" s="65"/>
      <c r="L44" s="65" t="str">
        <f>K5</f>
        <v>D20-014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15</v>
      </c>
      <c r="D45" s="69"/>
      <c r="E45" s="69"/>
      <c r="F45" s="69"/>
      <c r="G45" s="69"/>
      <c r="H45" s="69"/>
      <c r="I45" s="69"/>
      <c r="J45" s="69"/>
      <c r="K45" s="69"/>
      <c r="L45" s="70" t="str">
        <f>K6</f>
        <v>Severovýchodní cyklomagistrála – Propojení etapy 6.3. a etapy 6.1.</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20</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22</v>
      </c>
      <c r="AJ47" s="41"/>
      <c r="AK47" s="41"/>
      <c r="AL47" s="41"/>
      <c r="AM47" s="73" t="str">
        <f>IF(AN8= "","",AN8)</f>
        <v>19. 5. 2020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24</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29</v>
      </c>
      <c r="AJ49" s="41"/>
      <c r="AK49" s="41"/>
      <c r="AL49" s="41"/>
      <c r="AM49" s="74" t="str">
        <f>IF(E17="","",E17)</f>
        <v xml:space="preserve"> </v>
      </c>
      <c r="AN49" s="65"/>
      <c r="AO49" s="65"/>
      <c r="AP49" s="65"/>
      <c r="AQ49" s="41"/>
      <c r="AR49" s="45"/>
      <c r="AS49" s="75" t="s">
        <v>48</v>
      </c>
      <c r="AT49" s="76"/>
      <c r="AU49" s="77"/>
      <c r="AV49" s="77"/>
      <c r="AW49" s="77"/>
      <c r="AX49" s="77"/>
      <c r="AY49" s="77"/>
      <c r="AZ49" s="77"/>
      <c r="BA49" s="77"/>
      <c r="BB49" s="77"/>
      <c r="BC49" s="77"/>
      <c r="BD49" s="78"/>
      <c r="BE49" s="39"/>
    </row>
    <row r="50" s="2" customFormat="1" ht="15.15" customHeight="1">
      <c r="A50" s="39"/>
      <c r="B50" s="40"/>
      <c r="C50" s="33" t="s">
        <v>27</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31</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49</v>
      </c>
      <c r="D52" s="88"/>
      <c r="E52" s="88"/>
      <c r="F52" s="88"/>
      <c r="G52" s="88"/>
      <c r="H52" s="89"/>
      <c r="I52" s="90" t="s">
        <v>50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51</v>
      </c>
      <c r="AH52" s="88"/>
      <c r="AI52" s="88"/>
      <c r="AJ52" s="88"/>
      <c r="AK52" s="88"/>
      <c r="AL52" s="88"/>
      <c r="AM52" s="88"/>
      <c r="AN52" s="90" t="s">
        <v>52</v>
      </c>
      <c r="AO52" s="88"/>
      <c r="AP52" s="88"/>
      <c r="AQ52" s="92" t="s">
        <v>53</v>
      </c>
      <c r="AR52" s="45"/>
      <c r="AS52" s="93" t="s">
        <v>54</v>
      </c>
      <c r="AT52" s="94" t="s">
        <v>55</v>
      </c>
      <c r="AU52" s="94" t="s">
        <v>56</v>
      </c>
      <c r="AV52" s="94" t="s">
        <v>57</v>
      </c>
      <c r="AW52" s="94" t="s">
        <v>58</v>
      </c>
      <c r="AX52" s="94" t="s">
        <v>59</v>
      </c>
      <c r="AY52" s="94" t="s">
        <v>60</v>
      </c>
      <c r="AZ52" s="94" t="s">
        <v>61</v>
      </c>
      <c r="BA52" s="94" t="s">
        <v>62</v>
      </c>
      <c r="BB52" s="94" t="s">
        <v>63</v>
      </c>
      <c r="BC52" s="94" t="s">
        <v>64</v>
      </c>
      <c r="BD52" s="95" t="s">
        <v>65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18</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67</v>
      </c>
      <c r="BT54" s="110" t="s">
        <v>68</v>
      </c>
      <c r="BU54" s="111" t="s">
        <v>69</v>
      </c>
      <c r="BV54" s="110" t="s">
        <v>70</v>
      </c>
      <c r="BW54" s="110" t="s">
        <v>5</v>
      </c>
      <c r="BX54" s="110" t="s">
        <v>71</v>
      </c>
      <c r="CL54" s="110" t="s">
        <v>18</v>
      </c>
    </row>
    <row r="55" s="7" customFormat="1" ht="16.5" customHeight="1">
      <c r="A55" s="112" t="s">
        <v>72</v>
      </c>
      <c r="B55" s="113"/>
      <c r="C55" s="114"/>
      <c r="D55" s="115" t="s">
        <v>73</v>
      </c>
      <c r="E55" s="115"/>
      <c r="F55" s="115"/>
      <c r="G55" s="115"/>
      <c r="H55" s="115"/>
      <c r="I55" s="116"/>
      <c r="J55" s="115" t="s">
        <v>74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Propojení etapy ...'!J30</f>
        <v>0</v>
      </c>
      <c r="AH55" s="116"/>
      <c r="AI55" s="116"/>
      <c r="AJ55" s="116"/>
      <c r="AK55" s="116"/>
      <c r="AL55" s="116"/>
      <c r="AM55" s="116"/>
      <c r="AN55" s="117">
        <f>SUM(AG55,AT55)</f>
        <v>0</v>
      </c>
      <c r="AO55" s="116"/>
      <c r="AP55" s="116"/>
      <c r="AQ55" s="118" t="s">
        <v>75</v>
      </c>
      <c r="AR55" s="119"/>
      <c r="AS55" s="120">
        <v>0</v>
      </c>
      <c r="AT55" s="121">
        <f>ROUND(SUM(AV55:AW55),2)</f>
        <v>0</v>
      </c>
      <c r="AU55" s="122">
        <f>'SO 101 - Propojení etapy ...'!P82</f>
        <v>0</v>
      </c>
      <c r="AV55" s="121">
        <f>'SO 101 - Propojení etapy ...'!J33</f>
        <v>0</v>
      </c>
      <c r="AW55" s="121">
        <f>'SO 101 - Propojení etapy ...'!J34</f>
        <v>0</v>
      </c>
      <c r="AX55" s="121">
        <f>'SO 101 - Propojení etapy ...'!J35</f>
        <v>0</v>
      </c>
      <c r="AY55" s="121">
        <f>'SO 101 - Propojení etapy ...'!J36</f>
        <v>0</v>
      </c>
      <c r="AZ55" s="121">
        <f>'SO 101 - Propojení etapy ...'!F33</f>
        <v>0</v>
      </c>
      <c r="BA55" s="121">
        <f>'SO 101 - Propojení etapy ...'!F34</f>
        <v>0</v>
      </c>
      <c r="BB55" s="121">
        <f>'SO 101 - Propojení etapy ...'!F35</f>
        <v>0</v>
      </c>
      <c r="BC55" s="121">
        <f>'SO 101 - Propojení etapy ...'!F36</f>
        <v>0</v>
      </c>
      <c r="BD55" s="123">
        <f>'SO 101 - Propojení etapy ...'!F37</f>
        <v>0</v>
      </c>
      <c r="BE55" s="7"/>
      <c r="BT55" s="124" t="s">
        <v>76</v>
      </c>
      <c r="BV55" s="124" t="s">
        <v>70</v>
      </c>
      <c r="BW55" s="124" t="s">
        <v>77</v>
      </c>
      <c r="BX55" s="124" t="s">
        <v>5</v>
      </c>
      <c r="CL55" s="124" t="s">
        <v>18</v>
      </c>
      <c r="CM55" s="124" t="s">
        <v>78</v>
      </c>
    </row>
    <row r="56" s="7" customFormat="1" ht="16.5" customHeight="1">
      <c r="A56" s="112" t="s">
        <v>72</v>
      </c>
      <c r="B56" s="113"/>
      <c r="C56" s="114"/>
      <c r="D56" s="115" t="s">
        <v>79</v>
      </c>
      <c r="E56" s="115"/>
      <c r="F56" s="115"/>
      <c r="G56" s="115"/>
      <c r="H56" s="115"/>
      <c r="I56" s="116"/>
      <c r="J56" s="115" t="s">
        <v>80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192 - Trvalé dopravní ...'!J30</f>
        <v>0</v>
      </c>
      <c r="AH56" s="116"/>
      <c r="AI56" s="116"/>
      <c r="AJ56" s="116"/>
      <c r="AK56" s="116"/>
      <c r="AL56" s="116"/>
      <c r="AM56" s="116"/>
      <c r="AN56" s="117">
        <f>SUM(AG56,AT56)</f>
        <v>0</v>
      </c>
      <c r="AO56" s="116"/>
      <c r="AP56" s="116"/>
      <c r="AQ56" s="118" t="s">
        <v>75</v>
      </c>
      <c r="AR56" s="119"/>
      <c r="AS56" s="120">
        <v>0</v>
      </c>
      <c r="AT56" s="121">
        <f>ROUND(SUM(AV56:AW56),2)</f>
        <v>0</v>
      </c>
      <c r="AU56" s="122">
        <f>'SO 192 - Trvalé dopravní ...'!P83</f>
        <v>0</v>
      </c>
      <c r="AV56" s="121">
        <f>'SO 192 - Trvalé dopravní ...'!J33</f>
        <v>0</v>
      </c>
      <c r="AW56" s="121">
        <f>'SO 192 - Trvalé dopravní ...'!J34</f>
        <v>0</v>
      </c>
      <c r="AX56" s="121">
        <f>'SO 192 - Trvalé dopravní ...'!J35</f>
        <v>0</v>
      </c>
      <c r="AY56" s="121">
        <f>'SO 192 - Trvalé dopravní ...'!J36</f>
        <v>0</v>
      </c>
      <c r="AZ56" s="121">
        <f>'SO 192 - Trvalé dopravní ...'!F33</f>
        <v>0</v>
      </c>
      <c r="BA56" s="121">
        <f>'SO 192 - Trvalé dopravní ...'!F34</f>
        <v>0</v>
      </c>
      <c r="BB56" s="121">
        <f>'SO 192 - Trvalé dopravní ...'!F35</f>
        <v>0</v>
      </c>
      <c r="BC56" s="121">
        <f>'SO 192 - Trvalé dopravní ...'!F36</f>
        <v>0</v>
      </c>
      <c r="BD56" s="123">
        <f>'SO 192 - Trvalé dopravní ...'!F37</f>
        <v>0</v>
      </c>
      <c r="BE56" s="7"/>
      <c r="BT56" s="124" t="s">
        <v>76</v>
      </c>
      <c r="BV56" s="124" t="s">
        <v>70</v>
      </c>
      <c r="BW56" s="124" t="s">
        <v>81</v>
      </c>
      <c r="BX56" s="124" t="s">
        <v>5</v>
      </c>
      <c r="CL56" s="124" t="s">
        <v>18</v>
      </c>
      <c r="CM56" s="124" t="s">
        <v>78</v>
      </c>
    </row>
    <row r="57" s="7" customFormat="1" ht="24.75" customHeight="1">
      <c r="A57" s="112" t="s">
        <v>72</v>
      </c>
      <c r="B57" s="113"/>
      <c r="C57" s="114"/>
      <c r="D57" s="115" t="s">
        <v>82</v>
      </c>
      <c r="E57" s="115"/>
      <c r="F57" s="115"/>
      <c r="G57" s="115"/>
      <c r="H57" s="115"/>
      <c r="I57" s="116"/>
      <c r="J57" s="115" t="s">
        <v>83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192.1 - Trvalé dopravn...'!J30</f>
        <v>0</v>
      </c>
      <c r="AH57" s="116"/>
      <c r="AI57" s="116"/>
      <c r="AJ57" s="116"/>
      <c r="AK57" s="116"/>
      <c r="AL57" s="116"/>
      <c r="AM57" s="116"/>
      <c r="AN57" s="117">
        <f>SUM(AG57,AT57)</f>
        <v>0</v>
      </c>
      <c r="AO57" s="116"/>
      <c r="AP57" s="116"/>
      <c r="AQ57" s="118" t="s">
        <v>75</v>
      </c>
      <c r="AR57" s="119"/>
      <c r="AS57" s="125">
        <v>0</v>
      </c>
      <c r="AT57" s="126">
        <f>ROUND(SUM(AV57:AW57),2)</f>
        <v>0</v>
      </c>
      <c r="AU57" s="127">
        <f>'SO 192.1 - Trvalé dopravn...'!P82</f>
        <v>0</v>
      </c>
      <c r="AV57" s="126">
        <f>'SO 192.1 - Trvalé dopravn...'!J33</f>
        <v>0</v>
      </c>
      <c r="AW57" s="126">
        <f>'SO 192.1 - Trvalé dopravn...'!J34</f>
        <v>0</v>
      </c>
      <c r="AX57" s="126">
        <f>'SO 192.1 - Trvalé dopravn...'!J35</f>
        <v>0</v>
      </c>
      <c r="AY57" s="126">
        <f>'SO 192.1 - Trvalé dopravn...'!J36</f>
        <v>0</v>
      </c>
      <c r="AZ57" s="126">
        <f>'SO 192.1 - Trvalé dopravn...'!F33</f>
        <v>0</v>
      </c>
      <c r="BA57" s="126">
        <f>'SO 192.1 - Trvalé dopravn...'!F34</f>
        <v>0</v>
      </c>
      <c r="BB57" s="126">
        <f>'SO 192.1 - Trvalé dopravn...'!F35</f>
        <v>0</v>
      </c>
      <c r="BC57" s="126">
        <f>'SO 192.1 - Trvalé dopravn...'!F36</f>
        <v>0</v>
      </c>
      <c r="BD57" s="128">
        <f>'SO 192.1 - Trvalé dopravn...'!F37</f>
        <v>0</v>
      </c>
      <c r="BE57" s="7"/>
      <c r="BT57" s="124" t="s">
        <v>76</v>
      </c>
      <c r="BV57" s="124" t="s">
        <v>70</v>
      </c>
      <c r="BW57" s="124" t="s">
        <v>84</v>
      </c>
      <c r="BX57" s="124" t="s">
        <v>5</v>
      </c>
      <c r="CL57" s="124" t="s">
        <v>18</v>
      </c>
      <c r="CM57" s="124" t="s">
        <v>78</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uSrIongPwsokCSFL9qICv8RxrqmUzocViEXo4+V0ntbMqjAemmG9hhXY7AFXNkXMUgLV2p6gAuQlFzl9gPtGJg==" hashValue="6KStfFkoVv3K244FTyxjHxgp+pd2jsGEF54FI8D4pNbZjUwJk6UlSObjdLhEaMIst7GyfJgozaQXzeMV+CRi8A=="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SO 101 - Propojení etapy ...'!C2" display="/"/>
    <hyperlink ref="A56" location="'SO 192 - Trvalé dopravní ...'!C2" display="/"/>
    <hyperlink ref="A57" location="'SO 192.1 - Trvalé doprav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77</v>
      </c>
    </row>
    <row r="3" s="1" customFormat="1" ht="6.96" customHeight="1">
      <c r="B3" s="130"/>
      <c r="C3" s="131"/>
      <c r="D3" s="131"/>
      <c r="E3" s="131"/>
      <c r="F3" s="131"/>
      <c r="G3" s="131"/>
      <c r="H3" s="131"/>
      <c r="I3" s="132"/>
      <c r="J3" s="131"/>
      <c r="K3" s="131"/>
      <c r="L3" s="21"/>
      <c r="AT3" s="18" t="s">
        <v>78</v>
      </c>
    </row>
    <row r="4" s="1" customFormat="1" ht="24.96" customHeight="1">
      <c r="B4" s="21"/>
      <c r="D4" s="133" t="s">
        <v>85</v>
      </c>
      <c r="I4" s="129"/>
      <c r="L4" s="21"/>
      <c r="M4" s="134" t="s">
        <v>10</v>
      </c>
      <c r="AT4" s="18" t="s">
        <v>4</v>
      </c>
    </row>
    <row r="5" s="1" customFormat="1" ht="6.96" customHeight="1">
      <c r="B5" s="21"/>
      <c r="I5" s="129"/>
      <c r="L5" s="21"/>
    </row>
    <row r="6" s="1" customFormat="1" ht="12" customHeight="1">
      <c r="B6" s="21"/>
      <c r="D6" s="135" t="s">
        <v>15</v>
      </c>
      <c r="I6" s="129"/>
      <c r="L6" s="21"/>
    </row>
    <row r="7" s="1" customFormat="1" ht="16.5" customHeight="1">
      <c r="B7" s="21"/>
      <c r="E7" s="136" t="str">
        <f>'Rekapitulace stavby'!K6</f>
        <v>Severovýchodní cyklomagistrála – Propojení etapy 6.3. a etapy 6.1.</v>
      </c>
      <c r="F7" s="135"/>
      <c r="G7" s="135"/>
      <c r="H7" s="135"/>
      <c r="I7" s="129"/>
      <c r="L7" s="21"/>
    </row>
    <row r="8" s="2" customFormat="1" ht="12" customHeight="1">
      <c r="A8" s="39"/>
      <c r="B8" s="45"/>
      <c r="C8" s="39"/>
      <c r="D8" s="135" t="s">
        <v>86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17</v>
      </c>
      <c r="E11" s="39"/>
      <c r="F11" s="140" t="s">
        <v>18</v>
      </c>
      <c r="G11" s="39"/>
      <c r="H11" s="39"/>
      <c r="I11" s="141" t="s">
        <v>19</v>
      </c>
      <c r="J11" s="140" t="s">
        <v>18</v>
      </c>
      <c r="K11" s="39"/>
      <c r="L11" s="138"/>
      <c r="S11" s="39"/>
      <c r="T11" s="39"/>
      <c r="U11" s="39"/>
      <c r="V11" s="39"/>
      <c r="W11" s="39"/>
      <c r="X11" s="39"/>
      <c r="Y11" s="39"/>
      <c r="Z11" s="39"/>
      <c r="AA11" s="39"/>
      <c r="AB11" s="39"/>
      <c r="AC11" s="39"/>
      <c r="AD11" s="39"/>
      <c r="AE11" s="39"/>
    </row>
    <row r="12" s="2" customFormat="1" ht="12" customHeight="1">
      <c r="A12" s="39"/>
      <c r="B12" s="45"/>
      <c r="C12" s="39"/>
      <c r="D12" s="135" t="s">
        <v>20</v>
      </c>
      <c r="E12" s="39"/>
      <c r="F12" s="140" t="s">
        <v>21</v>
      </c>
      <c r="G12" s="39"/>
      <c r="H12" s="39"/>
      <c r="I12" s="141" t="s">
        <v>22</v>
      </c>
      <c r="J12" s="142" t="str">
        <f>'Rekapitulace stavby'!AN8</f>
        <v>19. 5. 2020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24</v>
      </c>
      <c r="E14" s="39"/>
      <c r="F14" s="39"/>
      <c r="G14" s="39"/>
      <c r="H14" s="39"/>
      <c r="I14" s="141" t="s">
        <v>25</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26</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27</v>
      </c>
      <c r="E17" s="39"/>
      <c r="F17" s="39"/>
      <c r="G17" s="39"/>
      <c r="H17" s="39"/>
      <c r="I17" s="141" t="s">
        <v>25</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26</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29</v>
      </c>
      <c r="E20" s="39"/>
      <c r="F20" s="39"/>
      <c r="G20" s="39"/>
      <c r="H20" s="39"/>
      <c r="I20" s="141" t="s">
        <v>25</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26</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31</v>
      </c>
      <c r="E23" s="39"/>
      <c r="F23" s="39"/>
      <c r="G23" s="39"/>
      <c r="H23" s="39"/>
      <c r="I23" s="141" t="s">
        <v>25</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26</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18</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34</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36</v>
      </c>
      <c r="G32" s="39"/>
      <c r="H32" s="39"/>
      <c r="I32" s="153" t="s">
        <v>35</v>
      </c>
      <c r="J32" s="152" t="s">
        <v>37</v>
      </c>
      <c r="K32" s="39"/>
      <c r="L32" s="138"/>
      <c r="S32" s="39"/>
      <c r="T32" s="39"/>
      <c r="U32" s="39"/>
      <c r="V32" s="39"/>
      <c r="W32" s="39"/>
      <c r="X32" s="39"/>
      <c r="Y32" s="39"/>
      <c r="Z32" s="39"/>
      <c r="AA32" s="39"/>
      <c r="AB32" s="39"/>
      <c r="AC32" s="39"/>
      <c r="AD32" s="39"/>
      <c r="AE32" s="39"/>
    </row>
    <row r="33" s="2" customFormat="1" ht="14.4" customHeight="1">
      <c r="A33" s="39"/>
      <c r="B33" s="45"/>
      <c r="C33" s="39"/>
      <c r="D33" s="154" t="s">
        <v>38</v>
      </c>
      <c r="E33" s="135" t="s">
        <v>39</v>
      </c>
      <c r="F33" s="155">
        <f>ROUND((SUM(BE82:BE106)),  2)</f>
        <v>0</v>
      </c>
      <c r="G33" s="39"/>
      <c r="H33" s="39"/>
      <c r="I33" s="156">
        <v>0.20999999999999999</v>
      </c>
      <c r="J33" s="155">
        <f>ROUND(((SUM(BE82:BE106))*I33),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40</v>
      </c>
      <c r="F34" s="155">
        <f>ROUND((SUM(BF82:BF106)),  2)</f>
        <v>0</v>
      </c>
      <c r="G34" s="39"/>
      <c r="H34" s="39"/>
      <c r="I34" s="156">
        <v>0.14999999999999999</v>
      </c>
      <c r="J34" s="155">
        <f>ROUND(((SUM(BF82:BF106))*I34),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41</v>
      </c>
      <c r="F35" s="155">
        <f>ROUND((SUM(BG82:BG106)),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42</v>
      </c>
      <c r="F36" s="155">
        <f>ROUND((SUM(BH82:BH106)),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43</v>
      </c>
      <c r="F37" s="155">
        <f>ROUND((SUM(BI82:BI106)),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44</v>
      </c>
      <c r="E39" s="159"/>
      <c r="F39" s="159"/>
      <c r="G39" s="160" t="s">
        <v>45</v>
      </c>
      <c r="H39" s="161" t="s">
        <v>46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15</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Severovýchodní cyklomagistrála – Propojení etapy 6.3. a etapy 6.1.</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Propojení etapy 6.3. a etapy 6.1.</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20</v>
      </c>
      <c r="D52" s="41"/>
      <c r="E52" s="41"/>
      <c r="F52" s="28" t="str">
        <f>F12</f>
        <v xml:space="preserve"> </v>
      </c>
      <c r="G52" s="41"/>
      <c r="H52" s="41"/>
      <c r="I52" s="141" t="s">
        <v>22</v>
      </c>
      <c r="J52" s="73" t="str">
        <f>IF(J12="","",J12)</f>
        <v>19. 5. 2020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24</v>
      </c>
      <c r="D54" s="41"/>
      <c r="E54" s="41"/>
      <c r="F54" s="28" t="str">
        <f>E15</f>
        <v xml:space="preserve"> </v>
      </c>
      <c r="G54" s="41"/>
      <c r="H54" s="41"/>
      <c r="I54" s="141" t="s">
        <v>29</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27</v>
      </c>
      <c r="D55" s="41"/>
      <c r="E55" s="41"/>
      <c r="F55" s="28" t="str">
        <f>IF(E18="","",E18)</f>
        <v>Vyplň údaj</v>
      </c>
      <c r="G55" s="41"/>
      <c r="H55" s="41"/>
      <c r="I55" s="141" t="s">
        <v>31</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89</v>
      </c>
      <c r="D57" s="173"/>
      <c r="E57" s="173"/>
      <c r="F57" s="173"/>
      <c r="G57" s="173"/>
      <c r="H57" s="173"/>
      <c r="I57" s="174"/>
      <c r="J57" s="175" t="s">
        <v>90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66</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91</v>
      </c>
    </row>
    <row r="60" s="9" customFormat="1" ht="24.96" customHeight="1">
      <c r="A60" s="9"/>
      <c r="B60" s="177"/>
      <c r="C60" s="178"/>
      <c r="D60" s="179" t="s">
        <v>92</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93</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94</v>
      </c>
      <c r="E62" s="187"/>
      <c r="F62" s="187"/>
      <c r="G62" s="187"/>
      <c r="H62" s="187"/>
      <c r="I62" s="188"/>
      <c r="J62" s="189">
        <f>J104</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95</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Severovýchodní cyklomagistrála – Propojení etapy 6.3. a etapy 6.1.</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86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 101 - Propojení etapy 6.3. a etapy 6.1.</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20</v>
      </c>
      <c r="D76" s="41"/>
      <c r="E76" s="41"/>
      <c r="F76" s="28" t="str">
        <f>F12</f>
        <v xml:space="preserve"> </v>
      </c>
      <c r="G76" s="41"/>
      <c r="H76" s="41"/>
      <c r="I76" s="141" t="s">
        <v>22</v>
      </c>
      <c r="J76" s="73" t="str">
        <f>IF(J12="","",J12)</f>
        <v>19. 5. 2020</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24</v>
      </c>
      <c r="D78" s="41"/>
      <c r="E78" s="41"/>
      <c r="F78" s="28" t="str">
        <f>E15</f>
        <v xml:space="preserve"> </v>
      </c>
      <c r="G78" s="41"/>
      <c r="H78" s="41"/>
      <c r="I78" s="141" t="s">
        <v>29</v>
      </c>
      <c r="J78" s="37" t="str">
        <f>E21</f>
        <v xml:space="preserve"> </v>
      </c>
      <c r="K78" s="41"/>
      <c r="L78" s="138"/>
      <c r="S78" s="39"/>
      <c r="T78" s="39"/>
      <c r="U78" s="39"/>
      <c r="V78" s="39"/>
      <c r="W78" s="39"/>
      <c r="X78" s="39"/>
      <c r="Y78" s="39"/>
      <c r="Z78" s="39"/>
      <c r="AA78" s="39"/>
      <c r="AB78" s="39"/>
      <c r="AC78" s="39"/>
      <c r="AD78" s="39"/>
      <c r="AE78" s="39"/>
    </row>
    <row r="79" s="2" customFormat="1" ht="15.15" customHeight="1">
      <c r="A79" s="39"/>
      <c r="B79" s="40"/>
      <c r="C79" s="33" t="s">
        <v>27</v>
      </c>
      <c r="D79" s="41"/>
      <c r="E79" s="41"/>
      <c r="F79" s="28" t="str">
        <f>IF(E18="","",E18)</f>
        <v>Vyplň údaj</v>
      </c>
      <c r="G79" s="41"/>
      <c r="H79" s="41"/>
      <c r="I79" s="141" t="s">
        <v>31</v>
      </c>
      <c r="J79" s="37" t="str">
        <f>E24</f>
        <v xml:space="preserve"> </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96</v>
      </c>
      <c r="D81" s="194" t="s">
        <v>53</v>
      </c>
      <c r="E81" s="194" t="s">
        <v>49</v>
      </c>
      <c r="F81" s="194" t="s">
        <v>50</v>
      </c>
      <c r="G81" s="194" t="s">
        <v>97</v>
      </c>
      <c r="H81" s="194" t="s">
        <v>98</v>
      </c>
      <c r="I81" s="195" t="s">
        <v>99</v>
      </c>
      <c r="J81" s="194" t="s">
        <v>90</v>
      </c>
      <c r="K81" s="196" t="s">
        <v>100</v>
      </c>
      <c r="L81" s="197"/>
      <c r="M81" s="93" t="s">
        <v>18</v>
      </c>
      <c r="N81" s="94" t="s">
        <v>38</v>
      </c>
      <c r="O81" s="94" t="s">
        <v>101</v>
      </c>
      <c r="P81" s="94" t="s">
        <v>102</v>
      </c>
      <c r="Q81" s="94" t="s">
        <v>103</v>
      </c>
      <c r="R81" s="94" t="s">
        <v>104</v>
      </c>
      <c r="S81" s="94" t="s">
        <v>105</v>
      </c>
      <c r="T81" s="95" t="s">
        <v>106</v>
      </c>
      <c r="U81" s="191"/>
      <c r="V81" s="191"/>
      <c r="W81" s="191"/>
      <c r="X81" s="191"/>
      <c r="Y81" s="191"/>
      <c r="Z81" s="191"/>
      <c r="AA81" s="191"/>
      <c r="AB81" s="191"/>
      <c r="AC81" s="191"/>
      <c r="AD81" s="191"/>
      <c r="AE81" s="191"/>
    </row>
    <row r="82" s="2" customFormat="1" ht="22.8" customHeight="1">
      <c r="A82" s="39"/>
      <c r="B82" s="40"/>
      <c r="C82" s="100" t="s">
        <v>107</v>
      </c>
      <c r="D82" s="41"/>
      <c r="E82" s="41"/>
      <c r="F82" s="41"/>
      <c r="G82" s="41"/>
      <c r="H82" s="41"/>
      <c r="I82" s="137"/>
      <c r="J82" s="198">
        <f>BK82</f>
        <v>0</v>
      </c>
      <c r="K82" s="41"/>
      <c r="L82" s="45"/>
      <c r="M82" s="96"/>
      <c r="N82" s="199"/>
      <c r="O82" s="97"/>
      <c r="P82" s="200">
        <f>P83</f>
        <v>0</v>
      </c>
      <c r="Q82" s="97"/>
      <c r="R82" s="200">
        <f>R83</f>
        <v>66.599999999999994</v>
      </c>
      <c r="S82" s="97"/>
      <c r="T82" s="201">
        <f>T83</f>
        <v>0</v>
      </c>
      <c r="U82" s="39"/>
      <c r="V82" s="39"/>
      <c r="W82" s="39"/>
      <c r="X82" s="39"/>
      <c r="Y82" s="39"/>
      <c r="Z82" s="39"/>
      <c r="AA82" s="39"/>
      <c r="AB82" s="39"/>
      <c r="AC82" s="39"/>
      <c r="AD82" s="39"/>
      <c r="AE82" s="39"/>
      <c r="AT82" s="18" t="s">
        <v>67</v>
      </c>
      <c r="AU82" s="18" t="s">
        <v>91</v>
      </c>
      <c r="BK82" s="202">
        <f>BK83</f>
        <v>0</v>
      </c>
    </row>
    <row r="83" s="12" customFormat="1" ht="25.92" customHeight="1">
      <c r="A83" s="12"/>
      <c r="B83" s="203"/>
      <c r="C83" s="204"/>
      <c r="D83" s="205" t="s">
        <v>67</v>
      </c>
      <c r="E83" s="206" t="s">
        <v>108</v>
      </c>
      <c r="F83" s="206" t="s">
        <v>109</v>
      </c>
      <c r="G83" s="204"/>
      <c r="H83" s="204"/>
      <c r="I83" s="207"/>
      <c r="J83" s="208">
        <f>BK83</f>
        <v>0</v>
      </c>
      <c r="K83" s="204"/>
      <c r="L83" s="209"/>
      <c r="M83" s="210"/>
      <c r="N83" s="211"/>
      <c r="O83" s="211"/>
      <c r="P83" s="212">
        <f>P84+P104</f>
        <v>0</v>
      </c>
      <c r="Q83" s="211"/>
      <c r="R83" s="212">
        <f>R84+R104</f>
        <v>66.599999999999994</v>
      </c>
      <c r="S83" s="211"/>
      <c r="T83" s="213">
        <f>T84+T104</f>
        <v>0</v>
      </c>
      <c r="U83" s="12"/>
      <c r="V83" s="12"/>
      <c r="W83" s="12"/>
      <c r="X83" s="12"/>
      <c r="Y83" s="12"/>
      <c r="Z83" s="12"/>
      <c r="AA83" s="12"/>
      <c r="AB83" s="12"/>
      <c r="AC83" s="12"/>
      <c r="AD83" s="12"/>
      <c r="AE83" s="12"/>
      <c r="AR83" s="214" t="s">
        <v>76</v>
      </c>
      <c r="AT83" s="215" t="s">
        <v>67</v>
      </c>
      <c r="AU83" s="215" t="s">
        <v>68</v>
      </c>
      <c r="AY83" s="214" t="s">
        <v>110</v>
      </c>
      <c r="BK83" s="216">
        <f>BK84+BK104</f>
        <v>0</v>
      </c>
    </row>
    <row r="84" s="12" customFormat="1" ht="22.8" customHeight="1">
      <c r="A84" s="12"/>
      <c r="B84" s="203"/>
      <c r="C84" s="204"/>
      <c r="D84" s="205" t="s">
        <v>67</v>
      </c>
      <c r="E84" s="217" t="s">
        <v>111</v>
      </c>
      <c r="F84" s="217" t="s">
        <v>112</v>
      </c>
      <c r="G84" s="204"/>
      <c r="H84" s="204"/>
      <c r="I84" s="207"/>
      <c r="J84" s="218">
        <f>BK84</f>
        <v>0</v>
      </c>
      <c r="K84" s="204"/>
      <c r="L84" s="209"/>
      <c r="M84" s="210"/>
      <c r="N84" s="211"/>
      <c r="O84" s="211"/>
      <c r="P84" s="212">
        <f>SUM(P85:P103)</f>
        <v>0</v>
      </c>
      <c r="Q84" s="211"/>
      <c r="R84" s="212">
        <f>SUM(R85:R103)</f>
        <v>66.599999999999994</v>
      </c>
      <c r="S84" s="211"/>
      <c r="T84" s="213">
        <f>SUM(T85:T103)</f>
        <v>0</v>
      </c>
      <c r="U84" s="12"/>
      <c r="V84" s="12"/>
      <c r="W84" s="12"/>
      <c r="X84" s="12"/>
      <c r="Y84" s="12"/>
      <c r="Z84" s="12"/>
      <c r="AA84" s="12"/>
      <c r="AB84" s="12"/>
      <c r="AC84" s="12"/>
      <c r="AD84" s="12"/>
      <c r="AE84" s="12"/>
      <c r="AR84" s="214" t="s">
        <v>76</v>
      </c>
      <c r="AT84" s="215" t="s">
        <v>67</v>
      </c>
      <c r="AU84" s="215" t="s">
        <v>76</v>
      </c>
      <c r="AY84" s="214" t="s">
        <v>110</v>
      </c>
      <c r="BK84" s="216">
        <f>SUM(BK85:BK103)</f>
        <v>0</v>
      </c>
    </row>
    <row r="85" s="2" customFormat="1" ht="21.75" customHeight="1">
      <c r="A85" s="39"/>
      <c r="B85" s="40"/>
      <c r="C85" s="219" t="s">
        <v>76</v>
      </c>
      <c r="D85" s="219" t="s">
        <v>113</v>
      </c>
      <c r="E85" s="220" t="s">
        <v>114</v>
      </c>
      <c r="F85" s="221" t="s">
        <v>115</v>
      </c>
      <c r="G85" s="222" t="s">
        <v>116</v>
      </c>
      <c r="H85" s="223">
        <v>4298</v>
      </c>
      <c r="I85" s="224"/>
      <c r="J85" s="223">
        <f>ROUND(I85*H85,2)</f>
        <v>0</v>
      </c>
      <c r="K85" s="221" t="s">
        <v>117</v>
      </c>
      <c r="L85" s="45"/>
      <c r="M85" s="225" t="s">
        <v>18</v>
      </c>
      <c r="N85" s="226" t="s">
        <v>39</v>
      </c>
      <c r="O85" s="85"/>
      <c r="P85" s="227">
        <f>O85*H85</f>
        <v>0</v>
      </c>
      <c r="Q85" s="227">
        <v>0</v>
      </c>
      <c r="R85" s="227">
        <f>Q85*H85</f>
        <v>0</v>
      </c>
      <c r="S85" s="227">
        <v>0</v>
      </c>
      <c r="T85" s="228">
        <f>S85*H85</f>
        <v>0</v>
      </c>
      <c r="U85" s="39"/>
      <c r="V85" s="39"/>
      <c r="W85" s="39"/>
      <c r="X85" s="39"/>
      <c r="Y85" s="39"/>
      <c r="Z85" s="39"/>
      <c r="AA85" s="39"/>
      <c r="AB85" s="39"/>
      <c r="AC85" s="39"/>
      <c r="AD85" s="39"/>
      <c r="AE85" s="39"/>
      <c r="AR85" s="229" t="s">
        <v>118</v>
      </c>
      <c r="AT85" s="229" t="s">
        <v>113</v>
      </c>
      <c r="AU85" s="229" t="s">
        <v>78</v>
      </c>
      <c r="AY85" s="18" t="s">
        <v>110</v>
      </c>
      <c r="BE85" s="230">
        <f>IF(N85="základní",J85,0)</f>
        <v>0</v>
      </c>
      <c r="BF85" s="230">
        <f>IF(N85="snížená",J85,0)</f>
        <v>0</v>
      </c>
      <c r="BG85" s="230">
        <f>IF(N85="zákl. přenesená",J85,0)</f>
        <v>0</v>
      </c>
      <c r="BH85" s="230">
        <f>IF(N85="sníž. přenesená",J85,0)</f>
        <v>0</v>
      </c>
      <c r="BI85" s="230">
        <f>IF(N85="nulová",J85,0)</f>
        <v>0</v>
      </c>
      <c r="BJ85" s="18" t="s">
        <v>76</v>
      </c>
      <c r="BK85" s="230">
        <f>ROUND(I85*H85,2)</f>
        <v>0</v>
      </c>
      <c r="BL85" s="18" t="s">
        <v>118</v>
      </c>
      <c r="BM85" s="229" t="s">
        <v>119</v>
      </c>
    </row>
    <row r="86" s="2" customFormat="1">
      <c r="A86" s="39"/>
      <c r="B86" s="40"/>
      <c r="C86" s="41"/>
      <c r="D86" s="231" t="s">
        <v>120</v>
      </c>
      <c r="E86" s="41"/>
      <c r="F86" s="232" t="s">
        <v>121</v>
      </c>
      <c r="G86" s="41"/>
      <c r="H86" s="41"/>
      <c r="I86" s="137"/>
      <c r="J86" s="41"/>
      <c r="K86" s="41"/>
      <c r="L86" s="45"/>
      <c r="M86" s="233"/>
      <c r="N86" s="234"/>
      <c r="O86" s="85"/>
      <c r="P86" s="85"/>
      <c r="Q86" s="85"/>
      <c r="R86" s="85"/>
      <c r="S86" s="85"/>
      <c r="T86" s="86"/>
      <c r="U86" s="39"/>
      <c r="V86" s="39"/>
      <c r="W86" s="39"/>
      <c r="X86" s="39"/>
      <c r="Y86" s="39"/>
      <c r="Z86" s="39"/>
      <c r="AA86" s="39"/>
      <c r="AB86" s="39"/>
      <c r="AC86" s="39"/>
      <c r="AD86" s="39"/>
      <c r="AE86" s="39"/>
      <c r="AT86" s="18" t="s">
        <v>120</v>
      </c>
      <c r="AU86" s="18" t="s">
        <v>78</v>
      </c>
    </row>
    <row r="87" s="13" customFormat="1">
      <c r="A87" s="13"/>
      <c r="B87" s="235"/>
      <c r="C87" s="236"/>
      <c r="D87" s="231" t="s">
        <v>122</v>
      </c>
      <c r="E87" s="237" t="s">
        <v>18</v>
      </c>
      <c r="F87" s="238" t="s">
        <v>123</v>
      </c>
      <c r="G87" s="236"/>
      <c r="H87" s="237" t="s">
        <v>18</v>
      </c>
      <c r="I87" s="239"/>
      <c r="J87" s="236"/>
      <c r="K87" s="236"/>
      <c r="L87" s="240"/>
      <c r="M87" s="241"/>
      <c r="N87" s="242"/>
      <c r="O87" s="242"/>
      <c r="P87" s="242"/>
      <c r="Q87" s="242"/>
      <c r="R87" s="242"/>
      <c r="S87" s="242"/>
      <c r="T87" s="243"/>
      <c r="U87" s="13"/>
      <c r="V87" s="13"/>
      <c r="W87" s="13"/>
      <c r="X87" s="13"/>
      <c r="Y87" s="13"/>
      <c r="Z87" s="13"/>
      <c r="AA87" s="13"/>
      <c r="AB87" s="13"/>
      <c r="AC87" s="13"/>
      <c r="AD87" s="13"/>
      <c r="AE87" s="13"/>
      <c r="AT87" s="244" t="s">
        <v>122</v>
      </c>
      <c r="AU87" s="244" t="s">
        <v>78</v>
      </c>
      <c r="AV87" s="13" t="s">
        <v>76</v>
      </c>
      <c r="AW87" s="13" t="s">
        <v>30</v>
      </c>
      <c r="AX87" s="13" t="s">
        <v>68</v>
      </c>
      <c r="AY87" s="244" t="s">
        <v>110</v>
      </c>
    </row>
    <row r="88" s="14" customFormat="1">
      <c r="A88" s="14"/>
      <c r="B88" s="245"/>
      <c r="C88" s="246"/>
      <c r="D88" s="231" t="s">
        <v>122</v>
      </c>
      <c r="E88" s="247" t="s">
        <v>18</v>
      </c>
      <c r="F88" s="248" t="s">
        <v>124</v>
      </c>
      <c r="G88" s="246"/>
      <c r="H88" s="249">
        <v>4298</v>
      </c>
      <c r="I88" s="250"/>
      <c r="J88" s="246"/>
      <c r="K88" s="246"/>
      <c r="L88" s="251"/>
      <c r="M88" s="252"/>
      <c r="N88" s="253"/>
      <c r="O88" s="253"/>
      <c r="P88" s="253"/>
      <c r="Q88" s="253"/>
      <c r="R88" s="253"/>
      <c r="S88" s="253"/>
      <c r="T88" s="254"/>
      <c r="U88" s="14"/>
      <c r="V88" s="14"/>
      <c r="W88" s="14"/>
      <c r="X88" s="14"/>
      <c r="Y88" s="14"/>
      <c r="Z88" s="14"/>
      <c r="AA88" s="14"/>
      <c r="AB88" s="14"/>
      <c r="AC88" s="14"/>
      <c r="AD88" s="14"/>
      <c r="AE88" s="14"/>
      <c r="AT88" s="255" t="s">
        <v>122</v>
      </c>
      <c r="AU88" s="255" t="s">
        <v>78</v>
      </c>
      <c r="AV88" s="14" t="s">
        <v>78</v>
      </c>
      <c r="AW88" s="14" t="s">
        <v>30</v>
      </c>
      <c r="AX88" s="14" t="s">
        <v>76</v>
      </c>
      <c r="AY88" s="255" t="s">
        <v>110</v>
      </c>
    </row>
    <row r="89" s="2" customFormat="1" ht="21.75" customHeight="1">
      <c r="A89" s="39"/>
      <c r="B89" s="40"/>
      <c r="C89" s="219" t="s">
        <v>78</v>
      </c>
      <c r="D89" s="219" t="s">
        <v>113</v>
      </c>
      <c r="E89" s="220" t="s">
        <v>125</v>
      </c>
      <c r="F89" s="221" t="s">
        <v>126</v>
      </c>
      <c r="G89" s="222" t="s">
        <v>127</v>
      </c>
      <c r="H89" s="223">
        <v>45</v>
      </c>
      <c r="I89" s="224"/>
      <c r="J89" s="223">
        <f>ROUND(I89*H89,2)</f>
        <v>0</v>
      </c>
      <c r="K89" s="221" t="s">
        <v>128</v>
      </c>
      <c r="L89" s="45"/>
      <c r="M89" s="225" t="s">
        <v>18</v>
      </c>
      <c r="N89" s="226" t="s">
        <v>39</v>
      </c>
      <c r="O89" s="85"/>
      <c r="P89" s="227">
        <f>O89*H89</f>
        <v>0</v>
      </c>
      <c r="Q89" s="227">
        <v>1.48</v>
      </c>
      <c r="R89" s="227">
        <f>Q89*H89</f>
        <v>66.599999999999994</v>
      </c>
      <c r="S89" s="227">
        <v>0</v>
      </c>
      <c r="T89" s="228">
        <f>S89*H89</f>
        <v>0</v>
      </c>
      <c r="U89" s="39"/>
      <c r="V89" s="39"/>
      <c r="W89" s="39"/>
      <c r="X89" s="39"/>
      <c r="Y89" s="39"/>
      <c r="Z89" s="39"/>
      <c r="AA89" s="39"/>
      <c r="AB89" s="39"/>
      <c r="AC89" s="39"/>
      <c r="AD89" s="39"/>
      <c r="AE89" s="39"/>
      <c r="AR89" s="229" t="s">
        <v>118</v>
      </c>
      <c r="AT89" s="229" t="s">
        <v>113</v>
      </c>
      <c r="AU89" s="229" t="s">
        <v>78</v>
      </c>
      <c r="AY89" s="18" t="s">
        <v>110</v>
      </c>
      <c r="BE89" s="230">
        <f>IF(N89="základní",J89,0)</f>
        <v>0</v>
      </c>
      <c r="BF89" s="230">
        <f>IF(N89="snížená",J89,0)</f>
        <v>0</v>
      </c>
      <c r="BG89" s="230">
        <f>IF(N89="zákl. přenesená",J89,0)</f>
        <v>0</v>
      </c>
      <c r="BH89" s="230">
        <f>IF(N89="sníž. přenesená",J89,0)</f>
        <v>0</v>
      </c>
      <c r="BI89" s="230">
        <f>IF(N89="nulová",J89,0)</f>
        <v>0</v>
      </c>
      <c r="BJ89" s="18" t="s">
        <v>76</v>
      </c>
      <c r="BK89" s="230">
        <f>ROUND(I89*H89,2)</f>
        <v>0</v>
      </c>
      <c r="BL89" s="18" t="s">
        <v>118</v>
      </c>
      <c r="BM89" s="229" t="s">
        <v>129</v>
      </c>
    </row>
    <row r="90" s="2" customFormat="1">
      <c r="A90" s="39"/>
      <c r="B90" s="40"/>
      <c r="C90" s="41"/>
      <c r="D90" s="231" t="s">
        <v>120</v>
      </c>
      <c r="E90" s="41"/>
      <c r="F90" s="232" t="s">
        <v>130</v>
      </c>
      <c r="G90" s="41"/>
      <c r="H90" s="41"/>
      <c r="I90" s="137"/>
      <c r="J90" s="41"/>
      <c r="K90" s="41"/>
      <c r="L90" s="45"/>
      <c r="M90" s="233"/>
      <c r="N90" s="234"/>
      <c r="O90" s="85"/>
      <c r="P90" s="85"/>
      <c r="Q90" s="85"/>
      <c r="R90" s="85"/>
      <c r="S90" s="85"/>
      <c r="T90" s="86"/>
      <c r="U90" s="39"/>
      <c r="V90" s="39"/>
      <c r="W90" s="39"/>
      <c r="X90" s="39"/>
      <c r="Y90" s="39"/>
      <c r="Z90" s="39"/>
      <c r="AA90" s="39"/>
      <c r="AB90" s="39"/>
      <c r="AC90" s="39"/>
      <c r="AD90" s="39"/>
      <c r="AE90" s="39"/>
      <c r="AT90" s="18" t="s">
        <v>120</v>
      </c>
      <c r="AU90" s="18" t="s">
        <v>78</v>
      </c>
    </row>
    <row r="91" s="13" customFormat="1">
      <c r="A91" s="13"/>
      <c r="B91" s="235"/>
      <c r="C91" s="236"/>
      <c r="D91" s="231" t="s">
        <v>122</v>
      </c>
      <c r="E91" s="237" t="s">
        <v>18</v>
      </c>
      <c r="F91" s="238" t="s">
        <v>131</v>
      </c>
      <c r="G91" s="236"/>
      <c r="H91" s="237" t="s">
        <v>18</v>
      </c>
      <c r="I91" s="239"/>
      <c r="J91" s="236"/>
      <c r="K91" s="236"/>
      <c r="L91" s="240"/>
      <c r="M91" s="241"/>
      <c r="N91" s="242"/>
      <c r="O91" s="242"/>
      <c r="P91" s="242"/>
      <c r="Q91" s="242"/>
      <c r="R91" s="242"/>
      <c r="S91" s="242"/>
      <c r="T91" s="243"/>
      <c r="U91" s="13"/>
      <c r="V91" s="13"/>
      <c r="W91" s="13"/>
      <c r="X91" s="13"/>
      <c r="Y91" s="13"/>
      <c r="Z91" s="13"/>
      <c r="AA91" s="13"/>
      <c r="AB91" s="13"/>
      <c r="AC91" s="13"/>
      <c r="AD91" s="13"/>
      <c r="AE91" s="13"/>
      <c r="AT91" s="244" t="s">
        <v>122</v>
      </c>
      <c r="AU91" s="244" t="s">
        <v>78</v>
      </c>
      <c r="AV91" s="13" t="s">
        <v>76</v>
      </c>
      <c r="AW91" s="13" t="s">
        <v>30</v>
      </c>
      <c r="AX91" s="13" t="s">
        <v>68</v>
      </c>
      <c r="AY91" s="244" t="s">
        <v>110</v>
      </c>
    </row>
    <row r="92" s="14" customFormat="1">
      <c r="A92" s="14"/>
      <c r="B92" s="245"/>
      <c r="C92" s="246"/>
      <c r="D92" s="231" t="s">
        <v>122</v>
      </c>
      <c r="E92" s="247" t="s">
        <v>18</v>
      </c>
      <c r="F92" s="248" t="s">
        <v>132</v>
      </c>
      <c r="G92" s="246"/>
      <c r="H92" s="249">
        <v>45</v>
      </c>
      <c r="I92" s="250"/>
      <c r="J92" s="246"/>
      <c r="K92" s="246"/>
      <c r="L92" s="251"/>
      <c r="M92" s="252"/>
      <c r="N92" s="253"/>
      <c r="O92" s="253"/>
      <c r="P92" s="253"/>
      <c r="Q92" s="253"/>
      <c r="R92" s="253"/>
      <c r="S92" s="253"/>
      <c r="T92" s="254"/>
      <c r="U92" s="14"/>
      <c r="V92" s="14"/>
      <c r="W92" s="14"/>
      <c r="X92" s="14"/>
      <c r="Y92" s="14"/>
      <c r="Z92" s="14"/>
      <c r="AA92" s="14"/>
      <c r="AB92" s="14"/>
      <c r="AC92" s="14"/>
      <c r="AD92" s="14"/>
      <c r="AE92" s="14"/>
      <c r="AT92" s="255" t="s">
        <v>122</v>
      </c>
      <c r="AU92" s="255" t="s">
        <v>78</v>
      </c>
      <c r="AV92" s="14" t="s">
        <v>78</v>
      </c>
      <c r="AW92" s="14" t="s">
        <v>30</v>
      </c>
      <c r="AX92" s="14" t="s">
        <v>76</v>
      </c>
      <c r="AY92" s="255" t="s">
        <v>110</v>
      </c>
    </row>
    <row r="93" s="2" customFormat="1" ht="16.5" customHeight="1">
      <c r="A93" s="39"/>
      <c r="B93" s="40"/>
      <c r="C93" s="219" t="s">
        <v>133</v>
      </c>
      <c r="D93" s="219" t="s">
        <v>113</v>
      </c>
      <c r="E93" s="220" t="s">
        <v>134</v>
      </c>
      <c r="F93" s="221" t="s">
        <v>135</v>
      </c>
      <c r="G93" s="222" t="s">
        <v>116</v>
      </c>
      <c r="H93" s="223">
        <v>2989.98</v>
      </c>
      <c r="I93" s="224"/>
      <c r="J93" s="223">
        <f>ROUND(I93*H93,2)</f>
        <v>0</v>
      </c>
      <c r="K93" s="221" t="s">
        <v>117</v>
      </c>
      <c r="L93" s="45"/>
      <c r="M93" s="225" t="s">
        <v>18</v>
      </c>
      <c r="N93" s="226" t="s">
        <v>39</v>
      </c>
      <c r="O93" s="85"/>
      <c r="P93" s="227">
        <f>O93*H93</f>
        <v>0</v>
      </c>
      <c r="Q93" s="227">
        <v>0</v>
      </c>
      <c r="R93" s="227">
        <f>Q93*H93</f>
        <v>0</v>
      </c>
      <c r="S93" s="227">
        <v>0</v>
      </c>
      <c r="T93" s="228">
        <f>S93*H93</f>
        <v>0</v>
      </c>
      <c r="U93" s="39"/>
      <c r="V93" s="39"/>
      <c r="W93" s="39"/>
      <c r="X93" s="39"/>
      <c r="Y93" s="39"/>
      <c r="Z93" s="39"/>
      <c r="AA93" s="39"/>
      <c r="AB93" s="39"/>
      <c r="AC93" s="39"/>
      <c r="AD93" s="39"/>
      <c r="AE93" s="39"/>
      <c r="AR93" s="229" t="s">
        <v>118</v>
      </c>
      <c r="AT93" s="229" t="s">
        <v>113</v>
      </c>
      <c r="AU93" s="229" t="s">
        <v>78</v>
      </c>
      <c r="AY93" s="18" t="s">
        <v>110</v>
      </c>
      <c r="BE93" s="230">
        <f>IF(N93="základní",J93,0)</f>
        <v>0</v>
      </c>
      <c r="BF93" s="230">
        <f>IF(N93="snížená",J93,0)</f>
        <v>0</v>
      </c>
      <c r="BG93" s="230">
        <f>IF(N93="zákl. přenesená",J93,0)</f>
        <v>0</v>
      </c>
      <c r="BH93" s="230">
        <f>IF(N93="sníž. přenesená",J93,0)</f>
        <v>0</v>
      </c>
      <c r="BI93" s="230">
        <f>IF(N93="nulová",J93,0)</f>
        <v>0</v>
      </c>
      <c r="BJ93" s="18" t="s">
        <v>76</v>
      </c>
      <c r="BK93" s="230">
        <f>ROUND(I93*H93,2)</f>
        <v>0</v>
      </c>
      <c r="BL93" s="18" t="s">
        <v>118</v>
      </c>
      <c r="BM93" s="229" t="s">
        <v>136</v>
      </c>
    </row>
    <row r="94" s="2" customFormat="1">
      <c r="A94" s="39"/>
      <c r="B94" s="40"/>
      <c r="C94" s="41"/>
      <c r="D94" s="231" t="s">
        <v>120</v>
      </c>
      <c r="E94" s="41"/>
      <c r="F94" s="232" t="s">
        <v>137</v>
      </c>
      <c r="G94" s="41"/>
      <c r="H94" s="41"/>
      <c r="I94" s="137"/>
      <c r="J94" s="41"/>
      <c r="K94" s="41"/>
      <c r="L94" s="45"/>
      <c r="M94" s="233"/>
      <c r="N94" s="234"/>
      <c r="O94" s="85"/>
      <c r="P94" s="85"/>
      <c r="Q94" s="85"/>
      <c r="R94" s="85"/>
      <c r="S94" s="85"/>
      <c r="T94" s="86"/>
      <c r="U94" s="39"/>
      <c r="V94" s="39"/>
      <c r="W94" s="39"/>
      <c r="X94" s="39"/>
      <c r="Y94" s="39"/>
      <c r="Z94" s="39"/>
      <c r="AA94" s="39"/>
      <c r="AB94" s="39"/>
      <c r="AC94" s="39"/>
      <c r="AD94" s="39"/>
      <c r="AE94" s="39"/>
      <c r="AT94" s="18" t="s">
        <v>120</v>
      </c>
      <c r="AU94" s="18" t="s">
        <v>78</v>
      </c>
    </row>
    <row r="95" s="14" customFormat="1">
      <c r="A95" s="14"/>
      <c r="B95" s="245"/>
      <c r="C95" s="246"/>
      <c r="D95" s="231" t="s">
        <v>122</v>
      </c>
      <c r="E95" s="247" t="s">
        <v>18</v>
      </c>
      <c r="F95" s="248" t="s">
        <v>138</v>
      </c>
      <c r="G95" s="246"/>
      <c r="H95" s="249">
        <v>2989.98</v>
      </c>
      <c r="I95" s="250"/>
      <c r="J95" s="246"/>
      <c r="K95" s="246"/>
      <c r="L95" s="251"/>
      <c r="M95" s="252"/>
      <c r="N95" s="253"/>
      <c r="O95" s="253"/>
      <c r="P95" s="253"/>
      <c r="Q95" s="253"/>
      <c r="R95" s="253"/>
      <c r="S95" s="253"/>
      <c r="T95" s="254"/>
      <c r="U95" s="14"/>
      <c r="V95" s="14"/>
      <c r="W95" s="14"/>
      <c r="X95" s="14"/>
      <c r="Y95" s="14"/>
      <c r="Z95" s="14"/>
      <c r="AA95" s="14"/>
      <c r="AB95" s="14"/>
      <c r="AC95" s="14"/>
      <c r="AD95" s="14"/>
      <c r="AE95" s="14"/>
      <c r="AT95" s="255" t="s">
        <v>122</v>
      </c>
      <c r="AU95" s="255" t="s">
        <v>78</v>
      </c>
      <c r="AV95" s="14" t="s">
        <v>78</v>
      </c>
      <c r="AW95" s="14" t="s">
        <v>30</v>
      </c>
      <c r="AX95" s="14" t="s">
        <v>76</v>
      </c>
      <c r="AY95" s="255" t="s">
        <v>110</v>
      </c>
    </row>
    <row r="96" s="2" customFormat="1" ht="16.5" customHeight="1">
      <c r="A96" s="39"/>
      <c r="B96" s="40"/>
      <c r="C96" s="219" t="s">
        <v>118</v>
      </c>
      <c r="D96" s="219" t="s">
        <v>113</v>
      </c>
      <c r="E96" s="220" t="s">
        <v>139</v>
      </c>
      <c r="F96" s="221" t="s">
        <v>140</v>
      </c>
      <c r="G96" s="222" t="s">
        <v>116</v>
      </c>
      <c r="H96" s="223">
        <v>3136.98</v>
      </c>
      <c r="I96" s="224"/>
      <c r="J96" s="223">
        <f>ROUND(I96*H96,2)</f>
        <v>0</v>
      </c>
      <c r="K96" s="221" t="s">
        <v>117</v>
      </c>
      <c r="L96" s="45"/>
      <c r="M96" s="225" t="s">
        <v>18</v>
      </c>
      <c r="N96" s="226" t="s">
        <v>39</v>
      </c>
      <c r="O96" s="85"/>
      <c r="P96" s="227">
        <f>O96*H96</f>
        <v>0</v>
      </c>
      <c r="Q96" s="227">
        <v>0</v>
      </c>
      <c r="R96" s="227">
        <f>Q96*H96</f>
        <v>0</v>
      </c>
      <c r="S96" s="227">
        <v>0</v>
      </c>
      <c r="T96" s="228">
        <f>S96*H96</f>
        <v>0</v>
      </c>
      <c r="U96" s="39"/>
      <c r="V96" s="39"/>
      <c r="W96" s="39"/>
      <c r="X96" s="39"/>
      <c r="Y96" s="39"/>
      <c r="Z96" s="39"/>
      <c r="AA96" s="39"/>
      <c r="AB96" s="39"/>
      <c r="AC96" s="39"/>
      <c r="AD96" s="39"/>
      <c r="AE96" s="39"/>
      <c r="AR96" s="229" t="s">
        <v>118</v>
      </c>
      <c r="AT96" s="229" t="s">
        <v>113</v>
      </c>
      <c r="AU96" s="229" t="s">
        <v>78</v>
      </c>
      <c r="AY96" s="18" t="s">
        <v>110</v>
      </c>
      <c r="BE96" s="230">
        <f>IF(N96="základní",J96,0)</f>
        <v>0</v>
      </c>
      <c r="BF96" s="230">
        <f>IF(N96="snížená",J96,0)</f>
        <v>0</v>
      </c>
      <c r="BG96" s="230">
        <f>IF(N96="zákl. přenesená",J96,0)</f>
        <v>0</v>
      </c>
      <c r="BH96" s="230">
        <f>IF(N96="sníž. přenesená",J96,0)</f>
        <v>0</v>
      </c>
      <c r="BI96" s="230">
        <f>IF(N96="nulová",J96,0)</f>
        <v>0</v>
      </c>
      <c r="BJ96" s="18" t="s">
        <v>76</v>
      </c>
      <c r="BK96" s="230">
        <f>ROUND(I96*H96,2)</f>
        <v>0</v>
      </c>
      <c r="BL96" s="18" t="s">
        <v>118</v>
      </c>
      <c r="BM96" s="229" t="s">
        <v>141</v>
      </c>
    </row>
    <row r="97" s="14" customFormat="1">
      <c r="A97" s="14"/>
      <c r="B97" s="245"/>
      <c r="C97" s="246"/>
      <c r="D97" s="231" t="s">
        <v>122</v>
      </c>
      <c r="E97" s="247" t="s">
        <v>18</v>
      </c>
      <c r="F97" s="248" t="s">
        <v>142</v>
      </c>
      <c r="G97" s="246"/>
      <c r="H97" s="249">
        <v>3136.98</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122</v>
      </c>
      <c r="AU97" s="255" t="s">
        <v>78</v>
      </c>
      <c r="AV97" s="14" t="s">
        <v>78</v>
      </c>
      <c r="AW97" s="14" t="s">
        <v>30</v>
      </c>
      <c r="AX97" s="14" t="s">
        <v>76</v>
      </c>
      <c r="AY97" s="255" t="s">
        <v>110</v>
      </c>
    </row>
    <row r="98" s="2" customFormat="1" ht="21.75" customHeight="1">
      <c r="A98" s="39"/>
      <c r="B98" s="40"/>
      <c r="C98" s="219" t="s">
        <v>111</v>
      </c>
      <c r="D98" s="219" t="s">
        <v>113</v>
      </c>
      <c r="E98" s="220" t="s">
        <v>143</v>
      </c>
      <c r="F98" s="221" t="s">
        <v>144</v>
      </c>
      <c r="G98" s="222" t="s">
        <v>116</v>
      </c>
      <c r="H98" s="223">
        <v>2965.5799999999999</v>
      </c>
      <c r="I98" s="224"/>
      <c r="J98" s="223">
        <f>ROUND(I98*H98,2)</f>
        <v>0</v>
      </c>
      <c r="K98" s="221" t="s">
        <v>117</v>
      </c>
      <c r="L98" s="45"/>
      <c r="M98" s="225" t="s">
        <v>18</v>
      </c>
      <c r="N98" s="226" t="s">
        <v>39</v>
      </c>
      <c r="O98" s="85"/>
      <c r="P98" s="227">
        <f>O98*H98</f>
        <v>0</v>
      </c>
      <c r="Q98" s="227">
        <v>0</v>
      </c>
      <c r="R98" s="227">
        <f>Q98*H98</f>
        <v>0</v>
      </c>
      <c r="S98" s="227">
        <v>0</v>
      </c>
      <c r="T98" s="228">
        <f>S98*H98</f>
        <v>0</v>
      </c>
      <c r="U98" s="39"/>
      <c r="V98" s="39"/>
      <c r="W98" s="39"/>
      <c r="X98" s="39"/>
      <c r="Y98" s="39"/>
      <c r="Z98" s="39"/>
      <c r="AA98" s="39"/>
      <c r="AB98" s="39"/>
      <c r="AC98" s="39"/>
      <c r="AD98" s="39"/>
      <c r="AE98" s="39"/>
      <c r="AR98" s="229" t="s">
        <v>118</v>
      </c>
      <c r="AT98" s="229" t="s">
        <v>113</v>
      </c>
      <c r="AU98" s="229" t="s">
        <v>78</v>
      </c>
      <c r="AY98" s="18" t="s">
        <v>110</v>
      </c>
      <c r="BE98" s="230">
        <f>IF(N98="základní",J98,0)</f>
        <v>0</v>
      </c>
      <c r="BF98" s="230">
        <f>IF(N98="snížená",J98,0)</f>
        <v>0</v>
      </c>
      <c r="BG98" s="230">
        <f>IF(N98="zákl. přenesená",J98,0)</f>
        <v>0</v>
      </c>
      <c r="BH98" s="230">
        <f>IF(N98="sníž. přenesená",J98,0)</f>
        <v>0</v>
      </c>
      <c r="BI98" s="230">
        <f>IF(N98="nulová",J98,0)</f>
        <v>0</v>
      </c>
      <c r="BJ98" s="18" t="s">
        <v>76</v>
      </c>
      <c r="BK98" s="230">
        <f>ROUND(I98*H98,2)</f>
        <v>0</v>
      </c>
      <c r="BL98" s="18" t="s">
        <v>118</v>
      </c>
      <c r="BM98" s="229" t="s">
        <v>145</v>
      </c>
    </row>
    <row r="99" s="2" customFormat="1">
      <c r="A99" s="39"/>
      <c r="B99" s="40"/>
      <c r="C99" s="41"/>
      <c r="D99" s="231" t="s">
        <v>120</v>
      </c>
      <c r="E99" s="41"/>
      <c r="F99" s="232" t="s">
        <v>146</v>
      </c>
      <c r="G99" s="41"/>
      <c r="H99" s="41"/>
      <c r="I99" s="137"/>
      <c r="J99" s="41"/>
      <c r="K99" s="41"/>
      <c r="L99" s="45"/>
      <c r="M99" s="233"/>
      <c r="N99" s="234"/>
      <c r="O99" s="85"/>
      <c r="P99" s="85"/>
      <c r="Q99" s="85"/>
      <c r="R99" s="85"/>
      <c r="S99" s="85"/>
      <c r="T99" s="86"/>
      <c r="U99" s="39"/>
      <c r="V99" s="39"/>
      <c r="W99" s="39"/>
      <c r="X99" s="39"/>
      <c r="Y99" s="39"/>
      <c r="Z99" s="39"/>
      <c r="AA99" s="39"/>
      <c r="AB99" s="39"/>
      <c r="AC99" s="39"/>
      <c r="AD99" s="39"/>
      <c r="AE99" s="39"/>
      <c r="AT99" s="18" t="s">
        <v>120</v>
      </c>
      <c r="AU99" s="18" t="s">
        <v>78</v>
      </c>
    </row>
    <row r="100" s="14" customFormat="1">
      <c r="A100" s="14"/>
      <c r="B100" s="245"/>
      <c r="C100" s="246"/>
      <c r="D100" s="231" t="s">
        <v>122</v>
      </c>
      <c r="E100" s="247" t="s">
        <v>18</v>
      </c>
      <c r="F100" s="248" t="s">
        <v>147</v>
      </c>
      <c r="G100" s="246"/>
      <c r="H100" s="249">
        <v>2965.5799999999999</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122</v>
      </c>
      <c r="AU100" s="255" t="s">
        <v>78</v>
      </c>
      <c r="AV100" s="14" t="s">
        <v>78</v>
      </c>
      <c r="AW100" s="14" t="s">
        <v>30</v>
      </c>
      <c r="AX100" s="14" t="s">
        <v>76</v>
      </c>
      <c r="AY100" s="255" t="s">
        <v>110</v>
      </c>
    </row>
    <row r="101" s="2" customFormat="1" ht="21.75" customHeight="1">
      <c r="A101" s="39"/>
      <c r="B101" s="40"/>
      <c r="C101" s="219" t="s">
        <v>148</v>
      </c>
      <c r="D101" s="219" t="s">
        <v>113</v>
      </c>
      <c r="E101" s="220" t="s">
        <v>149</v>
      </c>
      <c r="F101" s="221" t="s">
        <v>150</v>
      </c>
      <c r="G101" s="222" t="s">
        <v>116</v>
      </c>
      <c r="H101" s="223">
        <v>3112.5799999999999</v>
      </c>
      <c r="I101" s="224"/>
      <c r="J101" s="223">
        <f>ROUND(I101*H101,2)</f>
        <v>0</v>
      </c>
      <c r="K101" s="221" t="s">
        <v>117</v>
      </c>
      <c r="L101" s="45"/>
      <c r="M101" s="225" t="s">
        <v>18</v>
      </c>
      <c r="N101" s="226" t="s">
        <v>39</v>
      </c>
      <c r="O101" s="85"/>
      <c r="P101" s="227">
        <f>O101*H101</f>
        <v>0</v>
      </c>
      <c r="Q101" s="227">
        <v>0</v>
      </c>
      <c r="R101" s="227">
        <f>Q101*H101</f>
        <v>0</v>
      </c>
      <c r="S101" s="227">
        <v>0</v>
      </c>
      <c r="T101" s="228">
        <f>S101*H101</f>
        <v>0</v>
      </c>
      <c r="U101" s="39"/>
      <c r="V101" s="39"/>
      <c r="W101" s="39"/>
      <c r="X101" s="39"/>
      <c r="Y101" s="39"/>
      <c r="Z101" s="39"/>
      <c r="AA101" s="39"/>
      <c r="AB101" s="39"/>
      <c r="AC101" s="39"/>
      <c r="AD101" s="39"/>
      <c r="AE101" s="39"/>
      <c r="AR101" s="229" t="s">
        <v>118</v>
      </c>
      <c r="AT101" s="229" t="s">
        <v>113</v>
      </c>
      <c r="AU101" s="229" t="s">
        <v>78</v>
      </c>
      <c r="AY101" s="18" t="s">
        <v>110</v>
      </c>
      <c r="BE101" s="230">
        <f>IF(N101="základní",J101,0)</f>
        <v>0</v>
      </c>
      <c r="BF101" s="230">
        <f>IF(N101="snížená",J101,0)</f>
        <v>0</v>
      </c>
      <c r="BG101" s="230">
        <f>IF(N101="zákl. přenesená",J101,0)</f>
        <v>0</v>
      </c>
      <c r="BH101" s="230">
        <f>IF(N101="sníž. přenesená",J101,0)</f>
        <v>0</v>
      </c>
      <c r="BI101" s="230">
        <f>IF(N101="nulová",J101,0)</f>
        <v>0</v>
      </c>
      <c r="BJ101" s="18" t="s">
        <v>76</v>
      </c>
      <c r="BK101" s="230">
        <f>ROUND(I101*H101,2)</f>
        <v>0</v>
      </c>
      <c r="BL101" s="18" t="s">
        <v>118</v>
      </c>
      <c r="BM101" s="229" t="s">
        <v>151</v>
      </c>
    </row>
    <row r="102" s="2" customFormat="1">
      <c r="A102" s="39"/>
      <c r="B102" s="40"/>
      <c r="C102" s="41"/>
      <c r="D102" s="231" t="s">
        <v>120</v>
      </c>
      <c r="E102" s="41"/>
      <c r="F102" s="232" t="s">
        <v>152</v>
      </c>
      <c r="G102" s="41"/>
      <c r="H102" s="41"/>
      <c r="I102" s="137"/>
      <c r="J102" s="41"/>
      <c r="K102" s="41"/>
      <c r="L102" s="45"/>
      <c r="M102" s="233"/>
      <c r="N102" s="234"/>
      <c r="O102" s="85"/>
      <c r="P102" s="85"/>
      <c r="Q102" s="85"/>
      <c r="R102" s="85"/>
      <c r="S102" s="85"/>
      <c r="T102" s="86"/>
      <c r="U102" s="39"/>
      <c r="V102" s="39"/>
      <c r="W102" s="39"/>
      <c r="X102" s="39"/>
      <c r="Y102" s="39"/>
      <c r="Z102" s="39"/>
      <c r="AA102" s="39"/>
      <c r="AB102" s="39"/>
      <c r="AC102" s="39"/>
      <c r="AD102" s="39"/>
      <c r="AE102" s="39"/>
      <c r="AT102" s="18" t="s">
        <v>120</v>
      </c>
      <c r="AU102" s="18" t="s">
        <v>78</v>
      </c>
    </row>
    <row r="103" s="14" customFormat="1">
      <c r="A103" s="14"/>
      <c r="B103" s="245"/>
      <c r="C103" s="246"/>
      <c r="D103" s="231" t="s">
        <v>122</v>
      </c>
      <c r="E103" s="247" t="s">
        <v>18</v>
      </c>
      <c r="F103" s="248" t="s">
        <v>153</v>
      </c>
      <c r="G103" s="246"/>
      <c r="H103" s="249">
        <v>3112.5799999999999</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122</v>
      </c>
      <c r="AU103" s="255" t="s">
        <v>78</v>
      </c>
      <c r="AV103" s="14" t="s">
        <v>78</v>
      </c>
      <c r="AW103" s="14" t="s">
        <v>30</v>
      </c>
      <c r="AX103" s="14" t="s">
        <v>76</v>
      </c>
      <c r="AY103" s="255" t="s">
        <v>110</v>
      </c>
    </row>
    <row r="104" s="12" customFormat="1" ht="22.8" customHeight="1">
      <c r="A104" s="12"/>
      <c r="B104" s="203"/>
      <c r="C104" s="204"/>
      <c r="D104" s="205" t="s">
        <v>67</v>
      </c>
      <c r="E104" s="217" t="s">
        <v>154</v>
      </c>
      <c r="F104" s="217" t="s">
        <v>155</v>
      </c>
      <c r="G104" s="204"/>
      <c r="H104" s="204"/>
      <c r="I104" s="207"/>
      <c r="J104" s="218">
        <f>BK104</f>
        <v>0</v>
      </c>
      <c r="K104" s="204"/>
      <c r="L104" s="209"/>
      <c r="M104" s="210"/>
      <c r="N104" s="211"/>
      <c r="O104" s="211"/>
      <c r="P104" s="212">
        <f>SUM(P105:P106)</f>
        <v>0</v>
      </c>
      <c r="Q104" s="211"/>
      <c r="R104" s="212">
        <f>SUM(R105:R106)</f>
        <v>0</v>
      </c>
      <c r="S104" s="211"/>
      <c r="T104" s="213">
        <f>SUM(T105:T106)</f>
        <v>0</v>
      </c>
      <c r="U104" s="12"/>
      <c r="V104" s="12"/>
      <c r="W104" s="12"/>
      <c r="X104" s="12"/>
      <c r="Y104" s="12"/>
      <c r="Z104" s="12"/>
      <c r="AA104" s="12"/>
      <c r="AB104" s="12"/>
      <c r="AC104" s="12"/>
      <c r="AD104" s="12"/>
      <c r="AE104" s="12"/>
      <c r="AR104" s="214" t="s">
        <v>76</v>
      </c>
      <c r="AT104" s="215" t="s">
        <v>67</v>
      </c>
      <c r="AU104" s="215" t="s">
        <v>76</v>
      </c>
      <c r="AY104" s="214" t="s">
        <v>110</v>
      </c>
      <c r="BK104" s="216">
        <f>SUM(BK105:BK106)</f>
        <v>0</v>
      </c>
    </row>
    <row r="105" s="2" customFormat="1" ht="21.75" customHeight="1">
      <c r="A105" s="39"/>
      <c r="B105" s="40"/>
      <c r="C105" s="219" t="s">
        <v>156</v>
      </c>
      <c r="D105" s="219" t="s">
        <v>113</v>
      </c>
      <c r="E105" s="220" t="s">
        <v>157</v>
      </c>
      <c r="F105" s="221" t="s">
        <v>158</v>
      </c>
      <c r="G105" s="222" t="s">
        <v>159</v>
      </c>
      <c r="H105" s="223">
        <v>66.599999999999994</v>
      </c>
      <c r="I105" s="224"/>
      <c r="J105" s="223">
        <f>ROUND(I105*H105,2)</f>
        <v>0</v>
      </c>
      <c r="K105" s="221" t="s">
        <v>117</v>
      </c>
      <c r="L105" s="45"/>
      <c r="M105" s="225" t="s">
        <v>18</v>
      </c>
      <c r="N105" s="226" t="s">
        <v>39</v>
      </c>
      <c r="O105" s="85"/>
      <c r="P105" s="227">
        <f>O105*H105</f>
        <v>0</v>
      </c>
      <c r="Q105" s="227">
        <v>0</v>
      </c>
      <c r="R105" s="227">
        <f>Q105*H105</f>
        <v>0</v>
      </c>
      <c r="S105" s="227">
        <v>0</v>
      </c>
      <c r="T105" s="228">
        <f>S105*H105</f>
        <v>0</v>
      </c>
      <c r="U105" s="39"/>
      <c r="V105" s="39"/>
      <c r="W105" s="39"/>
      <c r="X105" s="39"/>
      <c r="Y105" s="39"/>
      <c r="Z105" s="39"/>
      <c r="AA105" s="39"/>
      <c r="AB105" s="39"/>
      <c r="AC105" s="39"/>
      <c r="AD105" s="39"/>
      <c r="AE105" s="39"/>
      <c r="AR105" s="229" t="s">
        <v>118</v>
      </c>
      <c r="AT105" s="229" t="s">
        <v>113</v>
      </c>
      <c r="AU105" s="229" t="s">
        <v>78</v>
      </c>
      <c r="AY105" s="18" t="s">
        <v>110</v>
      </c>
      <c r="BE105" s="230">
        <f>IF(N105="základní",J105,0)</f>
        <v>0</v>
      </c>
      <c r="BF105" s="230">
        <f>IF(N105="snížená",J105,0)</f>
        <v>0</v>
      </c>
      <c r="BG105" s="230">
        <f>IF(N105="zákl. přenesená",J105,0)</f>
        <v>0</v>
      </c>
      <c r="BH105" s="230">
        <f>IF(N105="sníž. přenesená",J105,0)</f>
        <v>0</v>
      </c>
      <c r="BI105" s="230">
        <f>IF(N105="nulová",J105,0)</f>
        <v>0</v>
      </c>
      <c r="BJ105" s="18" t="s">
        <v>76</v>
      </c>
      <c r="BK105" s="230">
        <f>ROUND(I105*H105,2)</f>
        <v>0</v>
      </c>
      <c r="BL105" s="18" t="s">
        <v>118</v>
      </c>
      <c r="BM105" s="229" t="s">
        <v>160</v>
      </c>
    </row>
    <row r="106" s="2" customFormat="1">
      <c r="A106" s="39"/>
      <c r="B106" s="40"/>
      <c r="C106" s="41"/>
      <c r="D106" s="231" t="s">
        <v>120</v>
      </c>
      <c r="E106" s="41"/>
      <c r="F106" s="232" t="s">
        <v>161</v>
      </c>
      <c r="G106" s="41"/>
      <c r="H106" s="41"/>
      <c r="I106" s="137"/>
      <c r="J106" s="41"/>
      <c r="K106" s="41"/>
      <c r="L106" s="45"/>
      <c r="M106" s="256"/>
      <c r="N106" s="257"/>
      <c r="O106" s="258"/>
      <c r="P106" s="258"/>
      <c r="Q106" s="258"/>
      <c r="R106" s="258"/>
      <c r="S106" s="258"/>
      <c r="T106" s="259"/>
      <c r="U106" s="39"/>
      <c r="V106" s="39"/>
      <c r="W106" s="39"/>
      <c r="X106" s="39"/>
      <c r="Y106" s="39"/>
      <c r="Z106" s="39"/>
      <c r="AA106" s="39"/>
      <c r="AB106" s="39"/>
      <c r="AC106" s="39"/>
      <c r="AD106" s="39"/>
      <c r="AE106" s="39"/>
      <c r="AT106" s="18" t="s">
        <v>120</v>
      </c>
      <c r="AU106" s="18" t="s">
        <v>78</v>
      </c>
    </row>
    <row r="107" s="2" customFormat="1" ht="6.96" customHeight="1">
      <c r="A107" s="39"/>
      <c r="B107" s="60"/>
      <c r="C107" s="61"/>
      <c r="D107" s="61"/>
      <c r="E107" s="61"/>
      <c r="F107" s="61"/>
      <c r="G107" s="61"/>
      <c r="H107" s="61"/>
      <c r="I107" s="167"/>
      <c r="J107" s="61"/>
      <c r="K107" s="61"/>
      <c r="L107" s="45"/>
      <c r="M107" s="39"/>
      <c r="O107" s="39"/>
      <c r="P107" s="39"/>
      <c r="Q107" s="39"/>
      <c r="R107" s="39"/>
      <c r="S107" s="39"/>
      <c r="T107" s="39"/>
      <c r="U107" s="39"/>
      <c r="V107" s="39"/>
      <c r="W107" s="39"/>
      <c r="X107" s="39"/>
      <c r="Y107" s="39"/>
      <c r="Z107" s="39"/>
      <c r="AA107" s="39"/>
      <c r="AB107" s="39"/>
      <c r="AC107" s="39"/>
      <c r="AD107" s="39"/>
      <c r="AE107" s="39"/>
    </row>
  </sheetData>
  <sheetProtection sheet="1" autoFilter="0" formatColumns="0" formatRows="0" objects="1" scenarios="1" spinCount="100000" saltValue="1e9tiBcNQbB1rKv8meptBMP8/Hac1LsviDfcRsTmlL7xZhY0xyeVQpueOZTvkXOoHx2mUfE1GT9EW3N0Z0mnCw==" hashValue="kWkGMRs5F3966J2uuvIasH2LpInK7OEk0jJb1MR4MtcznjpxQ7Apyw07SE+/7YeznVUE3w2BymV8TX6xIOv5Yw==" algorithmName="SHA-512" password="CC35"/>
  <autoFilter ref="C81:K10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78</v>
      </c>
    </row>
    <row r="4" s="1" customFormat="1" ht="24.96" customHeight="1">
      <c r="B4" s="21"/>
      <c r="D4" s="133" t="s">
        <v>85</v>
      </c>
      <c r="I4" s="129"/>
      <c r="L4" s="21"/>
      <c r="M4" s="134" t="s">
        <v>10</v>
      </c>
      <c r="AT4" s="18" t="s">
        <v>4</v>
      </c>
    </row>
    <row r="5" s="1" customFormat="1" ht="6.96" customHeight="1">
      <c r="B5" s="21"/>
      <c r="I5" s="129"/>
      <c r="L5" s="21"/>
    </row>
    <row r="6" s="1" customFormat="1" ht="12" customHeight="1">
      <c r="B6" s="21"/>
      <c r="D6" s="135" t="s">
        <v>15</v>
      </c>
      <c r="I6" s="129"/>
      <c r="L6" s="21"/>
    </row>
    <row r="7" s="1" customFormat="1" ht="16.5" customHeight="1">
      <c r="B7" s="21"/>
      <c r="E7" s="136" t="str">
        <f>'Rekapitulace stavby'!K6</f>
        <v>Severovýchodní cyklomagistrála – Propojení etapy 6.3. a etapy 6.1.</v>
      </c>
      <c r="F7" s="135"/>
      <c r="G7" s="135"/>
      <c r="H7" s="135"/>
      <c r="I7" s="129"/>
      <c r="L7" s="21"/>
    </row>
    <row r="8" s="2" customFormat="1" ht="12" customHeight="1">
      <c r="A8" s="39"/>
      <c r="B8" s="45"/>
      <c r="C8" s="39"/>
      <c r="D8" s="135" t="s">
        <v>86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162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17</v>
      </c>
      <c r="E11" s="39"/>
      <c r="F11" s="140" t="s">
        <v>18</v>
      </c>
      <c r="G11" s="39"/>
      <c r="H11" s="39"/>
      <c r="I11" s="141" t="s">
        <v>19</v>
      </c>
      <c r="J11" s="140" t="s">
        <v>18</v>
      </c>
      <c r="K11" s="39"/>
      <c r="L11" s="138"/>
      <c r="S11" s="39"/>
      <c r="T11" s="39"/>
      <c r="U11" s="39"/>
      <c r="V11" s="39"/>
      <c r="W11" s="39"/>
      <c r="X11" s="39"/>
      <c r="Y11" s="39"/>
      <c r="Z11" s="39"/>
      <c r="AA11" s="39"/>
      <c r="AB11" s="39"/>
      <c r="AC11" s="39"/>
      <c r="AD11" s="39"/>
      <c r="AE11" s="39"/>
    </row>
    <row r="12" s="2" customFormat="1" ht="12" customHeight="1">
      <c r="A12" s="39"/>
      <c r="B12" s="45"/>
      <c r="C12" s="39"/>
      <c r="D12" s="135" t="s">
        <v>20</v>
      </c>
      <c r="E12" s="39"/>
      <c r="F12" s="140" t="s">
        <v>21</v>
      </c>
      <c r="G12" s="39"/>
      <c r="H12" s="39"/>
      <c r="I12" s="141" t="s">
        <v>22</v>
      </c>
      <c r="J12" s="142" t="str">
        <f>'Rekapitulace stavby'!AN8</f>
        <v>19. 5. 2020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24</v>
      </c>
      <c r="E14" s="39"/>
      <c r="F14" s="39"/>
      <c r="G14" s="39"/>
      <c r="H14" s="39"/>
      <c r="I14" s="141" t="s">
        <v>25</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26</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27</v>
      </c>
      <c r="E17" s="39"/>
      <c r="F17" s="39"/>
      <c r="G17" s="39"/>
      <c r="H17" s="39"/>
      <c r="I17" s="141" t="s">
        <v>25</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26</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29</v>
      </c>
      <c r="E20" s="39"/>
      <c r="F20" s="39"/>
      <c r="G20" s="39"/>
      <c r="H20" s="39"/>
      <c r="I20" s="141" t="s">
        <v>25</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26</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31</v>
      </c>
      <c r="E23" s="39"/>
      <c r="F23" s="39"/>
      <c r="G23" s="39"/>
      <c r="H23" s="39"/>
      <c r="I23" s="141" t="s">
        <v>25</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26</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18</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34</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36</v>
      </c>
      <c r="G32" s="39"/>
      <c r="H32" s="39"/>
      <c r="I32" s="153" t="s">
        <v>35</v>
      </c>
      <c r="J32" s="152" t="s">
        <v>37</v>
      </c>
      <c r="K32" s="39"/>
      <c r="L32" s="138"/>
      <c r="S32" s="39"/>
      <c r="T32" s="39"/>
      <c r="U32" s="39"/>
      <c r="V32" s="39"/>
      <c r="W32" s="39"/>
      <c r="X32" s="39"/>
      <c r="Y32" s="39"/>
      <c r="Z32" s="39"/>
      <c r="AA32" s="39"/>
      <c r="AB32" s="39"/>
      <c r="AC32" s="39"/>
      <c r="AD32" s="39"/>
      <c r="AE32" s="39"/>
    </row>
    <row r="33" s="2" customFormat="1" ht="14.4" customHeight="1">
      <c r="A33" s="39"/>
      <c r="B33" s="45"/>
      <c r="C33" s="39"/>
      <c r="D33" s="154" t="s">
        <v>38</v>
      </c>
      <c r="E33" s="135" t="s">
        <v>39</v>
      </c>
      <c r="F33" s="155">
        <f>ROUND((SUM(BE83:BE133)),  2)</f>
        <v>0</v>
      </c>
      <c r="G33" s="39"/>
      <c r="H33" s="39"/>
      <c r="I33" s="156">
        <v>0.20999999999999999</v>
      </c>
      <c r="J33" s="155">
        <f>ROUND(((SUM(BE83:BE133))*I33),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40</v>
      </c>
      <c r="F34" s="155">
        <f>ROUND((SUM(BF83:BF133)),  2)</f>
        <v>0</v>
      </c>
      <c r="G34" s="39"/>
      <c r="H34" s="39"/>
      <c r="I34" s="156">
        <v>0.14999999999999999</v>
      </c>
      <c r="J34" s="155">
        <f>ROUND(((SUM(BF83:BF133))*I34),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41</v>
      </c>
      <c r="F35" s="155">
        <f>ROUND((SUM(BG83:BG133)),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42</v>
      </c>
      <c r="F36" s="155">
        <f>ROUND((SUM(BH83:BH133)),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43</v>
      </c>
      <c r="F37" s="155">
        <f>ROUND((SUM(BI83:BI133)),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44</v>
      </c>
      <c r="E39" s="159"/>
      <c r="F39" s="159"/>
      <c r="G39" s="160" t="s">
        <v>45</v>
      </c>
      <c r="H39" s="161" t="s">
        <v>46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15</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Severovýchodní cyklomagistrála – Propojení etapy 6.3. a etapy 6.1.</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192 - Trvalé dopravní značení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20</v>
      </c>
      <c r="D52" s="41"/>
      <c r="E52" s="41"/>
      <c r="F52" s="28" t="str">
        <f>F12</f>
        <v xml:space="preserve"> </v>
      </c>
      <c r="G52" s="41"/>
      <c r="H52" s="41"/>
      <c r="I52" s="141" t="s">
        <v>22</v>
      </c>
      <c r="J52" s="73" t="str">
        <f>IF(J12="","",J12)</f>
        <v>19. 5. 2020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24</v>
      </c>
      <c r="D54" s="41"/>
      <c r="E54" s="41"/>
      <c r="F54" s="28" t="str">
        <f>E15</f>
        <v xml:space="preserve"> </v>
      </c>
      <c r="G54" s="41"/>
      <c r="H54" s="41"/>
      <c r="I54" s="141" t="s">
        <v>29</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27</v>
      </c>
      <c r="D55" s="41"/>
      <c r="E55" s="41"/>
      <c r="F55" s="28" t="str">
        <f>IF(E18="","",E18)</f>
        <v>Vyplň údaj</v>
      </c>
      <c r="G55" s="41"/>
      <c r="H55" s="41"/>
      <c r="I55" s="141" t="s">
        <v>31</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89</v>
      </c>
      <c r="D57" s="173"/>
      <c r="E57" s="173"/>
      <c r="F57" s="173"/>
      <c r="G57" s="173"/>
      <c r="H57" s="173"/>
      <c r="I57" s="174"/>
      <c r="J57" s="175" t="s">
        <v>90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66</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91</v>
      </c>
    </row>
    <row r="60" s="9" customFormat="1" ht="24.96" customHeight="1">
      <c r="A60" s="9"/>
      <c r="B60" s="177"/>
      <c r="C60" s="178"/>
      <c r="D60" s="179" t="s">
        <v>92</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163</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164</v>
      </c>
      <c r="E62" s="187"/>
      <c r="F62" s="187"/>
      <c r="G62" s="187"/>
      <c r="H62" s="187"/>
      <c r="I62" s="188"/>
      <c r="J62" s="189">
        <f>J125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94</v>
      </c>
      <c r="E63" s="187"/>
      <c r="F63" s="187"/>
      <c r="G63" s="187"/>
      <c r="H63" s="187"/>
      <c r="I63" s="188"/>
      <c r="J63" s="189">
        <f>J131</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95</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15</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Severovýchodní cyklomagistrála – Propojení etapy 6.3. a etapy 6.1.</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86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 192 - Trvalé dopravní značení</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20</v>
      </c>
      <c r="D77" s="41"/>
      <c r="E77" s="41"/>
      <c r="F77" s="28" t="str">
        <f>F12</f>
        <v xml:space="preserve"> </v>
      </c>
      <c r="G77" s="41"/>
      <c r="H77" s="41"/>
      <c r="I77" s="141" t="s">
        <v>22</v>
      </c>
      <c r="J77" s="73" t="str">
        <f>IF(J12="","",J12)</f>
        <v>19. 5. 2020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5.15" customHeight="1">
      <c r="A79" s="39"/>
      <c r="B79" s="40"/>
      <c r="C79" s="33" t="s">
        <v>24</v>
      </c>
      <c r="D79" s="41"/>
      <c r="E79" s="41"/>
      <c r="F79" s="28" t="str">
        <f>E15</f>
        <v xml:space="preserve"> </v>
      </c>
      <c r="G79" s="41"/>
      <c r="H79" s="41"/>
      <c r="I79" s="141" t="s">
        <v>29</v>
      </c>
      <c r="J79" s="37" t="str">
        <f>E21</f>
        <v xml:space="preserve"> </v>
      </c>
      <c r="K79" s="41"/>
      <c r="L79" s="138"/>
      <c r="S79" s="39"/>
      <c r="T79" s="39"/>
      <c r="U79" s="39"/>
      <c r="V79" s="39"/>
      <c r="W79" s="39"/>
      <c r="X79" s="39"/>
      <c r="Y79" s="39"/>
      <c r="Z79" s="39"/>
      <c r="AA79" s="39"/>
      <c r="AB79" s="39"/>
      <c r="AC79" s="39"/>
      <c r="AD79" s="39"/>
      <c r="AE79" s="39"/>
    </row>
    <row r="80" s="2" customFormat="1" ht="15.15" customHeight="1">
      <c r="A80" s="39"/>
      <c r="B80" s="40"/>
      <c r="C80" s="33" t="s">
        <v>27</v>
      </c>
      <c r="D80" s="41"/>
      <c r="E80" s="41"/>
      <c r="F80" s="28" t="str">
        <f>IF(E18="","",E18)</f>
        <v>Vyplň údaj</v>
      </c>
      <c r="G80" s="41"/>
      <c r="H80" s="41"/>
      <c r="I80" s="141" t="s">
        <v>31</v>
      </c>
      <c r="J80" s="37" t="str">
        <f>E24</f>
        <v xml:space="preserve"> </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96</v>
      </c>
      <c r="D82" s="194" t="s">
        <v>53</v>
      </c>
      <c r="E82" s="194" t="s">
        <v>49</v>
      </c>
      <c r="F82" s="194" t="s">
        <v>50</v>
      </c>
      <c r="G82" s="194" t="s">
        <v>97</v>
      </c>
      <c r="H82" s="194" t="s">
        <v>98</v>
      </c>
      <c r="I82" s="195" t="s">
        <v>99</v>
      </c>
      <c r="J82" s="194" t="s">
        <v>90</v>
      </c>
      <c r="K82" s="196" t="s">
        <v>100</v>
      </c>
      <c r="L82" s="197"/>
      <c r="M82" s="93" t="s">
        <v>18</v>
      </c>
      <c r="N82" s="94" t="s">
        <v>38</v>
      </c>
      <c r="O82" s="94" t="s">
        <v>101</v>
      </c>
      <c r="P82" s="94" t="s">
        <v>102</v>
      </c>
      <c r="Q82" s="94" t="s">
        <v>103</v>
      </c>
      <c r="R82" s="94" t="s">
        <v>104</v>
      </c>
      <c r="S82" s="94" t="s">
        <v>105</v>
      </c>
      <c r="T82" s="95" t="s">
        <v>106</v>
      </c>
      <c r="U82" s="191"/>
      <c r="V82" s="191"/>
      <c r="W82" s="191"/>
      <c r="X82" s="191"/>
      <c r="Y82" s="191"/>
      <c r="Z82" s="191"/>
      <c r="AA82" s="191"/>
      <c r="AB82" s="191"/>
      <c r="AC82" s="191"/>
      <c r="AD82" s="191"/>
      <c r="AE82" s="191"/>
    </row>
    <row r="83" s="2" customFormat="1" ht="22.8" customHeight="1">
      <c r="A83" s="39"/>
      <c r="B83" s="40"/>
      <c r="C83" s="100" t="s">
        <v>107</v>
      </c>
      <c r="D83" s="41"/>
      <c r="E83" s="41"/>
      <c r="F83" s="41"/>
      <c r="G83" s="41"/>
      <c r="H83" s="41"/>
      <c r="I83" s="137"/>
      <c r="J83" s="198">
        <f>BK83</f>
        <v>0</v>
      </c>
      <c r="K83" s="41"/>
      <c r="L83" s="45"/>
      <c r="M83" s="96"/>
      <c r="N83" s="199"/>
      <c r="O83" s="97"/>
      <c r="P83" s="200">
        <f>P84</f>
        <v>0</v>
      </c>
      <c r="Q83" s="97"/>
      <c r="R83" s="200">
        <f>R84</f>
        <v>1.4820999999999998</v>
      </c>
      <c r="S83" s="97"/>
      <c r="T83" s="201">
        <f>T84</f>
        <v>0.17849999999999999</v>
      </c>
      <c r="U83" s="39"/>
      <c r="V83" s="39"/>
      <c r="W83" s="39"/>
      <c r="X83" s="39"/>
      <c r="Y83" s="39"/>
      <c r="Z83" s="39"/>
      <c r="AA83" s="39"/>
      <c r="AB83" s="39"/>
      <c r="AC83" s="39"/>
      <c r="AD83" s="39"/>
      <c r="AE83" s="39"/>
      <c r="AT83" s="18" t="s">
        <v>67</v>
      </c>
      <c r="AU83" s="18" t="s">
        <v>91</v>
      </c>
      <c r="BK83" s="202">
        <f>BK84</f>
        <v>0</v>
      </c>
    </row>
    <row r="84" s="12" customFormat="1" ht="25.92" customHeight="1">
      <c r="A84" s="12"/>
      <c r="B84" s="203"/>
      <c r="C84" s="204"/>
      <c r="D84" s="205" t="s">
        <v>67</v>
      </c>
      <c r="E84" s="206" t="s">
        <v>108</v>
      </c>
      <c r="F84" s="206" t="s">
        <v>109</v>
      </c>
      <c r="G84" s="204"/>
      <c r="H84" s="204"/>
      <c r="I84" s="207"/>
      <c r="J84" s="208">
        <f>BK84</f>
        <v>0</v>
      </c>
      <c r="K84" s="204"/>
      <c r="L84" s="209"/>
      <c r="M84" s="210"/>
      <c r="N84" s="211"/>
      <c r="O84" s="211"/>
      <c r="P84" s="212">
        <f>P85+P125+P131</f>
        <v>0</v>
      </c>
      <c r="Q84" s="211"/>
      <c r="R84" s="212">
        <f>R85+R125+R131</f>
        <v>1.4820999999999998</v>
      </c>
      <c r="S84" s="211"/>
      <c r="T84" s="213">
        <f>T85+T125+T131</f>
        <v>0.17849999999999999</v>
      </c>
      <c r="U84" s="12"/>
      <c r="V84" s="12"/>
      <c r="W84" s="12"/>
      <c r="X84" s="12"/>
      <c r="Y84" s="12"/>
      <c r="Z84" s="12"/>
      <c r="AA84" s="12"/>
      <c r="AB84" s="12"/>
      <c r="AC84" s="12"/>
      <c r="AD84" s="12"/>
      <c r="AE84" s="12"/>
      <c r="AR84" s="214" t="s">
        <v>76</v>
      </c>
      <c r="AT84" s="215" t="s">
        <v>67</v>
      </c>
      <c r="AU84" s="215" t="s">
        <v>68</v>
      </c>
      <c r="AY84" s="214" t="s">
        <v>110</v>
      </c>
      <c r="BK84" s="216">
        <f>BK85+BK125+BK131</f>
        <v>0</v>
      </c>
    </row>
    <row r="85" s="12" customFormat="1" ht="22.8" customHeight="1">
      <c r="A85" s="12"/>
      <c r="B85" s="203"/>
      <c r="C85" s="204"/>
      <c r="D85" s="205" t="s">
        <v>67</v>
      </c>
      <c r="E85" s="217" t="s">
        <v>165</v>
      </c>
      <c r="F85" s="217" t="s">
        <v>166</v>
      </c>
      <c r="G85" s="204"/>
      <c r="H85" s="204"/>
      <c r="I85" s="207"/>
      <c r="J85" s="218">
        <f>BK85</f>
        <v>0</v>
      </c>
      <c r="K85" s="204"/>
      <c r="L85" s="209"/>
      <c r="M85" s="210"/>
      <c r="N85" s="211"/>
      <c r="O85" s="211"/>
      <c r="P85" s="212">
        <f>SUM(P86:P124)</f>
        <v>0</v>
      </c>
      <c r="Q85" s="211"/>
      <c r="R85" s="212">
        <f>SUM(R86:R124)</f>
        <v>1.4820999999999998</v>
      </c>
      <c r="S85" s="211"/>
      <c r="T85" s="213">
        <f>SUM(T86:T124)</f>
        <v>0.17849999999999999</v>
      </c>
      <c r="U85" s="12"/>
      <c r="V85" s="12"/>
      <c r="W85" s="12"/>
      <c r="X85" s="12"/>
      <c r="Y85" s="12"/>
      <c r="Z85" s="12"/>
      <c r="AA85" s="12"/>
      <c r="AB85" s="12"/>
      <c r="AC85" s="12"/>
      <c r="AD85" s="12"/>
      <c r="AE85" s="12"/>
      <c r="AR85" s="214" t="s">
        <v>76</v>
      </c>
      <c r="AT85" s="215" t="s">
        <v>67</v>
      </c>
      <c r="AU85" s="215" t="s">
        <v>76</v>
      </c>
      <c r="AY85" s="214" t="s">
        <v>110</v>
      </c>
      <c r="BK85" s="216">
        <f>SUM(BK86:BK124)</f>
        <v>0</v>
      </c>
    </row>
    <row r="86" s="2" customFormat="1" ht="21.75" customHeight="1">
      <c r="A86" s="39"/>
      <c r="B86" s="40"/>
      <c r="C86" s="219" t="s">
        <v>76</v>
      </c>
      <c r="D86" s="219" t="s">
        <v>113</v>
      </c>
      <c r="E86" s="220" t="s">
        <v>167</v>
      </c>
      <c r="F86" s="221" t="s">
        <v>168</v>
      </c>
      <c r="G86" s="222" t="s">
        <v>169</v>
      </c>
      <c r="H86" s="223">
        <v>2</v>
      </c>
      <c r="I86" s="224"/>
      <c r="J86" s="223">
        <f>ROUND(I86*H86,2)</f>
        <v>0</v>
      </c>
      <c r="K86" s="221" t="s">
        <v>117</v>
      </c>
      <c r="L86" s="45"/>
      <c r="M86" s="225" t="s">
        <v>18</v>
      </c>
      <c r="N86" s="226" t="s">
        <v>39</v>
      </c>
      <c r="O86" s="85"/>
      <c r="P86" s="227">
        <f>O86*H86</f>
        <v>0</v>
      </c>
      <c r="Q86" s="227">
        <v>0</v>
      </c>
      <c r="R86" s="227">
        <f>Q86*H86</f>
        <v>0</v>
      </c>
      <c r="S86" s="227">
        <v>0.082000000000000003</v>
      </c>
      <c r="T86" s="228">
        <f>S86*H86</f>
        <v>0.16400000000000001</v>
      </c>
      <c r="U86" s="39"/>
      <c r="V86" s="39"/>
      <c r="W86" s="39"/>
      <c r="X86" s="39"/>
      <c r="Y86" s="39"/>
      <c r="Z86" s="39"/>
      <c r="AA86" s="39"/>
      <c r="AB86" s="39"/>
      <c r="AC86" s="39"/>
      <c r="AD86" s="39"/>
      <c r="AE86" s="39"/>
      <c r="AR86" s="229" t="s">
        <v>118</v>
      </c>
      <c r="AT86" s="229" t="s">
        <v>113</v>
      </c>
      <c r="AU86" s="229" t="s">
        <v>78</v>
      </c>
      <c r="AY86" s="18" t="s">
        <v>110</v>
      </c>
      <c r="BE86" s="230">
        <f>IF(N86="základní",J86,0)</f>
        <v>0</v>
      </c>
      <c r="BF86" s="230">
        <f>IF(N86="snížená",J86,0)</f>
        <v>0</v>
      </c>
      <c r="BG86" s="230">
        <f>IF(N86="zákl. přenesená",J86,0)</f>
        <v>0</v>
      </c>
      <c r="BH86" s="230">
        <f>IF(N86="sníž. přenesená",J86,0)</f>
        <v>0</v>
      </c>
      <c r="BI86" s="230">
        <f>IF(N86="nulová",J86,0)</f>
        <v>0</v>
      </c>
      <c r="BJ86" s="18" t="s">
        <v>76</v>
      </c>
      <c r="BK86" s="230">
        <f>ROUND(I86*H86,2)</f>
        <v>0</v>
      </c>
      <c r="BL86" s="18" t="s">
        <v>118</v>
      </c>
      <c r="BM86" s="229" t="s">
        <v>170</v>
      </c>
    </row>
    <row r="87" s="2" customFormat="1">
      <c r="A87" s="39"/>
      <c r="B87" s="40"/>
      <c r="C87" s="41"/>
      <c r="D87" s="231" t="s">
        <v>120</v>
      </c>
      <c r="E87" s="41"/>
      <c r="F87" s="232" t="s">
        <v>171</v>
      </c>
      <c r="G87" s="41"/>
      <c r="H87" s="41"/>
      <c r="I87" s="137"/>
      <c r="J87" s="41"/>
      <c r="K87" s="41"/>
      <c r="L87" s="45"/>
      <c r="M87" s="233"/>
      <c r="N87" s="234"/>
      <c r="O87" s="85"/>
      <c r="P87" s="85"/>
      <c r="Q87" s="85"/>
      <c r="R87" s="85"/>
      <c r="S87" s="85"/>
      <c r="T87" s="86"/>
      <c r="U87" s="39"/>
      <c r="V87" s="39"/>
      <c r="W87" s="39"/>
      <c r="X87" s="39"/>
      <c r="Y87" s="39"/>
      <c r="Z87" s="39"/>
      <c r="AA87" s="39"/>
      <c r="AB87" s="39"/>
      <c r="AC87" s="39"/>
      <c r="AD87" s="39"/>
      <c r="AE87" s="39"/>
      <c r="AT87" s="18" t="s">
        <v>120</v>
      </c>
      <c r="AU87" s="18" t="s">
        <v>78</v>
      </c>
    </row>
    <row r="88" s="14" customFormat="1">
      <c r="A88" s="14"/>
      <c r="B88" s="245"/>
      <c r="C88" s="246"/>
      <c r="D88" s="231" t="s">
        <v>122</v>
      </c>
      <c r="E88" s="247" t="s">
        <v>18</v>
      </c>
      <c r="F88" s="248" t="s">
        <v>78</v>
      </c>
      <c r="G88" s="246"/>
      <c r="H88" s="249">
        <v>2</v>
      </c>
      <c r="I88" s="250"/>
      <c r="J88" s="246"/>
      <c r="K88" s="246"/>
      <c r="L88" s="251"/>
      <c r="M88" s="252"/>
      <c r="N88" s="253"/>
      <c r="O88" s="253"/>
      <c r="P88" s="253"/>
      <c r="Q88" s="253"/>
      <c r="R88" s="253"/>
      <c r="S88" s="253"/>
      <c r="T88" s="254"/>
      <c r="U88" s="14"/>
      <c r="V88" s="14"/>
      <c r="W88" s="14"/>
      <c r="X88" s="14"/>
      <c r="Y88" s="14"/>
      <c r="Z88" s="14"/>
      <c r="AA88" s="14"/>
      <c r="AB88" s="14"/>
      <c r="AC88" s="14"/>
      <c r="AD88" s="14"/>
      <c r="AE88" s="14"/>
      <c r="AT88" s="255" t="s">
        <v>122</v>
      </c>
      <c r="AU88" s="255" t="s">
        <v>78</v>
      </c>
      <c r="AV88" s="14" t="s">
        <v>78</v>
      </c>
      <c r="AW88" s="14" t="s">
        <v>30</v>
      </c>
      <c r="AX88" s="14" t="s">
        <v>76</v>
      </c>
      <c r="AY88" s="255" t="s">
        <v>110</v>
      </c>
    </row>
    <row r="89" s="2" customFormat="1" ht="21.75" customHeight="1">
      <c r="A89" s="39"/>
      <c r="B89" s="40"/>
      <c r="C89" s="219" t="s">
        <v>78</v>
      </c>
      <c r="D89" s="219" t="s">
        <v>113</v>
      </c>
      <c r="E89" s="220" t="s">
        <v>172</v>
      </c>
      <c r="F89" s="221" t="s">
        <v>173</v>
      </c>
      <c r="G89" s="222" t="s">
        <v>169</v>
      </c>
      <c r="H89" s="223">
        <v>1</v>
      </c>
      <c r="I89" s="224"/>
      <c r="J89" s="223">
        <f>ROUND(I89*H89,2)</f>
        <v>0</v>
      </c>
      <c r="K89" s="221" t="s">
        <v>117</v>
      </c>
      <c r="L89" s="45"/>
      <c r="M89" s="225" t="s">
        <v>18</v>
      </c>
      <c r="N89" s="226" t="s">
        <v>39</v>
      </c>
      <c r="O89" s="85"/>
      <c r="P89" s="227">
        <f>O89*H89</f>
        <v>0</v>
      </c>
      <c r="Q89" s="227">
        <v>0</v>
      </c>
      <c r="R89" s="227">
        <f>Q89*H89</f>
        <v>0</v>
      </c>
      <c r="S89" s="227">
        <v>0.0040000000000000001</v>
      </c>
      <c r="T89" s="228">
        <f>S89*H89</f>
        <v>0.0040000000000000001</v>
      </c>
      <c r="U89" s="39"/>
      <c r="V89" s="39"/>
      <c r="W89" s="39"/>
      <c r="X89" s="39"/>
      <c r="Y89" s="39"/>
      <c r="Z89" s="39"/>
      <c r="AA89" s="39"/>
      <c r="AB89" s="39"/>
      <c r="AC89" s="39"/>
      <c r="AD89" s="39"/>
      <c r="AE89" s="39"/>
      <c r="AR89" s="229" t="s">
        <v>118</v>
      </c>
      <c r="AT89" s="229" t="s">
        <v>113</v>
      </c>
      <c r="AU89" s="229" t="s">
        <v>78</v>
      </c>
      <c r="AY89" s="18" t="s">
        <v>110</v>
      </c>
      <c r="BE89" s="230">
        <f>IF(N89="základní",J89,0)</f>
        <v>0</v>
      </c>
      <c r="BF89" s="230">
        <f>IF(N89="snížená",J89,0)</f>
        <v>0</v>
      </c>
      <c r="BG89" s="230">
        <f>IF(N89="zákl. přenesená",J89,0)</f>
        <v>0</v>
      </c>
      <c r="BH89" s="230">
        <f>IF(N89="sníž. přenesená",J89,0)</f>
        <v>0</v>
      </c>
      <c r="BI89" s="230">
        <f>IF(N89="nulová",J89,0)</f>
        <v>0</v>
      </c>
      <c r="BJ89" s="18" t="s">
        <v>76</v>
      </c>
      <c r="BK89" s="230">
        <f>ROUND(I89*H89,2)</f>
        <v>0</v>
      </c>
      <c r="BL89" s="18" t="s">
        <v>118</v>
      </c>
      <c r="BM89" s="229" t="s">
        <v>174</v>
      </c>
    </row>
    <row r="90" s="2" customFormat="1">
      <c r="A90" s="39"/>
      <c r="B90" s="40"/>
      <c r="C90" s="41"/>
      <c r="D90" s="231" t="s">
        <v>120</v>
      </c>
      <c r="E90" s="41"/>
      <c r="F90" s="232" t="s">
        <v>175</v>
      </c>
      <c r="G90" s="41"/>
      <c r="H90" s="41"/>
      <c r="I90" s="137"/>
      <c r="J90" s="41"/>
      <c r="K90" s="41"/>
      <c r="L90" s="45"/>
      <c r="M90" s="233"/>
      <c r="N90" s="234"/>
      <c r="O90" s="85"/>
      <c r="P90" s="85"/>
      <c r="Q90" s="85"/>
      <c r="R90" s="85"/>
      <c r="S90" s="85"/>
      <c r="T90" s="86"/>
      <c r="U90" s="39"/>
      <c r="V90" s="39"/>
      <c r="W90" s="39"/>
      <c r="X90" s="39"/>
      <c r="Y90" s="39"/>
      <c r="Z90" s="39"/>
      <c r="AA90" s="39"/>
      <c r="AB90" s="39"/>
      <c r="AC90" s="39"/>
      <c r="AD90" s="39"/>
      <c r="AE90" s="39"/>
      <c r="AT90" s="18" t="s">
        <v>120</v>
      </c>
      <c r="AU90" s="18" t="s">
        <v>78</v>
      </c>
    </row>
    <row r="91" s="14" customFormat="1">
      <c r="A91" s="14"/>
      <c r="B91" s="245"/>
      <c r="C91" s="246"/>
      <c r="D91" s="231" t="s">
        <v>122</v>
      </c>
      <c r="E91" s="247" t="s">
        <v>18</v>
      </c>
      <c r="F91" s="248" t="s">
        <v>176</v>
      </c>
      <c r="G91" s="246"/>
      <c r="H91" s="249">
        <v>1</v>
      </c>
      <c r="I91" s="250"/>
      <c r="J91" s="246"/>
      <c r="K91" s="246"/>
      <c r="L91" s="251"/>
      <c r="M91" s="252"/>
      <c r="N91" s="253"/>
      <c r="O91" s="253"/>
      <c r="P91" s="253"/>
      <c r="Q91" s="253"/>
      <c r="R91" s="253"/>
      <c r="S91" s="253"/>
      <c r="T91" s="254"/>
      <c r="U91" s="14"/>
      <c r="V91" s="14"/>
      <c r="W91" s="14"/>
      <c r="X91" s="14"/>
      <c r="Y91" s="14"/>
      <c r="Z91" s="14"/>
      <c r="AA91" s="14"/>
      <c r="AB91" s="14"/>
      <c r="AC91" s="14"/>
      <c r="AD91" s="14"/>
      <c r="AE91" s="14"/>
      <c r="AT91" s="255" t="s">
        <v>122</v>
      </c>
      <c r="AU91" s="255" t="s">
        <v>78</v>
      </c>
      <c r="AV91" s="14" t="s">
        <v>78</v>
      </c>
      <c r="AW91" s="14" t="s">
        <v>30</v>
      </c>
      <c r="AX91" s="14" t="s">
        <v>76</v>
      </c>
      <c r="AY91" s="255" t="s">
        <v>110</v>
      </c>
    </row>
    <row r="92" s="2" customFormat="1" ht="21.75" customHeight="1">
      <c r="A92" s="39"/>
      <c r="B92" s="40"/>
      <c r="C92" s="219" t="s">
        <v>133</v>
      </c>
      <c r="D92" s="219" t="s">
        <v>113</v>
      </c>
      <c r="E92" s="220" t="s">
        <v>177</v>
      </c>
      <c r="F92" s="221" t="s">
        <v>178</v>
      </c>
      <c r="G92" s="222" t="s">
        <v>169</v>
      </c>
      <c r="H92" s="223">
        <v>5</v>
      </c>
      <c r="I92" s="224"/>
      <c r="J92" s="223">
        <f>ROUND(I92*H92,2)</f>
        <v>0</v>
      </c>
      <c r="K92" s="221" t="s">
        <v>117</v>
      </c>
      <c r="L92" s="45"/>
      <c r="M92" s="225" t="s">
        <v>18</v>
      </c>
      <c r="N92" s="226" t="s">
        <v>39</v>
      </c>
      <c r="O92" s="85"/>
      <c r="P92" s="227">
        <f>O92*H92</f>
        <v>0</v>
      </c>
      <c r="Q92" s="227">
        <v>0</v>
      </c>
      <c r="R92" s="227">
        <f>Q92*H92</f>
        <v>0</v>
      </c>
      <c r="S92" s="227">
        <v>0.0020999999999999999</v>
      </c>
      <c r="T92" s="228">
        <f>S92*H92</f>
        <v>0.010499999999999999</v>
      </c>
      <c r="U92" s="39"/>
      <c r="V92" s="39"/>
      <c r="W92" s="39"/>
      <c r="X92" s="39"/>
      <c r="Y92" s="39"/>
      <c r="Z92" s="39"/>
      <c r="AA92" s="39"/>
      <c r="AB92" s="39"/>
      <c r="AC92" s="39"/>
      <c r="AD92" s="39"/>
      <c r="AE92" s="39"/>
      <c r="AR92" s="229" t="s">
        <v>118</v>
      </c>
      <c r="AT92" s="229" t="s">
        <v>113</v>
      </c>
      <c r="AU92" s="229" t="s">
        <v>78</v>
      </c>
      <c r="AY92" s="18" t="s">
        <v>110</v>
      </c>
      <c r="BE92" s="230">
        <f>IF(N92="základní",J92,0)</f>
        <v>0</v>
      </c>
      <c r="BF92" s="230">
        <f>IF(N92="snížená",J92,0)</f>
        <v>0</v>
      </c>
      <c r="BG92" s="230">
        <f>IF(N92="zákl. přenesená",J92,0)</f>
        <v>0</v>
      </c>
      <c r="BH92" s="230">
        <f>IF(N92="sníž. přenesená",J92,0)</f>
        <v>0</v>
      </c>
      <c r="BI92" s="230">
        <f>IF(N92="nulová",J92,0)</f>
        <v>0</v>
      </c>
      <c r="BJ92" s="18" t="s">
        <v>76</v>
      </c>
      <c r="BK92" s="230">
        <f>ROUND(I92*H92,2)</f>
        <v>0</v>
      </c>
      <c r="BL92" s="18" t="s">
        <v>118</v>
      </c>
      <c r="BM92" s="229" t="s">
        <v>179</v>
      </c>
    </row>
    <row r="93" s="2" customFormat="1">
      <c r="A93" s="39"/>
      <c r="B93" s="40"/>
      <c r="C93" s="41"/>
      <c r="D93" s="231" t="s">
        <v>120</v>
      </c>
      <c r="E93" s="41"/>
      <c r="F93" s="232" t="s">
        <v>180</v>
      </c>
      <c r="G93" s="41"/>
      <c r="H93" s="41"/>
      <c r="I93" s="137"/>
      <c r="J93" s="41"/>
      <c r="K93" s="41"/>
      <c r="L93" s="45"/>
      <c r="M93" s="233"/>
      <c r="N93" s="234"/>
      <c r="O93" s="85"/>
      <c r="P93" s="85"/>
      <c r="Q93" s="85"/>
      <c r="R93" s="85"/>
      <c r="S93" s="85"/>
      <c r="T93" s="86"/>
      <c r="U93" s="39"/>
      <c r="V93" s="39"/>
      <c r="W93" s="39"/>
      <c r="X93" s="39"/>
      <c r="Y93" s="39"/>
      <c r="Z93" s="39"/>
      <c r="AA93" s="39"/>
      <c r="AB93" s="39"/>
      <c r="AC93" s="39"/>
      <c r="AD93" s="39"/>
      <c r="AE93" s="39"/>
      <c r="AT93" s="18" t="s">
        <v>120</v>
      </c>
      <c r="AU93" s="18" t="s">
        <v>78</v>
      </c>
    </row>
    <row r="94" s="14" customFormat="1">
      <c r="A94" s="14"/>
      <c r="B94" s="245"/>
      <c r="C94" s="246"/>
      <c r="D94" s="231" t="s">
        <v>122</v>
      </c>
      <c r="E94" s="247" t="s">
        <v>18</v>
      </c>
      <c r="F94" s="248" t="s">
        <v>181</v>
      </c>
      <c r="G94" s="246"/>
      <c r="H94" s="249">
        <v>5</v>
      </c>
      <c r="I94" s="250"/>
      <c r="J94" s="246"/>
      <c r="K94" s="246"/>
      <c r="L94" s="251"/>
      <c r="M94" s="252"/>
      <c r="N94" s="253"/>
      <c r="O94" s="253"/>
      <c r="P94" s="253"/>
      <c r="Q94" s="253"/>
      <c r="R94" s="253"/>
      <c r="S94" s="253"/>
      <c r="T94" s="254"/>
      <c r="U94" s="14"/>
      <c r="V94" s="14"/>
      <c r="W94" s="14"/>
      <c r="X94" s="14"/>
      <c r="Y94" s="14"/>
      <c r="Z94" s="14"/>
      <c r="AA94" s="14"/>
      <c r="AB94" s="14"/>
      <c r="AC94" s="14"/>
      <c r="AD94" s="14"/>
      <c r="AE94" s="14"/>
      <c r="AT94" s="255" t="s">
        <v>122</v>
      </c>
      <c r="AU94" s="255" t="s">
        <v>78</v>
      </c>
      <c r="AV94" s="14" t="s">
        <v>78</v>
      </c>
      <c r="AW94" s="14" t="s">
        <v>30</v>
      </c>
      <c r="AX94" s="14" t="s">
        <v>76</v>
      </c>
      <c r="AY94" s="255" t="s">
        <v>110</v>
      </c>
    </row>
    <row r="95" s="2" customFormat="1" ht="16.5" customHeight="1">
      <c r="A95" s="39"/>
      <c r="B95" s="40"/>
      <c r="C95" s="219" t="s">
        <v>118</v>
      </c>
      <c r="D95" s="219" t="s">
        <v>113</v>
      </c>
      <c r="E95" s="220" t="s">
        <v>182</v>
      </c>
      <c r="F95" s="221" t="s">
        <v>183</v>
      </c>
      <c r="G95" s="222" t="s">
        <v>169</v>
      </c>
      <c r="H95" s="223">
        <v>11</v>
      </c>
      <c r="I95" s="224"/>
      <c r="J95" s="223">
        <f>ROUND(I95*H95,2)</f>
        <v>0</v>
      </c>
      <c r="K95" s="221" t="s">
        <v>184</v>
      </c>
      <c r="L95" s="45"/>
      <c r="M95" s="225" t="s">
        <v>18</v>
      </c>
      <c r="N95" s="226" t="s">
        <v>39</v>
      </c>
      <c r="O95" s="85"/>
      <c r="P95" s="227">
        <f>O95*H95</f>
        <v>0</v>
      </c>
      <c r="Q95" s="227">
        <v>0.00069999999999999999</v>
      </c>
      <c r="R95" s="227">
        <f>Q95*H95</f>
        <v>0.0077000000000000002</v>
      </c>
      <c r="S95" s="227">
        <v>0</v>
      </c>
      <c r="T95" s="228">
        <f>S95*H95</f>
        <v>0</v>
      </c>
      <c r="U95" s="39"/>
      <c r="V95" s="39"/>
      <c r="W95" s="39"/>
      <c r="X95" s="39"/>
      <c r="Y95" s="39"/>
      <c r="Z95" s="39"/>
      <c r="AA95" s="39"/>
      <c r="AB95" s="39"/>
      <c r="AC95" s="39"/>
      <c r="AD95" s="39"/>
      <c r="AE95" s="39"/>
      <c r="AR95" s="229" t="s">
        <v>118</v>
      </c>
      <c r="AT95" s="229" t="s">
        <v>113</v>
      </c>
      <c r="AU95" s="229" t="s">
        <v>78</v>
      </c>
      <c r="AY95" s="18" t="s">
        <v>110</v>
      </c>
      <c r="BE95" s="230">
        <f>IF(N95="základní",J95,0)</f>
        <v>0</v>
      </c>
      <c r="BF95" s="230">
        <f>IF(N95="snížená",J95,0)</f>
        <v>0</v>
      </c>
      <c r="BG95" s="230">
        <f>IF(N95="zákl. přenesená",J95,0)</f>
        <v>0</v>
      </c>
      <c r="BH95" s="230">
        <f>IF(N95="sníž. přenesená",J95,0)</f>
        <v>0</v>
      </c>
      <c r="BI95" s="230">
        <f>IF(N95="nulová",J95,0)</f>
        <v>0</v>
      </c>
      <c r="BJ95" s="18" t="s">
        <v>76</v>
      </c>
      <c r="BK95" s="230">
        <f>ROUND(I95*H95,2)</f>
        <v>0</v>
      </c>
      <c r="BL95" s="18" t="s">
        <v>118</v>
      </c>
      <c r="BM95" s="229" t="s">
        <v>185</v>
      </c>
    </row>
    <row r="96" s="2" customFormat="1">
      <c r="A96" s="39"/>
      <c r="B96" s="40"/>
      <c r="C96" s="41"/>
      <c r="D96" s="231" t="s">
        <v>120</v>
      </c>
      <c r="E96" s="41"/>
      <c r="F96" s="232" t="s">
        <v>186</v>
      </c>
      <c r="G96" s="41"/>
      <c r="H96" s="41"/>
      <c r="I96" s="137"/>
      <c r="J96" s="41"/>
      <c r="K96" s="41"/>
      <c r="L96" s="45"/>
      <c r="M96" s="233"/>
      <c r="N96" s="234"/>
      <c r="O96" s="85"/>
      <c r="P96" s="85"/>
      <c r="Q96" s="85"/>
      <c r="R96" s="85"/>
      <c r="S96" s="85"/>
      <c r="T96" s="86"/>
      <c r="U96" s="39"/>
      <c r="V96" s="39"/>
      <c r="W96" s="39"/>
      <c r="X96" s="39"/>
      <c r="Y96" s="39"/>
      <c r="Z96" s="39"/>
      <c r="AA96" s="39"/>
      <c r="AB96" s="39"/>
      <c r="AC96" s="39"/>
      <c r="AD96" s="39"/>
      <c r="AE96" s="39"/>
      <c r="AT96" s="18" t="s">
        <v>120</v>
      </c>
      <c r="AU96" s="18" t="s">
        <v>78</v>
      </c>
    </row>
    <row r="97" s="14" customFormat="1">
      <c r="A97" s="14"/>
      <c r="B97" s="245"/>
      <c r="C97" s="246"/>
      <c r="D97" s="231" t="s">
        <v>122</v>
      </c>
      <c r="E97" s="247" t="s">
        <v>18</v>
      </c>
      <c r="F97" s="248" t="s">
        <v>187</v>
      </c>
      <c r="G97" s="246"/>
      <c r="H97" s="249">
        <v>4</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122</v>
      </c>
      <c r="AU97" s="255" t="s">
        <v>78</v>
      </c>
      <c r="AV97" s="14" t="s">
        <v>78</v>
      </c>
      <c r="AW97" s="14" t="s">
        <v>30</v>
      </c>
      <c r="AX97" s="14" t="s">
        <v>68</v>
      </c>
      <c r="AY97" s="255" t="s">
        <v>110</v>
      </c>
    </row>
    <row r="98" s="14" customFormat="1">
      <c r="A98" s="14"/>
      <c r="B98" s="245"/>
      <c r="C98" s="246"/>
      <c r="D98" s="231" t="s">
        <v>122</v>
      </c>
      <c r="E98" s="247" t="s">
        <v>18</v>
      </c>
      <c r="F98" s="248" t="s">
        <v>188</v>
      </c>
      <c r="G98" s="246"/>
      <c r="H98" s="249">
        <v>2</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122</v>
      </c>
      <c r="AU98" s="255" t="s">
        <v>78</v>
      </c>
      <c r="AV98" s="14" t="s">
        <v>78</v>
      </c>
      <c r="AW98" s="14" t="s">
        <v>30</v>
      </c>
      <c r="AX98" s="14" t="s">
        <v>68</v>
      </c>
      <c r="AY98" s="255" t="s">
        <v>110</v>
      </c>
    </row>
    <row r="99" s="14" customFormat="1">
      <c r="A99" s="14"/>
      <c r="B99" s="245"/>
      <c r="C99" s="246"/>
      <c r="D99" s="231" t="s">
        <v>122</v>
      </c>
      <c r="E99" s="247" t="s">
        <v>18</v>
      </c>
      <c r="F99" s="248" t="s">
        <v>189</v>
      </c>
      <c r="G99" s="246"/>
      <c r="H99" s="249">
        <v>1</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122</v>
      </c>
      <c r="AU99" s="255" t="s">
        <v>78</v>
      </c>
      <c r="AV99" s="14" t="s">
        <v>78</v>
      </c>
      <c r="AW99" s="14" t="s">
        <v>30</v>
      </c>
      <c r="AX99" s="14" t="s">
        <v>68</v>
      </c>
      <c r="AY99" s="255" t="s">
        <v>110</v>
      </c>
    </row>
    <row r="100" s="14" customFormat="1">
      <c r="A100" s="14"/>
      <c r="B100" s="245"/>
      <c r="C100" s="246"/>
      <c r="D100" s="231" t="s">
        <v>122</v>
      </c>
      <c r="E100" s="247" t="s">
        <v>18</v>
      </c>
      <c r="F100" s="248" t="s">
        <v>190</v>
      </c>
      <c r="G100" s="246"/>
      <c r="H100" s="249">
        <v>1</v>
      </c>
      <c r="I100" s="250"/>
      <c r="J100" s="246"/>
      <c r="K100" s="246"/>
      <c r="L100" s="251"/>
      <c r="M100" s="252"/>
      <c r="N100" s="253"/>
      <c r="O100" s="253"/>
      <c r="P100" s="253"/>
      <c r="Q100" s="253"/>
      <c r="R100" s="253"/>
      <c r="S100" s="253"/>
      <c r="T100" s="254"/>
      <c r="U100" s="14"/>
      <c r="V100" s="14"/>
      <c r="W100" s="14"/>
      <c r="X100" s="14"/>
      <c r="Y100" s="14"/>
      <c r="Z100" s="14"/>
      <c r="AA100" s="14"/>
      <c r="AB100" s="14"/>
      <c r="AC100" s="14"/>
      <c r="AD100" s="14"/>
      <c r="AE100" s="14"/>
      <c r="AT100" s="255" t="s">
        <v>122</v>
      </c>
      <c r="AU100" s="255" t="s">
        <v>78</v>
      </c>
      <c r="AV100" s="14" t="s">
        <v>78</v>
      </c>
      <c r="AW100" s="14" t="s">
        <v>30</v>
      </c>
      <c r="AX100" s="14" t="s">
        <v>68</v>
      </c>
      <c r="AY100" s="255" t="s">
        <v>110</v>
      </c>
    </row>
    <row r="101" s="14" customFormat="1">
      <c r="A101" s="14"/>
      <c r="B101" s="245"/>
      <c r="C101" s="246"/>
      <c r="D101" s="231" t="s">
        <v>122</v>
      </c>
      <c r="E101" s="247" t="s">
        <v>18</v>
      </c>
      <c r="F101" s="248" t="s">
        <v>191</v>
      </c>
      <c r="G101" s="246"/>
      <c r="H101" s="249">
        <v>3</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122</v>
      </c>
      <c r="AU101" s="255" t="s">
        <v>78</v>
      </c>
      <c r="AV101" s="14" t="s">
        <v>78</v>
      </c>
      <c r="AW101" s="14" t="s">
        <v>30</v>
      </c>
      <c r="AX101" s="14" t="s">
        <v>68</v>
      </c>
      <c r="AY101" s="255" t="s">
        <v>110</v>
      </c>
    </row>
    <row r="102" s="15" customFormat="1">
      <c r="A102" s="15"/>
      <c r="B102" s="260"/>
      <c r="C102" s="261"/>
      <c r="D102" s="231" t="s">
        <v>122</v>
      </c>
      <c r="E102" s="262" t="s">
        <v>18</v>
      </c>
      <c r="F102" s="263" t="s">
        <v>192</v>
      </c>
      <c r="G102" s="261"/>
      <c r="H102" s="264">
        <v>11</v>
      </c>
      <c r="I102" s="265"/>
      <c r="J102" s="261"/>
      <c r="K102" s="261"/>
      <c r="L102" s="266"/>
      <c r="M102" s="267"/>
      <c r="N102" s="268"/>
      <c r="O102" s="268"/>
      <c r="P102" s="268"/>
      <c r="Q102" s="268"/>
      <c r="R102" s="268"/>
      <c r="S102" s="268"/>
      <c r="T102" s="269"/>
      <c r="U102" s="15"/>
      <c r="V102" s="15"/>
      <c r="W102" s="15"/>
      <c r="X102" s="15"/>
      <c r="Y102" s="15"/>
      <c r="Z102" s="15"/>
      <c r="AA102" s="15"/>
      <c r="AB102" s="15"/>
      <c r="AC102" s="15"/>
      <c r="AD102" s="15"/>
      <c r="AE102" s="15"/>
      <c r="AT102" s="270" t="s">
        <v>122</v>
      </c>
      <c r="AU102" s="270" t="s">
        <v>78</v>
      </c>
      <c r="AV102" s="15" t="s">
        <v>118</v>
      </c>
      <c r="AW102" s="15" t="s">
        <v>30</v>
      </c>
      <c r="AX102" s="15" t="s">
        <v>76</v>
      </c>
      <c r="AY102" s="270" t="s">
        <v>110</v>
      </c>
    </row>
    <row r="103" s="2" customFormat="1" ht="16.5" customHeight="1">
      <c r="A103" s="39"/>
      <c r="B103" s="40"/>
      <c r="C103" s="271" t="s">
        <v>111</v>
      </c>
      <c r="D103" s="271" t="s">
        <v>193</v>
      </c>
      <c r="E103" s="272" t="s">
        <v>194</v>
      </c>
      <c r="F103" s="273" t="s">
        <v>195</v>
      </c>
      <c r="G103" s="274" t="s">
        <v>169</v>
      </c>
      <c r="H103" s="275">
        <v>10</v>
      </c>
      <c r="I103" s="276"/>
      <c r="J103" s="275">
        <f>ROUND(I103*H103,2)</f>
        <v>0</v>
      </c>
      <c r="K103" s="273" t="s">
        <v>184</v>
      </c>
      <c r="L103" s="277"/>
      <c r="M103" s="278" t="s">
        <v>18</v>
      </c>
      <c r="N103" s="279" t="s">
        <v>39</v>
      </c>
      <c r="O103" s="85"/>
      <c r="P103" s="227">
        <f>O103*H103</f>
        <v>0</v>
      </c>
      <c r="Q103" s="227">
        <v>0.0012999999999999999</v>
      </c>
      <c r="R103" s="227">
        <f>Q103*H103</f>
        <v>0.012999999999999999</v>
      </c>
      <c r="S103" s="227">
        <v>0</v>
      </c>
      <c r="T103" s="228">
        <f>S103*H103</f>
        <v>0</v>
      </c>
      <c r="U103" s="39"/>
      <c r="V103" s="39"/>
      <c r="W103" s="39"/>
      <c r="X103" s="39"/>
      <c r="Y103" s="39"/>
      <c r="Z103" s="39"/>
      <c r="AA103" s="39"/>
      <c r="AB103" s="39"/>
      <c r="AC103" s="39"/>
      <c r="AD103" s="39"/>
      <c r="AE103" s="39"/>
      <c r="AR103" s="229" t="s">
        <v>196</v>
      </c>
      <c r="AT103" s="229" t="s">
        <v>193</v>
      </c>
      <c r="AU103" s="229" t="s">
        <v>78</v>
      </c>
      <c r="AY103" s="18" t="s">
        <v>110</v>
      </c>
      <c r="BE103" s="230">
        <f>IF(N103="základní",J103,0)</f>
        <v>0</v>
      </c>
      <c r="BF103" s="230">
        <f>IF(N103="snížená",J103,0)</f>
        <v>0</v>
      </c>
      <c r="BG103" s="230">
        <f>IF(N103="zákl. přenesená",J103,0)</f>
        <v>0</v>
      </c>
      <c r="BH103" s="230">
        <f>IF(N103="sníž. přenesená",J103,0)</f>
        <v>0</v>
      </c>
      <c r="BI103" s="230">
        <f>IF(N103="nulová",J103,0)</f>
        <v>0</v>
      </c>
      <c r="BJ103" s="18" t="s">
        <v>76</v>
      </c>
      <c r="BK103" s="230">
        <f>ROUND(I103*H103,2)</f>
        <v>0</v>
      </c>
      <c r="BL103" s="18" t="s">
        <v>118</v>
      </c>
      <c r="BM103" s="229" t="s">
        <v>197</v>
      </c>
    </row>
    <row r="104" s="14" customFormat="1">
      <c r="A104" s="14"/>
      <c r="B104" s="245"/>
      <c r="C104" s="246"/>
      <c r="D104" s="231" t="s">
        <v>122</v>
      </c>
      <c r="E104" s="247" t="s">
        <v>18</v>
      </c>
      <c r="F104" s="248" t="s">
        <v>187</v>
      </c>
      <c r="G104" s="246"/>
      <c r="H104" s="249">
        <v>4</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122</v>
      </c>
      <c r="AU104" s="255" t="s">
        <v>78</v>
      </c>
      <c r="AV104" s="14" t="s">
        <v>78</v>
      </c>
      <c r="AW104" s="14" t="s">
        <v>30</v>
      </c>
      <c r="AX104" s="14" t="s">
        <v>68</v>
      </c>
      <c r="AY104" s="255" t="s">
        <v>110</v>
      </c>
    </row>
    <row r="105" s="14" customFormat="1">
      <c r="A105" s="14"/>
      <c r="B105" s="245"/>
      <c r="C105" s="246"/>
      <c r="D105" s="231" t="s">
        <v>122</v>
      </c>
      <c r="E105" s="247" t="s">
        <v>18</v>
      </c>
      <c r="F105" s="248" t="s">
        <v>188</v>
      </c>
      <c r="G105" s="246"/>
      <c r="H105" s="249">
        <v>2</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122</v>
      </c>
      <c r="AU105" s="255" t="s">
        <v>78</v>
      </c>
      <c r="AV105" s="14" t="s">
        <v>78</v>
      </c>
      <c r="AW105" s="14" t="s">
        <v>30</v>
      </c>
      <c r="AX105" s="14" t="s">
        <v>68</v>
      </c>
      <c r="AY105" s="255" t="s">
        <v>110</v>
      </c>
    </row>
    <row r="106" s="14" customFormat="1">
      <c r="A106" s="14"/>
      <c r="B106" s="245"/>
      <c r="C106" s="246"/>
      <c r="D106" s="231" t="s">
        <v>122</v>
      </c>
      <c r="E106" s="247" t="s">
        <v>18</v>
      </c>
      <c r="F106" s="248" t="s">
        <v>198</v>
      </c>
      <c r="G106" s="246"/>
      <c r="H106" s="249">
        <v>3</v>
      </c>
      <c r="I106" s="250"/>
      <c r="J106" s="246"/>
      <c r="K106" s="246"/>
      <c r="L106" s="251"/>
      <c r="M106" s="252"/>
      <c r="N106" s="253"/>
      <c r="O106" s="253"/>
      <c r="P106" s="253"/>
      <c r="Q106" s="253"/>
      <c r="R106" s="253"/>
      <c r="S106" s="253"/>
      <c r="T106" s="254"/>
      <c r="U106" s="14"/>
      <c r="V106" s="14"/>
      <c r="W106" s="14"/>
      <c r="X106" s="14"/>
      <c r="Y106" s="14"/>
      <c r="Z106" s="14"/>
      <c r="AA106" s="14"/>
      <c r="AB106" s="14"/>
      <c r="AC106" s="14"/>
      <c r="AD106" s="14"/>
      <c r="AE106" s="14"/>
      <c r="AT106" s="255" t="s">
        <v>122</v>
      </c>
      <c r="AU106" s="255" t="s">
        <v>78</v>
      </c>
      <c r="AV106" s="14" t="s">
        <v>78</v>
      </c>
      <c r="AW106" s="14" t="s">
        <v>30</v>
      </c>
      <c r="AX106" s="14" t="s">
        <v>68</v>
      </c>
      <c r="AY106" s="255" t="s">
        <v>110</v>
      </c>
    </row>
    <row r="107" s="14" customFormat="1">
      <c r="A107" s="14"/>
      <c r="B107" s="245"/>
      <c r="C107" s="246"/>
      <c r="D107" s="231" t="s">
        <v>122</v>
      </c>
      <c r="E107" s="247" t="s">
        <v>18</v>
      </c>
      <c r="F107" s="248" t="s">
        <v>190</v>
      </c>
      <c r="G107" s="246"/>
      <c r="H107" s="249">
        <v>1</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122</v>
      </c>
      <c r="AU107" s="255" t="s">
        <v>78</v>
      </c>
      <c r="AV107" s="14" t="s">
        <v>78</v>
      </c>
      <c r="AW107" s="14" t="s">
        <v>30</v>
      </c>
      <c r="AX107" s="14" t="s">
        <v>68</v>
      </c>
      <c r="AY107" s="255" t="s">
        <v>110</v>
      </c>
    </row>
    <row r="108" s="15" customFormat="1">
      <c r="A108" s="15"/>
      <c r="B108" s="260"/>
      <c r="C108" s="261"/>
      <c r="D108" s="231" t="s">
        <v>122</v>
      </c>
      <c r="E108" s="262" t="s">
        <v>18</v>
      </c>
      <c r="F108" s="263" t="s">
        <v>192</v>
      </c>
      <c r="G108" s="261"/>
      <c r="H108" s="264">
        <v>10</v>
      </c>
      <c r="I108" s="265"/>
      <c r="J108" s="261"/>
      <c r="K108" s="261"/>
      <c r="L108" s="266"/>
      <c r="M108" s="267"/>
      <c r="N108" s="268"/>
      <c r="O108" s="268"/>
      <c r="P108" s="268"/>
      <c r="Q108" s="268"/>
      <c r="R108" s="268"/>
      <c r="S108" s="268"/>
      <c r="T108" s="269"/>
      <c r="U108" s="15"/>
      <c r="V108" s="15"/>
      <c r="W108" s="15"/>
      <c r="X108" s="15"/>
      <c r="Y108" s="15"/>
      <c r="Z108" s="15"/>
      <c r="AA108" s="15"/>
      <c r="AB108" s="15"/>
      <c r="AC108" s="15"/>
      <c r="AD108" s="15"/>
      <c r="AE108" s="15"/>
      <c r="AT108" s="270" t="s">
        <v>122</v>
      </c>
      <c r="AU108" s="270" t="s">
        <v>78</v>
      </c>
      <c r="AV108" s="15" t="s">
        <v>118</v>
      </c>
      <c r="AW108" s="15" t="s">
        <v>30</v>
      </c>
      <c r="AX108" s="15" t="s">
        <v>76</v>
      </c>
      <c r="AY108" s="270" t="s">
        <v>110</v>
      </c>
    </row>
    <row r="109" s="2" customFormat="1" ht="16.5" customHeight="1">
      <c r="A109" s="39"/>
      <c r="B109" s="40"/>
      <c r="C109" s="219" t="s">
        <v>148</v>
      </c>
      <c r="D109" s="219" t="s">
        <v>113</v>
      </c>
      <c r="E109" s="220" t="s">
        <v>199</v>
      </c>
      <c r="F109" s="221" t="s">
        <v>200</v>
      </c>
      <c r="G109" s="222" t="s">
        <v>169</v>
      </c>
      <c r="H109" s="223">
        <v>10</v>
      </c>
      <c r="I109" s="224"/>
      <c r="J109" s="223">
        <f>ROUND(I109*H109,2)</f>
        <v>0</v>
      </c>
      <c r="K109" s="221" t="s">
        <v>184</v>
      </c>
      <c r="L109" s="45"/>
      <c r="M109" s="225" t="s">
        <v>18</v>
      </c>
      <c r="N109" s="226" t="s">
        <v>39</v>
      </c>
      <c r="O109" s="85"/>
      <c r="P109" s="227">
        <f>O109*H109</f>
        <v>0</v>
      </c>
      <c r="Q109" s="227">
        <v>0.10940999999999999</v>
      </c>
      <c r="R109" s="227">
        <f>Q109*H109</f>
        <v>1.0940999999999999</v>
      </c>
      <c r="S109" s="227">
        <v>0</v>
      </c>
      <c r="T109" s="228">
        <f>S109*H109</f>
        <v>0</v>
      </c>
      <c r="U109" s="39"/>
      <c r="V109" s="39"/>
      <c r="W109" s="39"/>
      <c r="X109" s="39"/>
      <c r="Y109" s="39"/>
      <c r="Z109" s="39"/>
      <c r="AA109" s="39"/>
      <c r="AB109" s="39"/>
      <c r="AC109" s="39"/>
      <c r="AD109" s="39"/>
      <c r="AE109" s="39"/>
      <c r="AR109" s="229" t="s">
        <v>118</v>
      </c>
      <c r="AT109" s="229" t="s">
        <v>113</v>
      </c>
      <c r="AU109" s="229" t="s">
        <v>78</v>
      </c>
      <c r="AY109" s="18" t="s">
        <v>110</v>
      </c>
      <c r="BE109" s="230">
        <f>IF(N109="základní",J109,0)</f>
        <v>0</v>
      </c>
      <c r="BF109" s="230">
        <f>IF(N109="snížená",J109,0)</f>
        <v>0</v>
      </c>
      <c r="BG109" s="230">
        <f>IF(N109="zákl. přenesená",J109,0)</f>
        <v>0</v>
      </c>
      <c r="BH109" s="230">
        <f>IF(N109="sníž. přenesená",J109,0)</f>
        <v>0</v>
      </c>
      <c r="BI109" s="230">
        <f>IF(N109="nulová",J109,0)</f>
        <v>0</v>
      </c>
      <c r="BJ109" s="18" t="s">
        <v>76</v>
      </c>
      <c r="BK109" s="230">
        <f>ROUND(I109*H109,2)</f>
        <v>0</v>
      </c>
      <c r="BL109" s="18" t="s">
        <v>118</v>
      </c>
      <c r="BM109" s="229" t="s">
        <v>201</v>
      </c>
    </row>
    <row r="110" s="2" customFormat="1">
      <c r="A110" s="39"/>
      <c r="B110" s="40"/>
      <c r="C110" s="41"/>
      <c r="D110" s="231" t="s">
        <v>120</v>
      </c>
      <c r="E110" s="41"/>
      <c r="F110" s="232" t="s">
        <v>202</v>
      </c>
      <c r="G110" s="41"/>
      <c r="H110" s="41"/>
      <c r="I110" s="137"/>
      <c r="J110" s="41"/>
      <c r="K110" s="41"/>
      <c r="L110" s="45"/>
      <c r="M110" s="233"/>
      <c r="N110" s="234"/>
      <c r="O110" s="85"/>
      <c r="P110" s="85"/>
      <c r="Q110" s="85"/>
      <c r="R110" s="85"/>
      <c r="S110" s="85"/>
      <c r="T110" s="86"/>
      <c r="U110" s="39"/>
      <c r="V110" s="39"/>
      <c r="W110" s="39"/>
      <c r="X110" s="39"/>
      <c r="Y110" s="39"/>
      <c r="Z110" s="39"/>
      <c r="AA110" s="39"/>
      <c r="AB110" s="39"/>
      <c r="AC110" s="39"/>
      <c r="AD110" s="39"/>
      <c r="AE110" s="39"/>
      <c r="AT110" s="18" t="s">
        <v>120</v>
      </c>
      <c r="AU110" s="18" t="s">
        <v>78</v>
      </c>
    </row>
    <row r="111" s="14" customFormat="1">
      <c r="A111" s="14"/>
      <c r="B111" s="245"/>
      <c r="C111" s="246"/>
      <c r="D111" s="231" t="s">
        <v>122</v>
      </c>
      <c r="E111" s="247" t="s">
        <v>18</v>
      </c>
      <c r="F111" s="248" t="s">
        <v>203</v>
      </c>
      <c r="G111" s="246"/>
      <c r="H111" s="249">
        <v>10</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122</v>
      </c>
      <c r="AU111" s="255" t="s">
        <v>78</v>
      </c>
      <c r="AV111" s="14" t="s">
        <v>78</v>
      </c>
      <c r="AW111" s="14" t="s">
        <v>30</v>
      </c>
      <c r="AX111" s="14" t="s">
        <v>76</v>
      </c>
      <c r="AY111" s="255" t="s">
        <v>110</v>
      </c>
    </row>
    <row r="112" s="2" customFormat="1" ht="16.5" customHeight="1">
      <c r="A112" s="39"/>
      <c r="B112" s="40"/>
      <c r="C112" s="271" t="s">
        <v>156</v>
      </c>
      <c r="D112" s="271" t="s">
        <v>193</v>
      </c>
      <c r="E112" s="272" t="s">
        <v>204</v>
      </c>
      <c r="F112" s="273" t="s">
        <v>205</v>
      </c>
      <c r="G112" s="274" t="s">
        <v>169</v>
      </c>
      <c r="H112" s="275">
        <v>10</v>
      </c>
      <c r="I112" s="276"/>
      <c r="J112" s="275">
        <f>ROUND(I112*H112,2)</f>
        <v>0</v>
      </c>
      <c r="K112" s="273" t="s">
        <v>184</v>
      </c>
      <c r="L112" s="277"/>
      <c r="M112" s="278" t="s">
        <v>18</v>
      </c>
      <c r="N112" s="279" t="s">
        <v>39</v>
      </c>
      <c r="O112" s="85"/>
      <c r="P112" s="227">
        <f>O112*H112</f>
        <v>0</v>
      </c>
      <c r="Q112" s="227">
        <v>0.0061000000000000004</v>
      </c>
      <c r="R112" s="227">
        <f>Q112*H112</f>
        <v>0.061000000000000006</v>
      </c>
      <c r="S112" s="227">
        <v>0</v>
      </c>
      <c r="T112" s="228">
        <f>S112*H112</f>
        <v>0</v>
      </c>
      <c r="U112" s="39"/>
      <c r="V112" s="39"/>
      <c r="W112" s="39"/>
      <c r="X112" s="39"/>
      <c r="Y112" s="39"/>
      <c r="Z112" s="39"/>
      <c r="AA112" s="39"/>
      <c r="AB112" s="39"/>
      <c r="AC112" s="39"/>
      <c r="AD112" s="39"/>
      <c r="AE112" s="39"/>
      <c r="AR112" s="229" t="s">
        <v>196</v>
      </c>
      <c r="AT112" s="229" t="s">
        <v>193</v>
      </c>
      <c r="AU112" s="229" t="s">
        <v>78</v>
      </c>
      <c r="AY112" s="18" t="s">
        <v>110</v>
      </c>
      <c r="BE112" s="230">
        <f>IF(N112="základní",J112,0)</f>
        <v>0</v>
      </c>
      <c r="BF112" s="230">
        <f>IF(N112="snížená",J112,0)</f>
        <v>0</v>
      </c>
      <c r="BG112" s="230">
        <f>IF(N112="zákl. přenesená",J112,0)</f>
        <v>0</v>
      </c>
      <c r="BH112" s="230">
        <f>IF(N112="sníž. přenesená",J112,0)</f>
        <v>0</v>
      </c>
      <c r="BI112" s="230">
        <f>IF(N112="nulová",J112,0)</f>
        <v>0</v>
      </c>
      <c r="BJ112" s="18" t="s">
        <v>76</v>
      </c>
      <c r="BK112" s="230">
        <f>ROUND(I112*H112,2)</f>
        <v>0</v>
      </c>
      <c r="BL112" s="18" t="s">
        <v>118</v>
      </c>
      <c r="BM112" s="229" t="s">
        <v>206</v>
      </c>
    </row>
    <row r="113" s="2" customFormat="1" ht="16.5" customHeight="1">
      <c r="A113" s="39"/>
      <c r="B113" s="40"/>
      <c r="C113" s="219" t="s">
        <v>196</v>
      </c>
      <c r="D113" s="219" t="s">
        <v>113</v>
      </c>
      <c r="E113" s="220" t="s">
        <v>207</v>
      </c>
      <c r="F113" s="221" t="s">
        <v>208</v>
      </c>
      <c r="G113" s="222" t="s">
        <v>209</v>
      </c>
      <c r="H113" s="223">
        <v>930</v>
      </c>
      <c r="I113" s="224"/>
      <c r="J113" s="223">
        <f>ROUND(I113*H113,2)</f>
        <v>0</v>
      </c>
      <c r="K113" s="221" t="s">
        <v>184</v>
      </c>
      <c r="L113" s="45"/>
      <c r="M113" s="225" t="s">
        <v>18</v>
      </c>
      <c r="N113" s="226" t="s">
        <v>39</v>
      </c>
      <c r="O113" s="85"/>
      <c r="P113" s="227">
        <f>O113*H113</f>
        <v>0</v>
      </c>
      <c r="Q113" s="227">
        <v>3.0000000000000001E-05</v>
      </c>
      <c r="R113" s="227">
        <f>Q113*H113</f>
        <v>0.027900000000000001</v>
      </c>
      <c r="S113" s="227">
        <v>0</v>
      </c>
      <c r="T113" s="228">
        <f>S113*H113</f>
        <v>0</v>
      </c>
      <c r="U113" s="39"/>
      <c r="V113" s="39"/>
      <c r="W113" s="39"/>
      <c r="X113" s="39"/>
      <c r="Y113" s="39"/>
      <c r="Z113" s="39"/>
      <c r="AA113" s="39"/>
      <c r="AB113" s="39"/>
      <c r="AC113" s="39"/>
      <c r="AD113" s="39"/>
      <c r="AE113" s="39"/>
      <c r="AR113" s="229" t="s">
        <v>118</v>
      </c>
      <c r="AT113" s="229" t="s">
        <v>113</v>
      </c>
      <c r="AU113" s="229" t="s">
        <v>78</v>
      </c>
      <c r="AY113" s="18" t="s">
        <v>110</v>
      </c>
      <c r="BE113" s="230">
        <f>IF(N113="základní",J113,0)</f>
        <v>0</v>
      </c>
      <c r="BF113" s="230">
        <f>IF(N113="snížená",J113,0)</f>
        <v>0</v>
      </c>
      <c r="BG113" s="230">
        <f>IF(N113="zákl. přenesená",J113,0)</f>
        <v>0</v>
      </c>
      <c r="BH113" s="230">
        <f>IF(N113="sníž. přenesená",J113,0)</f>
        <v>0</v>
      </c>
      <c r="BI113" s="230">
        <f>IF(N113="nulová",J113,0)</f>
        <v>0</v>
      </c>
      <c r="BJ113" s="18" t="s">
        <v>76</v>
      </c>
      <c r="BK113" s="230">
        <f>ROUND(I113*H113,2)</f>
        <v>0</v>
      </c>
      <c r="BL113" s="18" t="s">
        <v>118</v>
      </c>
      <c r="BM113" s="229" t="s">
        <v>210</v>
      </c>
    </row>
    <row r="114" s="2" customFormat="1">
      <c r="A114" s="39"/>
      <c r="B114" s="40"/>
      <c r="C114" s="41"/>
      <c r="D114" s="231" t="s">
        <v>120</v>
      </c>
      <c r="E114" s="41"/>
      <c r="F114" s="232" t="s">
        <v>211</v>
      </c>
      <c r="G114" s="41"/>
      <c r="H114" s="41"/>
      <c r="I114" s="137"/>
      <c r="J114" s="41"/>
      <c r="K114" s="41"/>
      <c r="L114" s="45"/>
      <c r="M114" s="233"/>
      <c r="N114" s="234"/>
      <c r="O114" s="85"/>
      <c r="P114" s="85"/>
      <c r="Q114" s="85"/>
      <c r="R114" s="85"/>
      <c r="S114" s="85"/>
      <c r="T114" s="86"/>
      <c r="U114" s="39"/>
      <c r="V114" s="39"/>
      <c r="W114" s="39"/>
      <c r="X114" s="39"/>
      <c r="Y114" s="39"/>
      <c r="Z114" s="39"/>
      <c r="AA114" s="39"/>
      <c r="AB114" s="39"/>
      <c r="AC114" s="39"/>
      <c r="AD114" s="39"/>
      <c r="AE114" s="39"/>
      <c r="AT114" s="18" t="s">
        <v>120</v>
      </c>
      <c r="AU114" s="18" t="s">
        <v>78</v>
      </c>
    </row>
    <row r="115" s="14" customFormat="1">
      <c r="A115" s="14"/>
      <c r="B115" s="245"/>
      <c r="C115" s="246"/>
      <c r="D115" s="231" t="s">
        <v>122</v>
      </c>
      <c r="E115" s="247" t="s">
        <v>18</v>
      </c>
      <c r="F115" s="248" t="s">
        <v>212</v>
      </c>
      <c r="G115" s="246"/>
      <c r="H115" s="249">
        <v>930</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122</v>
      </c>
      <c r="AU115" s="255" t="s">
        <v>78</v>
      </c>
      <c r="AV115" s="14" t="s">
        <v>78</v>
      </c>
      <c r="AW115" s="14" t="s">
        <v>30</v>
      </c>
      <c r="AX115" s="14" t="s">
        <v>76</v>
      </c>
      <c r="AY115" s="255" t="s">
        <v>110</v>
      </c>
    </row>
    <row r="116" s="2" customFormat="1" ht="16.5" customHeight="1">
      <c r="A116" s="39"/>
      <c r="B116" s="40"/>
      <c r="C116" s="219" t="s">
        <v>165</v>
      </c>
      <c r="D116" s="219" t="s">
        <v>113</v>
      </c>
      <c r="E116" s="220" t="s">
        <v>213</v>
      </c>
      <c r="F116" s="221" t="s">
        <v>214</v>
      </c>
      <c r="G116" s="222" t="s">
        <v>209</v>
      </c>
      <c r="H116" s="223">
        <v>1848</v>
      </c>
      <c r="I116" s="224"/>
      <c r="J116" s="223">
        <f>ROUND(I116*H116,2)</f>
        <v>0</v>
      </c>
      <c r="K116" s="221" t="s">
        <v>184</v>
      </c>
      <c r="L116" s="45"/>
      <c r="M116" s="225" t="s">
        <v>18</v>
      </c>
      <c r="N116" s="226" t="s">
        <v>39</v>
      </c>
      <c r="O116" s="85"/>
      <c r="P116" s="227">
        <f>O116*H116</f>
        <v>0</v>
      </c>
      <c r="Q116" s="227">
        <v>0.00014999999999999999</v>
      </c>
      <c r="R116" s="227">
        <f>Q116*H116</f>
        <v>0.2772</v>
      </c>
      <c r="S116" s="227">
        <v>0</v>
      </c>
      <c r="T116" s="228">
        <f>S116*H116</f>
        <v>0</v>
      </c>
      <c r="U116" s="39"/>
      <c r="V116" s="39"/>
      <c r="W116" s="39"/>
      <c r="X116" s="39"/>
      <c r="Y116" s="39"/>
      <c r="Z116" s="39"/>
      <c r="AA116" s="39"/>
      <c r="AB116" s="39"/>
      <c r="AC116" s="39"/>
      <c r="AD116" s="39"/>
      <c r="AE116" s="39"/>
      <c r="AR116" s="229" t="s">
        <v>118</v>
      </c>
      <c r="AT116" s="229" t="s">
        <v>113</v>
      </c>
      <c r="AU116" s="229" t="s">
        <v>78</v>
      </c>
      <c r="AY116" s="18" t="s">
        <v>110</v>
      </c>
      <c r="BE116" s="230">
        <f>IF(N116="základní",J116,0)</f>
        <v>0</v>
      </c>
      <c r="BF116" s="230">
        <f>IF(N116="snížená",J116,0)</f>
        <v>0</v>
      </c>
      <c r="BG116" s="230">
        <f>IF(N116="zákl. přenesená",J116,0)</f>
        <v>0</v>
      </c>
      <c r="BH116" s="230">
        <f>IF(N116="sníž. přenesená",J116,0)</f>
        <v>0</v>
      </c>
      <c r="BI116" s="230">
        <f>IF(N116="nulová",J116,0)</f>
        <v>0</v>
      </c>
      <c r="BJ116" s="18" t="s">
        <v>76</v>
      </c>
      <c r="BK116" s="230">
        <f>ROUND(I116*H116,2)</f>
        <v>0</v>
      </c>
      <c r="BL116" s="18" t="s">
        <v>118</v>
      </c>
      <c r="BM116" s="229" t="s">
        <v>215</v>
      </c>
    </row>
    <row r="117" s="2" customFormat="1">
      <c r="A117" s="39"/>
      <c r="B117" s="40"/>
      <c r="C117" s="41"/>
      <c r="D117" s="231" t="s">
        <v>120</v>
      </c>
      <c r="E117" s="41"/>
      <c r="F117" s="232" t="s">
        <v>211</v>
      </c>
      <c r="G117" s="41"/>
      <c r="H117" s="41"/>
      <c r="I117" s="137"/>
      <c r="J117" s="41"/>
      <c r="K117" s="41"/>
      <c r="L117" s="45"/>
      <c r="M117" s="233"/>
      <c r="N117" s="234"/>
      <c r="O117" s="85"/>
      <c r="P117" s="85"/>
      <c r="Q117" s="85"/>
      <c r="R117" s="85"/>
      <c r="S117" s="85"/>
      <c r="T117" s="86"/>
      <c r="U117" s="39"/>
      <c r="V117" s="39"/>
      <c r="W117" s="39"/>
      <c r="X117" s="39"/>
      <c r="Y117" s="39"/>
      <c r="Z117" s="39"/>
      <c r="AA117" s="39"/>
      <c r="AB117" s="39"/>
      <c r="AC117" s="39"/>
      <c r="AD117" s="39"/>
      <c r="AE117" s="39"/>
      <c r="AT117" s="18" t="s">
        <v>120</v>
      </c>
      <c r="AU117" s="18" t="s">
        <v>78</v>
      </c>
    </row>
    <row r="118" s="13" customFormat="1">
      <c r="A118" s="13"/>
      <c r="B118" s="235"/>
      <c r="C118" s="236"/>
      <c r="D118" s="231" t="s">
        <v>122</v>
      </c>
      <c r="E118" s="237" t="s">
        <v>18</v>
      </c>
      <c r="F118" s="238" t="s">
        <v>216</v>
      </c>
      <c r="G118" s="236"/>
      <c r="H118" s="237" t="s">
        <v>18</v>
      </c>
      <c r="I118" s="239"/>
      <c r="J118" s="236"/>
      <c r="K118" s="236"/>
      <c r="L118" s="240"/>
      <c r="M118" s="241"/>
      <c r="N118" s="242"/>
      <c r="O118" s="242"/>
      <c r="P118" s="242"/>
      <c r="Q118" s="242"/>
      <c r="R118" s="242"/>
      <c r="S118" s="242"/>
      <c r="T118" s="243"/>
      <c r="U118" s="13"/>
      <c r="V118" s="13"/>
      <c r="W118" s="13"/>
      <c r="X118" s="13"/>
      <c r="Y118" s="13"/>
      <c r="Z118" s="13"/>
      <c r="AA118" s="13"/>
      <c r="AB118" s="13"/>
      <c r="AC118" s="13"/>
      <c r="AD118" s="13"/>
      <c r="AE118" s="13"/>
      <c r="AT118" s="244" t="s">
        <v>122</v>
      </c>
      <c r="AU118" s="244" t="s">
        <v>78</v>
      </c>
      <c r="AV118" s="13" t="s">
        <v>76</v>
      </c>
      <c r="AW118" s="13" t="s">
        <v>30</v>
      </c>
      <c r="AX118" s="13" t="s">
        <v>68</v>
      </c>
      <c r="AY118" s="244" t="s">
        <v>110</v>
      </c>
    </row>
    <row r="119" s="14" customFormat="1">
      <c r="A119" s="14"/>
      <c r="B119" s="245"/>
      <c r="C119" s="246"/>
      <c r="D119" s="231" t="s">
        <v>122</v>
      </c>
      <c r="E119" s="247" t="s">
        <v>18</v>
      </c>
      <c r="F119" s="248" t="s">
        <v>217</v>
      </c>
      <c r="G119" s="246"/>
      <c r="H119" s="249">
        <v>927</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122</v>
      </c>
      <c r="AU119" s="255" t="s">
        <v>78</v>
      </c>
      <c r="AV119" s="14" t="s">
        <v>78</v>
      </c>
      <c r="AW119" s="14" t="s">
        <v>30</v>
      </c>
      <c r="AX119" s="14" t="s">
        <v>68</v>
      </c>
      <c r="AY119" s="255" t="s">
        <v>110</v>
      </c>
    </row>
    <row r="120" s="14" customFormat="1">
      <c r="A120" s="14"/>
      <c r="B120" s="245"/>
      <c r="C120" s="246"/>
      <c r="D120" s="231" t="s">
        <v>122</v>
      </c>
      <c r="E120" s="247" t="s">
        <v>18</v>
      </c>
      <c r="F120" s="248" t="s">
        <v>218</v>
      </c>
      <c r="G120" s="246"/>
      <c r="H120" s="249">
        <v>921</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122</v>
      </c>
      <c r="AU120" s="255" t="s">
        <v>78</v>
      </c>
      <c r="AV120" s="14" t="s">
        <v>78</v>
      </c>
      <c r="AW120" s="14" t="s">
        <v>30</v>
      </c>
      <c r="AX120" s="14" t="s">
        <v>68</v>
      </c>
      <c r="AY120" s="255" t="s">
        <v>110</v>
      </c>
    </row>
    <row r="121" s="15" customFormat="1">
      <c r="A121" s="15"/>
      <c r="B121" s="260"/>
      <c r="C121" s="261"/>
      <c r="D121" s="231" t="s">
        <v>122</v>
      </c>
      <c r="E121" s="262" t="s">
        <v>18</v>
      </c>
      <c r="F121" s="263" t="s">
        <v>192</v>
      </c>
      <c r="G121" s="261"/>
      <c r="H121" s="264">
        <v>1848</v>
      </c>
      <c r="I121" s="265"/>
      <c r="J121" s="261"/>
      <c r="K121" s="261"/>
      <c r="L121" s="266"/>
      <c r="M121" s="267"/>
      <c r="N121" s="268"/>
      <c r="O121" s="268"/>
      <c r="P121" s="268"/>
      <c r="Q121" s="268"/>
      <c r="R121" s="268"/>
      <c r="S121" s="268"/>
      <c r="T121" s="269"/>
      <c r="U121" s="15"/>
      <c r="V121" s="15"/>
      <c r="W121" s="15"/>
      <c r="X121" s="15"/>
      <c r="Y121" s="15"/>
      <c r="Z121" s="15"/>
      <c r="AA121" s="15"/>
      <c r="AB121" s="15"/>
      <c r="AC121" s="15"/>
      <c r="AD121" s="15"/>
      <c r="AE121" s="15"/>
      <c r="AT121" s="270" t="s">
        <v>122</v>
      </c>
      <c r="AU121" s="270" t="s">
        <v>78</v>
      </c>
      <c r="AV121" s="15" t="s">
        <v>118</v>
      </c>
      <c r="AW121" s="15" t="s">
        <v>30</v>
      </c>
      <c r="AX121" s="15" t="s">
        <v>76</v>
      </c>
      <c r="AY121" s="270" t="s">
        <v>110</v>
      </c>
    </row>
    <row r="122" s="2" customFormat="1" ht="16.5" customHeight="1">
      <c r="A122" s="39"/>
      <c r="B122" s="40"/>
      <c r="C122" s="219" t="s">
        <v>203</v>
      </c>
      <c r="D122" s="219" t="s">
        <v>113</v>
      </c>
      <c r="E122" s="220" t="s">
        <v>219</v>
      </c>
      <c r="F122" s="221" t="s">
        <v>220</v>
      </c>
      <c r="G122" s="222" t="s">
        <v>116</v>
      </c>
      <c r="H122" s="223">
        <v>2</v>
      </c>
      <c r="I122" s="224"/>
      <c r="J122" s="223">
        <f>ROUND(I122*H122,2)</f>
        <v>0</v>
      </c>
      <c r="K122" s="221" t="s">
        <v>184</v>
      </c>
      <c r="L122" s="45"/>
      <c r="M122" s="225" t="s">
        <v>18</v>
      </c>
      <c r="N122" s="226" t="s">
        <v>39</v>
      </c>
      <c r="O122" s="85"/>
      <c r="P122" s="227">
        <f>O122*H122</f>
        <v>0</v>
      </c>
      <c r="Q122" s="227">
        <v>0.00059999999999999995</v>
      </c>
      <c r="R122" s="227">
        <f>Q122*H122</f>
        <v>0.0011999999999999999</v>
      </c>
      <c r="S122" s="227">
        <v>0</v>
      </c>
      <c r="T122" s="228">
        <f>S122*H122</f>
        <v>0</v>
      </c>
      <c r="U122" s="39"/>
      <c r="V122" s="39"/>
      <c r="W122" s="39"/>
      <c r="X122" s="39"/>
      <c r="Y122" s="39"/>
      <c r="Z122" s="39"/>
      <c r="AA122" s="39"/>
      <c r="AB122" s="39"/>
      <c r="AC122" s="39"/>
      <c r="AD122" s="39"/>
      <c r="AE122" s="39"/>
      <c r="AR122" s="229" t="s">
        <v>118</v>
      </c>
      <c r="AT122" s="229" t="s">
        <v>113</v>
      </c>
      <c r="AU122" s="229" t="s">
        <v>78</v>
      </c>
      <c r="AY122" s="18" t="s">
        <v>110</v>
      </c>
      <c r="BE122" s="230">
        <f>IF(N122="základní",J122,0)</f>
        <v>0</v>
      </c>
      <c r="BF122" s="230">
        <f>IF(N122="snížená",J122,0)</f>
        <v>0</v>
      </c>
      <c r="BG122" s="230">
        <f>IF(N122="zákl. přenesená",J122,0)</f>
        <v>0</v>
      </c>
      <c r="BH122" s="230">
        <f>IF(N122="sníž. přenesená",J122,0)</f>
        <v>0</v>
      </c>
      <c r="BI122" s="230">
        <f>IF(N122="nulová",J122,0)</f>
        <v>0</v>
      </c>
      <c r="BJ122" s="18" t="s">
        <v>76</v>
      </c>
      <c r="BK122" s="230">
        <f>ROUND(I122*H122,2)</f>
        <v>0</v>
      </c>
      <c r="BL122" s="18" t="s">
        <v>118</v>
      </c>
      <c r="BM122" s="229" t="s">
        <v>221</v>
      </c>
    </row>
    <row r="123" s="2" customFormat="1">
      <c r="A123" s="39"/>
      <c r="B123" s="40"/>
      <c r="C123" s="41"/>
      <c r="D123" s="231" t="s">
        <v>120</v>
      </c>
      <c r="E123" s="41"/>
      <c r="F123" s="232" t="s">
        <v>211</v>
      </c>
      <c r="G123" s="41"/>
      <c r="H123" s="41"/>
      <c r="I123" s="137"/>
      <c r="J123" s="41"/>
      <c r="K123" s="41"/>
      <c r="L123" s="45"/>
      <c r="M123" s="233"/>
      <c r="N123" s="234"/>
      <c r="O123" s="85"/>
      <c r="P123" s="85"/>
      <c r="Q123" s="85"/>
      <c r="R123" s="85"/>
      <c r="S123" s="85"/>
      <c r="T123" s="86"/>
      <c r="U123" s="39"/>
      <c r="V123" s="39"/>
      <c r="W123" s="39"/>
      <c r="X123" s="39"/>
      <c r="Y123" s="39"/>
      <c r="Z123" s="39"/>
      <c r="AA123" s="39"/>
      <c r="AB123" s="39"/>
      <c r="AC123" s="39"/>
      <c r="AD123" s="39"/>
      <c r="AE123" s="39"/>
      <c r="AT123" s="18" t="s">
        <v>120</v>
      </c>
      <c r="AU123" s="18" t="s">
        <v>78</v>
      </c>
    </row>
    <row r="124" s="14" customFormat="1">
      <c r="A124" s="14"/>
      <c r="B124" s="245"/>
      <c r="C124" s="246"/>
      <c r="D124" s="231" t="s">
        <v>122</v>
      </c>
      <c r="E124" s="247" t="s">
        <v>18</v>
      </c>
      <c r="F124" s="248" t="s">
        <v>222</v>
      </c>
      <c r="G124" s="246"/>
      <c r="H124" s="249">
        <v>2</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122</v>
      </c>
      <c r="AU124" s="255" t="s">
        <v>78</v>
      </c>
      <c r="AV124" s="14" t="s">
        <v>78</v>
      </c>
      <c r="AW124" s="14" t="s">
        <v>30</v>
      </c>
      <c r="AX124" s="14" t="s">
        <v>76</v>
      </c>
      <c r="AY124" s="255" t="s">
        <v>110</v>
      </c>
    </row>
    <row r="125" s="12" customFormat="1" ht="22.8" customHeight="1">
      <c r="A125" s="12"/>
      <c r="B125" s="203"/>
      <c r="C125" s="204"/>
      <c r="D125" s="205" t="s">
        <v>67</v>
      </c>
      <c r="E125" s="217" t="s">
        <v>223</v>
      </c>
      <c r="F125" s="217" t="s">
        <v>224</v>
      </c>
      <c r="G125" s="204"/>
      <c r="H125" s="204"/>
      <c r="I125" s="207"/>
      <c r="J125" s="218">
        <f>BK125</f>
        <v>0</v>
      </c>
      <c r="K125" s="204"/>
      <c r="L125" s="209"/>
      <c r="M125" s="210"/>
      <c r="N125" s="211"/>
      <c r="O125" s="211"/>
      <c r="P125" s="212">
        <f>SUM(P126:P130)</f>
        <v>0</v>
      </c>
      <c r="Q125" s="211"/>
      <c r="R125" s="212">
        <f>SUM(R126:R130)</f>
        <v>0</v>
      </c>
      <c r="S125" s="211"/>
      <c r="T125" s="213">
        <f>SUM(T126:T130)</f>
        <v>0</v>
      </c>
      <c r="U125" s="12"/>
      <c r="V125" s="12"/>
      <c r="W125" s="12"/>
      <c r="X125" s="12"/>
      <c r="Y125" s="12"/>
      <c r="Z125" s="12"/>
      <c r="AA125" s="12"/>
      <c r="AB125" s="12"/>
      <c r="AC125" s="12"/>
      <c r="AD125" s="12"/>
      <c r="AE125" s="12"/>
      <c r="AR125" s="214" t="s">
        <v>76</v>
      </c>
      <c r="AT125" s="215" t="s">
        <v>67</v>
      </c>
      <c r="AU125" s="215" t="s">
        <v>76</v>
      </c>
      <c r="AY125" s="214" t="s">
        <v>110</v>
      </c>
      <c r="BK125" s="216">
        <f>SUM(BK126:BK130)</f>
        <v>0</v>
      </c>
    </row>
    <row r="126" s="2" customFormat="1" ht="21.75" customHeight="1">
      <c r="A126" s="39"/>
      <c r="B126" s="40"/>
      <c r="C126" s="219" t="s">
        <v>225</v>
      </c>
      <c r="D126" s="219" t="s">
        <v>113</v>
      </c>
      <c r="E126" s="220" t="s">
        <v>226</v>
      </c>
      <c r="F126" s="221" t="s">
        <v>227</v>
      </c>
      <c r="G126" s="222" t="s">
        <v>159</v>
      </c>
      <c r="H126" s="223">
        <v>0.17999999999999999</v>
      </c>
      <c r="I126" s="224"/>
      <c r="J126" s="223">
        <f>ROUND(I126*H126,2)</f>
        <v>0</v>
      </c>
      <c r="K126" s="221" t="s">
        <v>117</v>
      </c>
      <c r="L126" s="45"/>
      <c r="M126" s="225" t="s">
        <v>18</v>
      </c>
      <c r="N126" s="226" t="s">
        <v>39</v>
      </c>
      <c r="O126" s="85"/>
      <c r="P126" s="227">
        <f>O126*H126</f>
        <v>0</v>
      </c>
      <c r="Q126" s="227">
        <v>0</v>
      </c>
      <c r="R126" s="227">
        <f>Q126*H126</f>
        <v>0</v>
      </c>
      <c r="S126" s="227">
        <v>0</v>
      </c>
      <c r="T126" s="228">
        <f>S126*H126</f>
        <v>0</v>
      </c>
      <c r="U126" s="39"/>
      <c r="V126" s="39"/>
      <c r="W126" s="39"/>
      <c r="X126" s="39"/>
      <c r="Y126" s="39"/>
      <c r="Z126" s="39"/>
      <c r="AA126" s="39"/>
      <c r="AB126" s="39"/>
      <c r="AC126" s="39"/>
      <c r="AD126" s="39"/>
      <c r="AE126" s="39"/>
      <c r="AR126" s="229" t="s">
        <v>118</v>
      </c>
      <c r="AT126" s="229" t="s">
        <v>113</v>
      </c>
      <c r="AU126" s="229" t="s">
        <v>78</v>
      </c>
      <c r="AY126" s="18" t="s">
        <v>110</v>
      </c>
      <c r="BE126" s="230">
        <f>IF(N126="základní",J126,0)</f>
        <v>0</v>
      </c>
      <c r="BF126" s="230">
        <f>IF(N126="snížená",J126,0)</f>
        <v>0</v>
      </c>
      <c r="BG126" s="230">
        <f>IF(N126="zákl. přenesená",J126,0)</f>
        <v>0</v>
      </c>
      <c r="BH126" s="230">
        <f>IF(N126="sníž. přenesená",J126,0)</f>
        <v>0</v>
      </c>
      <c r="BI126" s="230">
        <f>IF(N126="nulová",J126,0)</f>
        <v>0</v>
      </c>
      <c r="BJ126" s="18" t="s">
        <v>76</v>
      </c>
      <c r="BK126" s="230">
        <f>ROUND(I126*H126,2)</f>
        <v>0</v>
      </c>
      <c r="BL126" s="18" t="s">
        <v>118</v>
      </c>
      <c r="BM126" s="229" t="s">
        <v>228</v>
      </c>
    </row>
    <row r="127" s="2" customFormat="1">
      <c r="A127" s="39"/>
      <c r="B127" s="40"/>
      <c r="C127" s="41"/>
      <c r="D127" s="231" t="s">
        <v>120</v>
      </c>
      <c r="E127" s="41"/>
      <c r="F127" s="232" t="s">
        <v>229</v>
      </c>
      <c r="G127" s="41"/>
      <c r="H127" s="41"/>
      <c r="I127" s="137"/>
      <c r="J127" s="41"/>
      <c r="K127" s="41"/>
      <c r="L127" s="45"/>
      <c r="M127" s="233"/>
      <c r="N127" s="234"/>
      <c r="O127" s="85"/>
      <c r="P127" s="85"/>
      <c r="Q127" s="85"/>
      <c r="R127" s="85"/>
      <c r="S127" s="85"/>
      <c r="T127" s="86"/>
      <c r="U127" s="39"/>
      <c r="V127" s="39"/>
      <c r="W127" s="39"/>
      <c r="X127" s="39"/>
      <c r="Y127" s="39"/>
      <c r="Z127" s="39"/>
      <c r="AA127" s="39"/>
      <c r="AB127" s="39"/>
      <c r="AC127" s="39"/>
      <c r="AD127" s="39"/>
      <c r="AE127" s="39"/>
      <c r="AT127" s="18" t="s">
        <v>120</v>
      </c>
      <c r="AU127" s="18" t="s">
        <v>78</v>
      </c>
    </row>
    <row r="128" s="2" customFormat="1" ht="21.75" customHeight="1">
      <c r="A128" s="39"/>
      <c r="B128" s="40"/>
      <c r="C128" s="219" t="s">
        <v>230</v>
      </c>
      <c r="D128" s="219" t="s">
        <v>113</v>
      </c>
      <c r="E128" s="220" t="s">
        <v>231</v>
      </c>
      <c r="F128" s="221" t="s">
        <v>232</v>
      </c>
      <c r="G128" s="222" t="s">
        <v>159</v>
      </c>
      <c r="H128" s="223">
        <v>3.4199999999999999</v>
      </c>
      <c r="I128" s="224"/>
      <c r="J128" s="223">
        <f>ROUND(I128*H128,2)</f>
        <v>0</v>
      </c>
      <c r="K128" s="221" t="s">
        <v>117</v>
      </c>
      <c r="L128" s="45"/>
      <c r="M128" s="225" t="s">
        <v>18</v>
      </c>
      <c r="N128" s="226" t="s">
        <v>39</v>
      </c>
      <c r="O128" s="85"/>
      <c r="P128" s="227">
        <f>O128*H128</f>
        <v>0</v>
      </c>
      <c r="Q128" s="227">
        <v>0</v>
      </c>
      <c r="R128" s="227">
        <f>Q128*H128</f>
        <v>0</v>
      </c>
      <c r="S128" s="227">
        <v>0</v>
      </c>
      <c r="T128" s="228">
        <f>S128*H128</f>
        <v>0</v>
      </c>
      <c r="U128" s="39"/>
      <c r="V128" s="39"/>
      <c r="W128" s="39"/>
      <c r="X128" s="39"/>
      <c r="Y128" s="39"/>
      <c r="Z128" s="39"/>
      <c r="AA128" s="39"/>
      <c r="AB128" s="39"/>
      <c r="AC128" s="39"/>
      <c r="AD128" s="39"/>
      <c r="AE128" s="39"/>
      <c r="AR128" s="229" t="s">
        <v>118</v>
      </c>
      <c r="AT128" s="229" t="s">
        <v>113</v>
      </c>
      <c r="AU128" s="229" t="s">
        <v>78</v>
      </c>
      <c r="AY128" s="18" t="s">
        <v>110</v>
      </c>
      <c r="BE128" s="230">
        <f>IF(N128="základní",J128,0)</f>
        <v>0</v>
      </c>
      <c r="BF128" s="230">
        <f>IF(N128="snížená",J128,0)</f>
        <v>0</v>
      </c>
      <c r="BG128" s="230">
        <f>IF(N128="zákl. přenesená",J128,0)</f>
        <v>0</v>
      </c>
      <c r="BH128" s="230">
        <f>IF(N128="sníž. přenesená",J128,0)</f>
        <v>0</v>
      </c>
      <c r="BI128" s="230">
        <f>IF(N128="nulová",J128,0)</f>
        <v>0</v>
      </c>
      <c r="BJ128" s="18" t="s">
        <v>76</v>
      </c>
      <c r="BK128" s="230">
        <f>ROUND(I128*H128,2)</f>
        <v>0</v>
      </c>
      <c r="BL128" s="18" t="s">
        <v>118</v>
      </c>
      <c r="BM128" s="229" t="s">
        <v>233</v>
      </c>
    </row>
    <row r="129" s="2" customFormat="1">
      <c r="A129" s="39"/>
      <c r="B129" s="40"/>
      <c r="C129" s="41"/>
      <c r="D129" s="231" t="s">
        <v>120</v>
      </c>
      <c r="E129" s="41"/>
      <c r="F129" s="232" t="s">
        <v>229</v>
      </c>
      <c r="G129" s="41"/>
      <c r="H129" s="41"/>
      <c r="I129" s="137"/>
      <c r="J129" s="41"/>
      <c r="K129" s="41"/>
      <c r="L129" s="45"/>
      <c r="M129" s="233"/>
      <c r="N129" s="234"/>
      <c r="O129" s="85"/>
      <c r="P129" s="85"/>
      <c r="Q129" s="85"/>
      <c r="R129" s="85"/>
      <c r="S129" s="85"/>
      <c r="T129" s="86"/>
      <c r="U129" s="39"/>
      <c r="V129" s="39"/>
      <c r="W129" s="39"/>
      <c r="X129" s="39"/>
      <c r="Y129" s="39"/>
      <c r="Z129" s="39"/>
      <c r="AA129" s="39"/>
      <c r="AB129" s="39"/>
      <c r="AC129" s="39"/>
      <c r="AD129" s="39"/>
      <c r="AE129" s="39"/>
      <c r="AT129" s="18" t="s">
        <v>120</v>
      </c>
      <c r="AU129" s="18" t="s">
        <v>78</v>
      </c>
    </row>
    <row r="130" s="14" customFormat="1">
      <c r="A130" s="14"/>
      <c r="B130" s="245"/>
      <c r="C130" s="246"/>
      <c r="D130" s="231" t="s">
        <v>122</v>
      </c>
      <c r="E130" s="246"/>
      <c r="F130" s="248" t="s">
        <v>234</v>
      </c>
      <c r="G130" s="246"/>
      <c r="H130" s="249">
        <v>3.4199999999999999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122</v>
      </c>
      <c r="AU130" s="255" t="s">
        <v>78</v>
      </c>
      <c r="AV130" s="14" t="s">
        <v>78</v>
      </c>
      <c r="AW130" s="14" t="s">
        <v>4</v>
      </c>
      <c r="AX130" s="14" t="s">
        <v>76</v>
      </c>
      <c r="AY130" s="255" t="s">
        <v>110</v>
      </c>
    </row>
    <row r="131" s="12" customFormat="1" ht="22.8" customHeight="1">
      <c r="A131" s="12"/>
      <c r="B131" s="203"/>
      <c r="C131" s="204"/>
      <c r="D131" s="205" t="s">
        <v>67</v>
      </c>
      <c r="E131" s="217" t="s">
        <v>154</v>
      </c>
      <c r="F131" s="217" t="s">
        <v>155</v>
      </c>
      <c r="G131" s="204"/>
      <c r="H131" s="204"/>
      <c r="I131" s="207"/>
      <c r="J131" s="218">
        <f>BK131</f>
        <v>0</v>
      </c>
      <c r="K131" s="204"/>
      <c r="L131" s="209"/>
      <c r="M131" s="210"/>
      <c r="N131" s="211"/>
      <c r="O131" s="211"/>
      <c r="P131" s="212">
        <f>SUM(P132:P133)</f>
        <v>0</v>
      </c>
      <c r="Q131" s="211"/>
      <c r="R131" s="212">
        <f>SUM(R132:R133)</f>
        <v>0</v>
      </c>
      <c r="S131" s="211"/>
      <c r="T131" s="213">
        <f>SUM(T132:T133)</f>
        <v>0</v>
      </c>
      <c r="U131" s="12"/>
      <c r="V131" s="12"/>
      <c r="W131" s="12"/>
      <c r="X131" s="12"/>
      <c r="Y131" s="12"/>
      <c r="Z131" s="12"/>
      <c r="AA131" s="12"/>
      <c r="AB131" s="12"/>
      <c r="AC131" s="12"/>
      <c r="AD131" s="12"/>
      <c r="AE131" s="12"/>
      <c r="AR131" s="214" t="s">
        <v>76</v>
      </c>
      <c r="AT131" s="215" t="s">
        <v>67</v>
      </c>
      <c r="AU131" s="215" t="s">
        <v>76</v>
      </c>
      <c r="AY131" s="214" t="s">
        <v>110</v>
      </c>
      <c r="BK131" s="216">
        <f>SUM(BK132:BK133)</f>
        <v>0</v>
      </c>
    </row>
    <row r="132" s="2" customFormat="1" ht="21.75" customHeight="1">
      <c r="A132" s="39"/>
      <c r="B132" s="40"/>
      <c r="C132" s="219" t="s">
        <v>235</v>
      </c>
      <c r="D132" s="219" t="s">
        <v>113</v>
      </c>
      <c r="E132" s="220" t="s">
        <v>236</v>
      </c>
      <c r="F132" s="221" t="s">
        <v>237</v>
      </c>
      <c r="G132" s="222" t="s">
        <v>159</v>
      </c>
      <c r="H132" s="223">
        <v>1.48</v>
      </c>
      <c r="I132" s="224"/>
      <c r="J132" s="223">
        <f>ROUND(I132*H132,2)</f>
        <v>0</v>
      </c>
      <c r="K132" s="221" t="s">
        <v>184</v>
      </c>
      <c r="L132" s="45"/>
      <c r="M132" s="225" t="s">
        <v>18</v>
      </c>
      <c r="N132" s="226" t="s">
        <v>39</v>
      </c>
      <c r="O132" s="85"/>
      <c r="P132" s="227">
        <f>O132*H132</f>
        <v>0</v>
      </c>
      <c r="Q132" s="227">
        <v>0</v>
      </c>
      <c r="R132" s="227">
        <f>Q132*H132</f>
        <v>0</v>
      </c>
      <c r="S132" s="227">
        <v>0</v>
      </c>
      <c r="T132" s="228">
        <f>S132*H132</f>
        <v>0</v>
      </c>
      <c r="U132" s="39"/>
      <c r="V132" s="39"/>
      <c r="W132" s="39"/>
      <c r="X132" s="39"/>
      <c r="Y132" s="39"/>
      <c r="Z132" s="39"/>
      <c r="AA132" s="39"/>
      <c r="AB132" s="39"/>
      <c r="AC132" s="39"/>
      <c r="AD132" s="39"/>
      <c r="AE132" s="39"/>
      <c r="AR132" s="229" t="s">
        <v>118</v>
      </c>
      <c r="AT132" s="229" t="s">
        <v>113</v>
      </c>
      <c r="AU132" s="229" t="s">
        <v>78</v>
      </c>
      <c r="AY132" s="18" t="s">
        <v>110</v>
      </c>
      <c r="BE132" s="230">
        <f>IF(N132="základní",J132,0)</f>
        <v>0</v>
      </c>
      <c r="BF132" s="230">
        <f>IF(N132="snížená",J132,0)</f>
        <v>0</v>
      </c>
      <c r="BG132" s="230">
        <f>IF(N132="zákl. přenesená",J132,0)</f>
        <v>0</v>
      </c>
      <c r="BH132" s="230">
        <f>IF(N132="sníž. přenesená",J132,0)</f>
        <v>0</v>
      </c>
      <c r="BI132" s="230">
        <f>IF(N132="nulová",J132,0)</f>
        <v>0</v>
      </c>
      <c r="BJ132" s="18" t="s">
        <v>76</v>
      </c>
      <c r="BK132" s="230">
        <f>ROUND(I132*H132,2)</f>
        <v>0</v>
      </c>
      <c r="BL132" s="18" t="s">
        <v>118</v>
      </c>
      <c r="BM132" s="229" t="s">
        <v>238</v>
      </c>
    </row>
    <row r="133" s="2" customFormat="1">
      <c r="A133" s="39"/>
      <c r="B133" s="40"/>
      <c r="C133" s="41"/>
      <c r="D133" s="231" t="s">
        <v>120</v>
      </c>
      <c r="E133" s="41"/>
      <c r="F133" s="232" t="s">
        <v>161</v>
      </c>
      <c r="G133" s="41"/>
      <c r="H133" s="41"/>
      <c r="I133" s="137"/>
      <c r="J133" s="41"/>
      <c r="K133" s="41"/>
      <c r="L133" s="45"/>
      <c r="M133" s="256"/>
      <c r="N133" s="257"/>
      <c r="O133" s="258"/>
      <c r="P133" s="258"/>
      <c r="Q133" s="258"/>
      <c r="R133" s="258"/>
      <c r="S133" s="258"/>
      <c r="T133" s="259"/>
      <c r="U133" s="39"/>
      <c r="V133" s="39"/>
      <c r="W133" s="39"/>
      <c r="X133" s="39"/>
      <c r="Y133" s="39"/>
      <c r="Z133" s="39"/>
      <c r="AA133" s="39"/>
      <c r="AB133" s="39"/>
      <c r="AC133" s="39"/>
      <c r="AD133" s="39"/>
      <c r="AE133" s="39"/>
      <c r="AT133" s="18" t="s">
        <v>120</v>
      </c>
      <c r="AU133" s="18" t="s">
        <v>78</v>
      </c>
    </row>
    <row r="134" s="2" customFormat="1" ht="6.96" customHeight="1">
      <c r="A134" s="39"/>
      <c r="B134" s="60"/>
      <c r="C134" s="61"/>
      <c r="D134" s="61"/>
      <c r="E134" s="61"/>
      <c r="F134" s="61"/>
      <c r="G134" s="61"/>
      <c r="H134" s="61"/>
      <c r="I134" s="167"/>
      <c r="J134" s="61"/>
      <c r="K134" s="61"/>
      <c r="L134" s="45"/>
      <c r="M134" s="39"/>
      <c r="O134" s="39"/>
      <c r="P134" s="39"/>
      <c r="Q134" s="39"/>
      <c r="R134" s="39"/>
      <c r="S134" s="39"/>
      <c r="T134" s="39"/>
      <c r="U134" s="39"/>
      <c r="V134" s="39"/>
      <c r="W134" s="39"/>
      <c r="X134" s="39"/>
      <c r="Y134" s="39"/>
      <c r="Z134" s="39"/>
      <c r="AA134" s="39"/>
      <c r="AB134" s="39"/>
      <c r="AC134" s="39"/>
      <c r="AD134" s="39"/>
      <c r="AE134" s="39"/>
    </row>
  </sheetData>
  <sheetProtection sheet="1" autoFilter="0" formatColumns="0" formatRows="0" objects="1" scenarios="1" spinCount="100000" saltValue="Zy2Od6I/Ck+z5ekl2g7CNxhtGBiZWvevlEyO4+sWbNliqJBDM4qx8zx1MXMPBdIh7rXou5cIw/yrnUfoYa7fnA==" hashValue="IKEQLxyT5CRmAPpdlNBZ1V5/UvGQXKs1HxK0m6jm3ufgCO8Emro7y9t60Xl8Tu0WglBRBX2IrHjscmb/8pWKBQ==" algorithmName="SHA-512" password="CC35"/>
  <autoFilter ref="C82:K13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84</v>
      </c>
    </row>
    <row r="3" s="1" customFormat="1" ht="6.96" customHeight="1">
      <c r="B3" s="130"/>
      <c r="C3" s="131"/>
      <c r="D3" s="131"/>
      <c r="E3" s="131"/>
      <c r="F3" s="131"/>
      <c r="G3" s="131"/>
      <c r="H3" s="131"/>
      <c r="I3" s="132"/>
      <c r="J3" s="131"/>
      <c r="K3" s="131"/>
      <c r="L3" s="21"/>
      <c r="AT3" s="18" t="s">
        <v>78</v>
      </c>
    </row>
    <row r="4" s="1" customFormat="1" ht="24.96" customHeight="1">
      <c r="B4" s="21"/>
      <c r="D4" s="133" t="s">
        <v>85</v>
      </c>
      <c r="I4" s="129"/>
      <c r="L4" s="21"/>
      <c r="M4" s="134" t="s">
        <v>10</v>
      </c>
      <c r="AT4" s="18" t="s">
        <v>4</v>
      </c>
    </row>
    <row r="5" s="1" customFormat="1" ht="6.96" customHeight="1">
      <c r="B5" s="21"/>
      <c r="I5" s="129"/>
      <c r="L5" s="21"/>
    </row>
    <row r="6" s="1" customFormat="1" ht="12" customHeight="1">
      <c r="B6" s="21"/>
      <c r="D6" s="135" t="s">
        <v>15</v>
      </c>
      <c r="I6" s="129"/>
      <c r="L6" s="21"/>
    </row>
    <row r="7" s="1" customFormat="1" ht="16.5" customHeight="1">
      <c r="B7" s="21"/>
      <c r="E7" s="136" t="str">
        <f>'Rekapitulace stavby'!K6</f>
        <v>Severovýchodní cyklomagistrála – Propojení etapy 6.3. a etapy 6.1.</v>
      </c>
      <c r="F7" s="135"/>
      <c r="G7" s="135"/>
      <c r="H7" s="135"/>
      <c r="I7" s="129"/>
      <c r="L7" s="21"/>
    </row>
    <row r="8" s="2" customFormat="1" ht="12" customHeight="1">
      <c r="A8" s="39"/>
      <c r="B8" s="45"/>
      <c r="C8" s="39"/>
      <c r="D8" s="135" t="s">
        <v>86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17</v>
      </c>
      <c r="E11" s="39"/>
      <c r="F11" s="140" t="s">
        <v>18</v>
      </c>
      <c r="G11" s="39"/>
      <c r="H11" s="39"/>
      <c r="I11" s="141" t="s">
        <v>19</v>
      </c>
      <c r="J11" s="140" t="s">
        <v>18</v>
      </c>
      <c r="K11" s="39"/>
      <c r="L11" s="138"/>
      <c r="S11" s="39"/>
      <c r="T11" s="39"/>
      <c r="U11" s="39"/>
      <c r="V11" s="39"/>
      <c r="W11" s="39"/>
      <c r="X11" s="39"/>
      <c r="Y11" s="39"/>
      <c r="Z11" s="39"/>
      <c r="AA11" s="39"/>
      <c r="AB11" s="39"/>
      <c r="AC11" s="39"/>
      <c r="AD11" s="39"/>
      <c r="AE11" s="39"/>
    </row>
    <row r="12" s="2" customFormat="1" ht="12" customHeight="1">
      <c r="A12" s="39"/>
      <c r="B12" s="45"/>
      <c r="C12" s="39"/>
      <c r="D12" s="135" t="s">
        <v>20</v>
      </c>
      <c r="E12" s="39"/>
      <c r="F12" s="140" t="s">
        <v>21</v>
      </c>
      <c r="G12" s="39"/>
      <c r="H12" s="39"/>
      <c r="I12" s="141" t="s">
        <v>22</v>
      </c>
      <c r="J12" s="142" t="str">
        <f>'Rekapitulace stavby'!AN8</f>
        <v>19. 5. 2020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24</v>
      </c>
      <c r="E14" s="39"/>
      <c r="F14" s="39"/>
      <c r="G14" s="39"/>
      <c r="H14" s="39"/>
      <c r="I14" s="141" t="s">
        <v>25</v>
      </c>
      <c r="J14" s="140" t="str">
        <f>IF('Rekapitulace stavby'!AN10="","",'Rekapitulace stavby'!AN10)</f>
        <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tr">
        <f>IF('Rekapitulace stavby'!E11="","",'Rekapitulace stavby'!E11)</f>
        <v xml:space="preserve"> </v>
      </c>
      <c r="F15" s="39"/>
      <c r="G15" s="39"/>
      <c r="H15" s="39"/>
      <c r="I15" s="141" t="s">
        <v>26</v>
      </c>
      <c r="J15" s="140" t="str">
        <f>IF('Rekapitulace stavby'!AN11="","",'Rekapitulace stavby'!AN11)</f>
        <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27</v>
      </c>
      <c r="E17" s="39"/>
      <c r="F17" s="39"/>
      <c r="G17" s="39"/>
      <c r="H17" s="39"/>
      <c r="I17" s="141" t="s">
        <v>25</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26</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29</v>
      </c>
      <c r="E20" s="39"/>
      <c r="F20" s="39"/>
      <c r="G20" s="39"/>
      <c r="H20" s="39"/>
      <c r="I20" s="141" t="s">
        <v>25</v>
      </c>
      <c r="J20" s="140" t="str">
        <f>IF('Rekapitulace stavby'!AN16="","",'Rekapitulace stavby'!AN16)</f>
        <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tr">
        <f>IF('Rekapitulace stavby'!E17="","",'Rekapitulace stavby'!E17)</f>
        <v xml:space="preserve"> </v>
      </c>
      <c r="F21" s="39"/>
      <c r="G21" s="39"/>
      <c r="H21" s="39"/>
      <c r="I21" s="141" t="s">
        <v>26</v>
      </c>
      <c r="J21" s="140" t="str">
        <f>IF('Rekapitulace stavby'!AN17="","",'Rekapitulace stavby'!AN17)</f>
        <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31</v>
      </c>
      <c r="E23" s="39"/>
      <c r="F23" s="39"/>
      <c r="G23" s="39"/>
      <c r="H23" s="39"/>
      <c r="I23" s="141" t="s">
        <v>25</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26</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18</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34</v>
      </c>
      <c r="E30" s="39"/>
      <c r="F30" s="39"/>
      <c r="G30" s="39"/>
      <c r="H30" s="39"/>
      <c r="I30" s="137"/>
      <c r="J30" s="151">
        <f>ROUND(J82,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36</v>
      </c>
      <c r="G32" s="39"/>
      <c r="H32" s="39"/>
      <c r="I32" s="153" t="s">
        <v>35</v>
      </c>
      <c r="J32" s="152" t="s">
        <v>37</v>
      </c>
      <c r="K32" s="39"/>
      <c r="L32" s="138"/>
      <c r="S32" s="39"/>
      <c r="T32" s="39"/>
      <c r="U32" s="39"/>
      <c r="V32" s="39"/>
      <c r="W32" s="39"/>
      <c r="X32" s="39"/>
      <c r="Y32" s="39"/>
      <c r="Z32" s="39"/>
      <c r="AA32" s="39"/>
      <c r="AB32" s="39"/>
      <c r="AC32" s="39"/>
      <c r="AD32" s="39"/>
      <c r="AE32" s="39"/>
    </row>
    <row r="33" s="2" customFormat="1" ht="14.4" customHeight="1">
      <c r="A33" s="39"/>
      <c r="B33" s="45"/>
      <c r="C33" s="39"/>
      <c r="D33" s="154" t="s">
        <v>38</v>
      </c>
      <c r="E33" s="135" t="s">
        <v>39</v>
      </c>
      <c r="F33" s="155">
        <f>ROUND((SUM(BE82:BE93)),  2)</f>
        <v>0</v>
      </c>
      <c r="G33" s="39"/>
      <c r="H33" s="39"/>
      <c r="I33" s="156">
        <v>0.20999999999999999</v>
      </c>
      <c r="J33" s="155">
        <f>ROUND(((SUM(BE82:BE93))*I33),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40</v>
      </c>
      <c r="F34" s="155">
        <f>ROUND((SUM(BF82:BF93)),  2)</f>
        <v>0</v>
      </c>
      <c r="G34" s="39"/>
      <c r="H34" s="39"/>
      <c r="I34" s="156">
        <v>0.14999999999999999</v>
      </c>
      <c r="J34" s="155">
        <f>ROUND(((SUM(BF82:BF93))*I34),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41</v>
      </c>
      <c r="F35" s="155">
        <f>ROUND((SUM(BG82:BG93)),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42</v>
      </c>
      <c r="F36" s="155">
        <f>ROUND((SUM(BH82:BH93)),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43</v>
      </c>
      <c r="F37" s="155">
        <f>ROUND((SUM(BI82:BI93)),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44</v>
      </c>
      <c r="E39" s="159"/>
      <c r="F39" s="159"/>
      <c r="G39" s="160" t="s">
        <v>45</v>
      </c>
      <c r="H39" s="161" t="s">
        <v>46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15</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Severovýchodní cyklomagistrála – Propojení etapy 6.3. a etapy 6.1.</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192.1 - Trvalé dopravní značení etapa 1</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20</v>
      </c>
      <c r="D52" s="41"/>
      <c r="E52" s="41"/>
      <c r="F52" s="28" t="str">
        <f>F12</f>
        <v xml:space="preserve"> </v>
      </c>
      <c r="G52" s="41"/>
      <c r="H52" s="41"/>
      <c r="I52" s="141" t="s">
        <v>22</v>
      </c>
      <c r="J52" s="73" t="str">
        <f>IF(J12="","",J12)</f>
        <v>19. 5. 2020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15.15" customHeight="1">
      <c r="A54" s="39"/>
      <c r="B54" s="40"/>
      <c r="C54" s="33" t="s">
        <v>24</v>
      </c>
      <c r="D54" s="41"/>
      <c r="E54" s="41"/>
      <c r="F54" s="28" t="str">
        <f>E15</f>
        <v xml:space="preserve"> </v>
      </c>
      <c r="G54" s="41"/>
      <c r="H54" s="41"/>
      <c r="I54" s="141" t="s">
        <v>29</v>
      </c>
      <c r="J54" s="37" t="str">
        <f>E21</f>
        <v xml:space="preserve"> </v>
      </c>
      <c r="K54" s="41"/>
      <c r="L54" s="138"/>
      <c r="S54" s="39"/>
      <c r="T54" s="39"/>
      <c r="U54" s="39"/>
      <c r="V54" s="39"/>
      <c r="W54" s="39"/>
      <c r="X54" s="39"/>
      <c r="Y54" s="39"/>
      <c r="Z54" s="39"/>
      <c r="AA54" s="39"/>
      <c r="AB54" s="39"/>
      <c r="AC54" s="39"/>
      <c r="AD54" s="39"/>
      <c r="AE54" s="39"/>
    </row>
    <row r="55" s="2" customFormat="1" ht="15.15" customHeight="1">
      <c r="A55" s="39"/>
      <c r="B55" s="40"/>
      <c r="C55" s="33" t="s">
        <v>27</v>
      </c>
      <c r="D55" s="41"/>
      <c r="E55" s="41"/>
      <c r="F55" s="28" t="str">
        <f>IF(E18="","",E18)</f>
        <v>Vyplň údaj</v>
      </c>
      <c r="G55" s="41"/>
      <c r="H55" s="41"/>
      <c r="I55" s="141" t="s">
        <v>31</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89</v>
      </c>
      <c r="D57" s="173"/>
      <c r="E57" s="173"/>
      <c r="F57" s="173"/>
      <c r="G57" s="173"/>
      <c r="H57" s="173"/>
      <c r="I57" s="174"/>
      <c r="J57" s="175" t="s">
        <v>90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66</v>
      </c>
      <c r="D59" s="41"/>
      <c r="E59" s="41"/>
      <c r="F59" s="41"/>
      <c r="G59" s="41"/>
      <c r="H59" s="41"/>
      <c r="I59" s="137"/>
      <c r="J59" s="103">
        <f>J82</f>
        <v>0</v>
      </c>
      <c r="K59" s="41"/>
      <c r="L59" s="138"/>
      <c r="S59" s="39"/>
      <c r="T59" s="39"/>
      <c r="U59" s="39"/>
      <c r="V59" s="39"/>
      <c r="W59" s="39"/>
      <c r="X59" s="39"/>
      <c r="Y59" s="39"/>
      <c r="Z59" s="39"/>
      <c r="AA59" s="39"/>
      <c r="AB59" s="39"/>
      <c r="AC59" s="39"/>
      <c r="AD59" s="39"/>
      <c r="AE59" s="39"/>
      <c r="AU59" s="18" t="s">
        <v>91</v>
      </c>
    </row>
    <row r="60" s="9" customFormat="1" ht="24.96" customHeight="1">
      <c r="A60" s="9"/>
      <c r="B60" s="177"/>
      <c r="C60" s="178"/>
      <c r="D60" s="179" t="s">
        <v>92</v>
      </c>
      <c r="E60" s="180"/>
      <c r="F60" s="180"/>
      <c r="G60" s="180"/>
      <c r="H60" s="180"/>
      <c r="I60" s="181"/>
      <c r="J60" s="182">
        <f>J83</f>
        <v>0</v>
      </c>
      <c r="K60" s="178"/>
      <c r="L60" s="183"/>
      <c r="S60" s="9"/>
      <c r="T60" s="9"/>
      <c r="U60" s="9"/>
      <c r="V60" s="9"/>
      <c r="W60" s="9"/>
      <c r="X60" s="9"/>
      <c r="Y60" s="9"/>
      <c r="Z60" s="9"/>
      <c r="AA60" s="9"/>
      <c r="AB60" s="9"/>
      <c r="AC60" s="9"/>
      <c r="AD60" s="9"/>
      <c r="AE60" s="9"/>
    </row>
    <row r="61" s="10" customFormat="1" ht="19.92" customHeight="1">
      <c r="A61" s="10"/>
      <c r="B61" s="184"/>
      <c r="C61" s="185"/>
      <c r="D61" s="186" t="s">
        <v>163</v>
      </c>
      <c r="E61" s="187"/>
      <c r="F61" s="187"/>
      <c r="G61" s="187"/>
      <c r="H61" s="187"/>
      <c r="I61" s="188"/>
      <c r="J61" s="189">
        <f>J84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94</v>
      </c>
      <c r="E62" s="187"/>
      <c r="F62" s="187"/>
      <c r="G62" s="187"/>
      <c r="H62" s="187"/>
      <c r="I62" s="188"/>
      <c r="J62" s="189">
        <f>J91</f>
        <v>0</v>
      </c>
      <c r="K62" s="185"/>
      <c r="L62" s="190"/>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137"/>
      <c r="J63" s="41"/>
      <c r="K63" s="41"/>
      <c r="L63" s="138"/>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167"/>
      <c r="J64" s="61"/>
      <c r="K64" s="61"/>
      <c r="L64" s="138"/>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170"/>
      <c r="J68" s="63"/>
      <c r="K68" s="63"/>
      <c r="L68" s="138"/>
      <c r="S68" s="39"/>
      <c r="T68" s="39"/>
      <c r="U68" s="39"/>
      <c r="V68" s="39"/>
      <c r="W68" s="39"/>
      <c r="X68" s="39"/>
      <c r="Y68" s="39"/>
      <c r="Z68" s="39"/>
      <c r="AA68" s="39"/>
      <c r="AB68" s="39"/>
      <c r="AC68" s="39"/>
      <c r="AD68" s="39"/>
      <c r="AE68" s="39"/>
    </row>
    <row r="69" s="2" customFormat="1" ht="24.96" customHeight="1">
      <c r="A69" s="39"/>
      <c r="B69" s="40"/>
      <c r="C69" s="24" t="s">
        <v>95</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15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171" t="str">
        <f>E7</f>
        <v>Severovýchodní cyklomagistrála – Propojení etapy 6.3. a etapy 6.1.</v>
      </c>
      <c r="F72" s="33"/>
      <c r="G72" s="33"/>
      <c r="H72" s="33"/>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86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70" t="str">
        <f>E9</f>
        <v>SO 192.1 - Trvalé dopravní značení etapa 1</v>
      </c>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20</v>
      </c>
      <c r="D76" s="41"/>
      <c r="E76" s="41"/>
      <c r="F76" s="28" t="str">
        <f>F12</f>
        <v xml:space="preserve"> </v>
      </c>
      <c r="G76" s="41"/>
      <c r="H76" s="41"/>
      <c r="I76" s="141" t="s">
        <v>22</v>
      </c>
      <c r="J76" s="73" t="str">
        <f>IF(J12="","",J12)</f>
        <v>19. 5. 2020</v>
      </c>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5.15" customHeight="1">
      <c r="A78" s="39"/>
      <c r="B78" s="40"/>
      <c r="C78" s="33" t="s">
        <v>24</v>
      </c>
      <c r="D78" s="41"/>
      <c r="E78" s="41"/>
      <c r="F78" s="28" t="str">
        <f>E15</f>
        <v xml:space="preserve"> </v>
      </c>
      <c r="G78" s="41"/>
      <c r="H78" s="41"/>
      <c r="I78" s="141" t="s">
        <v>29</v>
      </c>
      <c r="J78" s="37" t="str">
        <f>E21</f>
        <v xml:space="preserve"> </v>
      </c>
      <c r="K78" s="41"/>
      <c r="L78" s="138"/>
      <c r="S78" s="39"/>
      <c r="T78" s="39"/>
      <c r="U78" s="39"/>
      <c r="V78" s="39"/>
      <c r="W78" s="39"/>
      <c r="X78" s="39"/>
      <c r="Y78" s="39"/>
      <c r="Z78" s="39"/>
      <c r="AA78" s="39"/>
      <c r="AB78" s="39"/>
      <c r="AC78" s="39"/>
      <c r="AD78" s="39"/>
      <c r="AE78" s="39"/>
    </row>
    <row r="79" s="2" customFormat="1" ht="15.15" customHeight="1">
      <c r="A79" s="39"/>
      <c r="B79" s="40"/>
      <c r="C79" s="33" t="s">
        <v>27</v>
      </c>
      <c r="D79" s="41"/>
      <c r="E79" s="41"/>
      <c r="F79" s="28" t="str">
        <f>IF(E18="","",E18)</f>
        <v>Vyplň údaj</v>
      </c>
      <c r="G79" s="41"/>
      <c r="H79" s="41"/>
      <c r="I79" s="141" t="s">
        <v>31</v>
      </c>
      <c r="J79" s="37" t="str">
        <f>E24</f>
        <v xml:space="preserve"> </v>
      </c>
      <c r="K79" s="41"/>
      <c r="L79" s="138"/>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11" customFormat="1" ht="29.28" customHeight="1">
      <c r="A81" s="191"/>
      <c r="B81" s="192"/>
      <c r="C81" s="193" t="s">
        <v>96</v>
      </c>
      <c r="D81" s="194" t="s">
        <v>53</v>
      </c>
      <c r="E81" s="194" t="s">
        <v>49</v>
      </c>
      <c r="F81" s="194" t="s">
        <v>50</v>
      </c>
      <c r="G81" s="194" t="s">
        <v>97</v>
      </c>
      <c r="H81" s="194" t="s">
        <v>98</v>
      </c>
      <c r="I81" s="195" t="s">
        <v>99</v>
      </c>
      <c r="J81" s="194" t="s">
        <v>90</v>
      </c>
      <c r="K81" s="196" t="s">
        <v>100</v>
      </c>
      <c r="L81" s="197"/>
      <c r="M81" s="93" t="s">
        <v>18</v>
      </c>
      <c r="N81" s="94" t="s">
        <v>38</v>
      </c>
      <c r="O81" s="94" t="s">
        <v>101</v>
      </c>
      <c r="P81" s="94" t="s">
        <v>102</v>
      </c>
      <c r="Q81" s="94" t="s">
        <v>103</v>
      </c>
      <c r="R81" s="94" t="s">
        <v>104</v>
      </c>
      <c r="S81" s="94" t="s">
        <v>105</v>
      </c>
      <c r="T81" s="95" t="s">
        <v>106</v>
      </c>
      <c r="U81" s="191"/>
      <c r="V81" s="191"/>
      <c r="W81" s="191"/>
      <c r="X81" s="191"/>
      <c r="Y81" s="191"/>
      <c r="Z81" s="191"/>
      <c r="AA81" s="191"/>
      <c r="AB81" s="191"/>
      <c r="AC81" s="191"/>
      <c r="AD81" s="191"/>
      <c r="AE81" s="191"/>
    </row>
    <row r="82" s="2" customFormat="1" ht="22.8" customHeight="1">
      <c r="A82" s="39"/>
      <c r="B82" s="40"/>
      <c r="C82" s="100" t="s">
        <v>107</v>
      </c>
      <c r="D82" s="41"/>
      <c r="E82" s="41"/>
      <c r="F82" s="41"/>
      <c r="G82" s="41"/>
      <c r="H82" s="41"/>
      <c r="I82" s="137"/>
      <c r="J82" s="198">
        <f>BK82</f>
        <v>0</v>
      </c>
      <c r="K82" s="41"/>
      <c r="L82" s="45"/>
      <c r="M82" s="96"/>
      <c r="N82" s="199"/>
      <c r="O82" s="97"/>
      <c r="P82" s="200">
        <f>P83</f>
        <v>0</v>
      </c>
      <c r="Q82" s="97"/>
      <c r="R82" s="200">
        <f>R83</f>
        <v>0.73920000000000008</v>
      </c>
      <c r="S82" s="97"/>
      <c r="T82" s="201">
        <f>T83</f>
        <v>0</v>
      </c>
      <c r="U82" s="39"/>
      <c r="V82" s="39"/>
      <c r="W82" s="39"/>
      <c r="X82" s="39"/>
      <c r="Y82" s="39"/>
      <c r="Z82" s="39"/>
      <c r="AA82" s="39"/>
      <c r="AB82" s="39"/>
      <c r="AC82" s="39"/>
      <c r="AD82" s="39"/>
      <c r="AE82" s="39"/>
      <c r="AT82" s="18" t="s">
        <v>67</v>
      </c>
      <c r="AU82" s="18" t="s">
        <v>91</v>
      </c>
      <c r="BK82" s="202">
        <f>BK83</f>
        <v>0</v>
      </c>
    </row>
    <row r="83" s="12" customFormat="1" ht="25.92" customHeight="1">
      <c r="A83" s="12"/>
      <c r="B83" s="203"/>
      <c r="C83" s="204"/>
      <c r="D83" s="205" t="s">
        <v>67</v>
      </c>
      <c r="E83" s="206" t="s">
        <v>108</v>
      </c>
      <c r="F83" s="206" t="s">
        <v>109</v>
      </c>
      <c r="G83" s="204"/>
      <c r="H83" s="204"/>
      <c r="I83" s="207"/>
      <c r="J83" s="208">
        <f>BK83</f>
        <v>0</v>
      </c>
      <c r="K83" s="204"/>
      <c r="L83" s="209"/>
      <c r="M83" s="210"/>
      <c r="N83" s="211"/>
      <c r="O83" s="211"/>
      <c r="P83" s="212">
        <f>P84+P91</f>
        <v>0</v>
      </c>
      <c r="Q83" s="211"/>
      <c r="R83" s="212">
        <f>R84+R91</f>
        <v>0.73920000000000008</v>
      </c>
      <c r="S83" s="211"/>
      <c r="T83" s="213">
        <f>T84+T91</f>
        <v>0</v>
      </c>
      <c r="U83" s="12"/>
      <c r="V83" s="12"/>
      <c r="W83" s="12"/>
      <c r="X83" s="12"/>
      <c r="Y83" s="12"/>
      <c r="Z83" s="12"/>
      <c r="AA83" s="12"/>
      <c r="AB83" s="12"/>
      <c r="AC83" s="12"/>
      <c r="AD83" s="12"/>
      <c r="AE83" s="12"/>
      <c r="AR83" s="214" t="s">
        <v>76</v>
      </c>
      <c r="AT83" s="215" t="s">
        <v>67</v>
      </c>
      <c r="AU83" s="215" t="s">
        <v>68</v>
      </c>
      <c r="AY83" s="214" t="s">
        <v>110</v>
      </c>
      <c r="BK83" s="216">
        <f>BK84+BK91</f>
        <v>0</v>
      </c>
    </row>
    <row r="84" s="12" customFormat="1" ht="22.8" customHeight="1">
      <c r="A84" s="12"/>
      <c r="B84" s="203"/>
      <c r="C84" s="204"/>
      <c r="D84" s="205" t="s">
        <v>67</v>
      </c>
      <c r="E84" s="217" t="s">
        <v>165</v>
      </c>
      <c r="F84" s="217" t="s">
        <v>166</v>
      </c>
      <c r="G84" s="204"/>
      <c r="H84" s="204"/>
      <c r="I84" s="207"/>
      <c r="J84" s="218">
        <f>BK84</f>
        <v>0</v>
      </c>
      <c r="K84" s="204"/>
      <c r="L84" s="209"/>
      <c r="M84" s="210"/>
      <c r="N84" s="211"/>
      <c r="O84" s="211"/>
      <c r="P84" s="212">
        <f>SUM(P85:P90)</f>
        <v>0</v>
      </c>
      <c r="Q84" s="211"/>
      <c r="R84" s="212">
        <f>SUM(R85:R90)</f>
        <v>0.73920000000000008</v>
      </c>
      <c r="S84" s="211"/>
      <c r="T84" s="213">
        <f>SUM(T85:T90)</f>
        <v>0</v>
      </c>
      <c r="U84" s="12"/>
      <c r="V84" s="12"/>
      <c r="W84" s="12"/>
      <c r="X84" s="12"/>
      <c r="Y84" s="12"/>
      <c r="Z84" s="12"/>
      <c r="AA84" s="12"/>
      <c r="AB84" s="12"/>
      <c r="AC84" s="12"/>
      <c r="AD84" s="12"/>
      <c r="AE84" s="12"/>
      <c r="AR84" s="214" t="s">
        <v>76</v>
      </c>
      <c r="AT84" s="215" t="s">
        <v>67</v>
      </c>
      <c r="AU84" s="215" t="s">
        <v>76</v>
      </c>
      <c r="AY84" s="214" t="s">
        <v>110</v>
      </c>
      <c r="BK84" s="216">
        <f>SUM(BK85:BK90)</f>
        <v>0</v>
      </c>
    </row>
    <row r="85" s="2" customFormat="1" ht="16.5" customHeight="1">
      <c r="A85" s="39"/>
      <c r="B85" s="40"/>
      <c r="C85" s="219" t="s">
        <v>76</v>
      </c>
      <c r="D85" s="219" t="s">
        <v>113</v>
      </c>
      <c r="E85" s="220" t="s">
        <v>240</v>
      </c>
      <c r="F85" s="221" t="s">
        <v>241</v>
      </c>
      <c r="G85" s="222" t="s">
        <v>209</v>
      </c>
      <c r="H85" s="223">
        <v>1848</v>
      </c>
      <c r="I85" s="224"/>
      <c r="J85" s="223">
        <f>ROUND(I85*H85,2)</f>
        <v>0</v>
      </c>
      <c r="K85" s="221" t="s">
        <v>117</v>
      </c>
      <c r="L85" s="45"/>
      <c r="M85" s="225" t="s">
        <v>18</v>
      </c>
      <c r="N85" s="226" t="s">
        <v>39</v>
      </c>
      <c r="O85" s="85"/>
      <c r="P85" s="227">
        <f>O85*H85</f>
        <v>0</v>
      </c>
      <c r="Q85" s="227">
        <v>0.00040000000000000002</v>
      </c>
      <c r="R85" s="227">
        <f>Q85*H85</f>
        <v>0.73920000000000008</v>
      </c>
      <c r="S85" s="227">
        <v>0</v>
      </c>
      <c r="T85" s="228">
        <f>S85*H85</f>
        <v>0</v>
      </c>
      <c r="U85" s="39"/>
      <c r="V85" s="39"/>
      <c r="W85" s="39"/>
      <c r="X85" s="39"/>
      <c r="Y85" s="39"/>
      <c r="Z85" s="39"/>
      <c r="AA85" s="39"/>
      <c r="AB85" s="39"/>
      <c r="AC85" s="39"/>
      <c r="AD85" s="39"/>
      <c r="AE85" s="39"/>
      <c r="AR85" s="229" t="s">
        <v>118</v>
      </c>
      <c r="AT85" s="229" t="s">
        <v>113</v>
      </c>
      <c r="AU85" s="229" t="s">
        <v>78</v>
      </c>
      <c r="AY85" s="18" t="s">
        <v>110</v>
      </c>
      <c r="BE85" s="230">
        <f>IF(N85="základní",J85,0)</f>
        <v>0</v>
      </c>
      <c r="BF85" s="230">
        <f>IF(N85="snížená",J85,0)</f>
        <v>0</v>
      </c>
      <c r="BG85" s="230">
        <f>IF(N85="zákl. přenesená",J85,0)</f>
        <v>0</v>
      </c>
      <c r="BH85" s="230">
        <f>IF(N85="sníž. přenesená",J85,0)</f>
        <v>0</v>
      </c>
      <c r="BI85" s="230">
        <f>IF(N85="nulová",J85,0)</f>
        <v>0</v>
      </c>
      <c r="BJ85" s="18" t="s">
        <v>76</v>
      </c>
      <c r="BK85" s="230">
        <f>ROUND(I85*H85,2)</f>
        <v>0</v>
      </c>
      <c r="BL85" s="18" t="s">
        <v>118</v>
      </c>
      <c r="BM85" s="229" t="s">
        <v>242</v>
      </c>
    </row>
    <row r="86" s="2" customFormat="1">
      <c r="A86" s="39"/>
      <c r="B86" s="40"/>
      <c r="C86" s="41"/>
      <c r="D86" s="231" t="s">
        <v>120</v>
      </c>
      <c r="E86" s="41"/>
      <c r="F86" s="232" t="s">
        <v>243</v>
      </c>
      <c r="G86" s="41"/>
      <c r="H86" s="41"/>
      <c r="I86" s="137"/>
      <c r="J86" s="41"/>
      <c r="K86" s="41"/>
      <c r="L86" s="45"/>
      <c r="M86" s="233"/>
      <c r="N86" s="234"/>
      <c r="O86" s="85"/>
      <c r="P86" s="85"/>
      <c r="Q86" s="85"/>
      <c r="R86" s="85"/>
      <c r="S86" s="85"/>
      <c r="T86" s="86"/>
      <c r="U86" s="39"/>
      <c r="V86" s="39"/>
      <c r="W86" s="39"/>
      <c r="X86" s="39"/>
      <c r="Y86" s="39"/>
      <c r="Z86" s="39"/>
      <c r="AA86" s="39"/>
      <c r="AB86" s="39"/>
      <c r="AC86" s="39"/>
      <c r="AD86" s="39"/>
      <c r="AE86" s="39"/>
      <c r="AT86" s="18" t="s">
        <v>120</v>
      </c>
      <c r="AU86" s="18" t="s">
        <v>78</v>
      </c>
    </row>
    <row r="87" s="13" customFormat="1">
      <c r="A87" s="13"/>
      <c r="B87" s="235"/>
      <c r="C87" s="236"/>
      <c r="D87" s="231" t="s">
        <v>122</v>
      </c>
      <c r="E87" s="237" t="s">
        <v>18</v>
      </c>
      <c r="F87" s="238" t="s">
        <v>216</v>
      </c>
      <c r="G87" s="236"/>
      <c r="H87" s="237" t="s">
        <v>18</v>
      </c>
      <c r="I87" s="239"/>
      <c r="J87" s="236"/>
      <c r="K87" s="236"/>
      <c r="L87" s="240"/>
      <c r="M87" s="241"/>
      <c r="N87" s="242"/>
      <c r="O87" s="242"/>
      <c r="P87" s="242"/>
      <c r="Q87" s="242"/>
      <c r="R87" s="242"/>
      <c r="S87" s="242"/>
      <c r="T87" s="243"/>
      <c r="U87" s="13"/>
      <c r="V87" s="13"/>
      <c r="W87" s="13"/>
      <c r="X87" s="13"/>
      <c r="Y87" s="13"/>
      <c r="Z87" s="13"/>
      <c r="AA87" s="13"/>
      <c r="AB87" s="13"/>
      <c r="AC87" s="13"/>
      <c r="AD87" s="13"/>
      <c r="AE87" s="13"/>
      <c r="AT87" s="244" t="s">
        <v>122</v>
      </c>
      <c r="AU87" s="244" t="s">
        <v>78</v>
      </c>
      <c r="AV87" s="13" t="s">
        <v>76</v>
      </c>
      <c r="AW87" s="13" t="s">
        <v>30</v>
      </c>
      <c r="AX87" s="13" t="s">
        <v>68</v>
      </c>
      <c r="AY87" s="244" t="s">
        <v>110</v>
      </c>
    </row>
    <row r="88" s="14" customFormat="1">
      <c r="A88" s="14"/>
      <c r="B88" s="245"/>
      <c r="C88" s="246"/>
      <c r="D88" s="231" t="s">
        <v>122</v>
      </c>
      <c r="E88" s="247" t="s">
        <v>18</v>
      </c>
      <c r="F88" s="248" t="s">
        <v>217</v>
      </c>
      <c r="G88" s="246"/>
      <c r="H88" s="249">
        <v>927</v>
      </c>
      <c r="I88" s="250"/>
      <c r="J88" s="246"/>
      <c r="K88" s="246"/>
      <c r="L88" s="251"/>
      <c r="M88" s="252"/>
      <c r="N88" s="253"/>
      <c r="O88" s="253"/>
      <c r="P88" s="253"/>
      <c r="Q88" s="253"/>
      <c r="R88" s="253"/>
      <c r="S88" s="253"/>
      <c r="T88" s="254"/>
      <c r="U88" s="14"/>
      <c r="V88" s="14"/>
      <c r="W88" s="14"/>
      <c r="X88" s="14"/>
      <c r="Y88" s="14"/>
      <c r="Z88" s="14"/>
      <c r="AA88" s="14"/>
      <c r="AB88" s="14"/>
      <c r="AC88" s="14"/>
      <c r="AD88" s="14"/>
      <c r="AE88" s="14"/>
      <c r="AT88" s="255" t="s">
        <v>122</v>
      </c>
      <c r="AU88" s="255" t="s">
        <v>78</v>
      </c>
      <c r="AV88" s="14" t="s">
        <v>78</v>
      </c>
      <c r="AW88" s="14" t="s">
        <v>30</v>
      </c>
      <c r="AX88" s="14" t="s">
        <v>68</v>
      </c>
      <c r="AY88" s="255" t="s">
        <v>110</v>
      </c>
    </row>
    <row r="89" s="14" customFormat="1">
      <c r="A89" s="14"/>
      <c r="B89" s="245"/>
      <c r="C89" s="246"/>
      <c r="D89" s="231" t="s">
        <v>122</v>
      </c>
      <c r="E89" s="247" t="s">
        <v>18</v>
      </c>
      <c r="F89" s="248" t="s">
        <v>244</v>
      </c>
      <c r="G89" s="246"/>
      <c r="H89" s="249">
        <v>921</v>
      </c>
      <c r="I89" s="250"/>
      <c r="J89" s="246"/>
      <c r="K89" s="246"/>
      <c r="L89" s="251"/>
      <c r="M89" s="252"/>
      <c r="N89" s="253"/>
      <c r="O89" s="253"/>
      <c r="P89" s="253"/>
      <c r="Q89" s="253"/>
      <c r="R89" s="253"/>
      <c r="S89" s="253"/>
      <c r="T89" s="254"/>
      <c r="U89" s="14"/>
      <c r="V89" s="14"/>
      <c r="W89" s="14"/>
      <c r="X89" s="14"/>
      <c r="Y89" s="14"/>
      <c r="Z89" s="14"/>
      <c r="AA89" s="14"/>
      <c r="AB89" s="14"/>
      <c r="AC89" s="14"/>
      <c r="AD89" s="14"/>
      <c r="AE89" s="14"/>
      <c r="AT89" s="255" t="s">
        <v>122</v>
      </c>
      <c r="AU89" s="255" t="s">
        <v>78</v>
      </c>
      <c r="AV89" s="14" t="s">
        <v>78</v>
      </c>
      <c r="AW89" s="14" t="s">
        <v>30</v>
      </c>
      <c r="AX89" s="14" t="s">
        <v>68</v>
      </c>
      <c r="AY89" s="255" t="s">
        <v>110</v>
      </c>
    </row>
    <row r="90" s="15" customFormat="1">
      <c r="A90" s="15"/>
      <c r="B90" s="260"/>
      <c r="C90" s="261"/>
      <c r="D90" s="231" t="s">
        <v>122</v>
      </c>
      <c r="E90" s="262" t="s">
        <v>18</v>
      </c>
      <c r="F90" s="263" t="s">
        <v>192</v>
      </c>
      <c r="G90" s="261"/>
      <c r="H90" s="264">
        <v>1848</v>
      </c>
      <c r="I90" s="265"/>
      <c r="J90" s="261"/>
      <c r="K90" s="261"/>
      <c r="L90" s="266"/>
      <c r="M90" s="267"/>
      <c r="N90" s="268"/>
      <c r="O90" s="268"/>
      <c r="P90" s="268"/>
      <c r="Q90" s="268"/>
      <c r="R90" s="268"/>
      <c r="S90" s="268"/>
      <c r="T90" s="269"/>
      <c r="U90" s="15"/>
      <c r="V90" s="15"/>
      <c r="W90" s="15"/>
      <c r="X90" s="15"/>
      <c r="Y90" s="15"/>
      <c r="Z90" s="15"/>
      <c r="AA90" s="15"/>
      <c r="AB90" s="15"/>
      <c r="AC90" s="15"/>
      <c r="AD90" s="15"/>
      <c r="AE90" s="15"/>
      <c r="AT90" s="270" t="s">
        <v>122</v>
      </c>
      <c r="AU90" s="270" t="s">
        <v>78</v>
      </c>
      <c r="AV90" s="15" t="s">
        <v>118</v>
      </c>
      <c r="AW90" s="15" t="s">
        <v>30</v>
      </c>
      <c r="AX90" s="15" t="s">
        <v>76</v>
      </c>
      <c r="AY90" s="270" t="s">
        <v>110</v>
      </c>
    </row>
    <row r="91" s="12" customFormat="1" ht="22.8" customHeight="1">
      <c r="A91" s="12"/>
      <c r="B91" s="203"/>
      <c r="C91" s="204"/>
      <c r="D91" s="205" t="s">
        <v>67</v>
      </c>
      <c r="E91" s="217" t="s">
        <v>154</v>
      </c>
      <c r="F91" s="217" t="s">
        <v>155</v>
      </c>
      <c r="G91" s="204"/>
      <c r="H91" s="204"/>
      <c r="I91" s="207"/>
      <c r="J91" s="218">
        <f>BK91</f>
        <v>0</v>
      </c>
      <c r="K91" s="204"/>
      <c r="L91" s="209"/>
      <c r="M91" s="210"/>
      <c r="N91" s="211"/>
      <c r="O91" s="211"/>
      <c r="P91" s="212">
        <f>SUM(P92:P93)</f>
        <v>0</v>
      </c>
      <c r="Q91" s="211"/>
      <c r="R91" s="212">
        <f>SUM(R92:R93)</f>
        <v>0</v>
      </c>
      <c r="S91" s="211"/>
      <c r="T91" s="213">
        <f>SUM(T92:T93)</f>
        <v>0</v>
      </c>
      <c r="U91" s="12"/>
      <c r="V91" s="12"/>
      <c r="W91" s="12"/>
      <c r="X91" s="12"/>
      <c r="Y91" s="12"/>
      <c r="Z91" s="12"/>
      <c r="AA91" s="12"/>
      <c r="AB91" s="12"/>
      <c r="AC91" s="12"/>
      <c r="AD91" s="12"/>
      <c r="AE91" s="12"/>
      <c r="AR91" s="214" t="s">
        <v>76</v>
      </c>
      <c r="AT91" s="215" t="s">
        <v>67</v>
      </c>
      <c r="AU91" s="215" t="s">
        <v>76</v>
      </c>
      <c r="AY91" s="214" t="s">
        <v>110</v>
      </c>
      <c r="BK91" s="216">
        <f>SUM(BK92:BK93)</f>
        <v>0</v>
      </c>
    </row>
    <row r="92" s="2" customFormat="1" ht="21.75" customHeight="1">
      <c r="A92" s="39"/>
      <c r="B92" s="40"/>
      <c r="C92" s="219" t="s">
        <v>78</v>
      </c>
      <c r="D92" s="219" t="s">
        <v>113</v>
      </c>
      <c r="E92" s="220" t="s">
        <v>236</v>
      </c>
      <c r="F92" s="221" t="s">
        <v>237</v>
      </c>
      <c r="G92" s="222" t="s">
        <v>159</v>
      </c>
      <c r="H92" s="223">
        <v>0.73999999999999999</v>
      </c>
      <c r="I92" s="224"/>
      <c r="J92" s="223">
        <f>ROUND(I92*H92,2)</f>
        <v>0</v>
      </c>
      <c r="K92" s="221" t="s">
        <v>117</v>
      </c>
      <c r="L92" s="45"/>
      <c r="M92" s="225" t="s">
        <v>18</v>
      </c>
      <c r="N92" s="226" t="s">
        <v>39</v>
      </c>
      <c r="O92" s="85"/>
      <c r="P92" s="227">
        <f>O92*H92</f>
        <v>0</v>
      </c>
      <c r="Q92" s="227">
        <v>0</v>
      </c>
      <c r="R92" s="227">
        <f>Q92*H92</f>
        <v>0</v>
      </c>
      <c r="S92" s="227">
        <v>0</v>
      </c>
      <c r="T92" s="228">
        <f>S92*H92</f>
        <v>0</v>
      </c>
      <c r="U92" s="39"/>
      <c r="V92" s="39"/>
      <c r="W92" s="39"/>
      <c r="X92" s="39"/>
      <c r="Y92" s="39"/>
      <c r="Z92" s="39"/>
      <c r="AA92" s="39"/>
      <c r="AB92" s="39"/>
      <c r="AC92" s="39"/>
      <c r="AD92" s="39"/>
      <c r="AE92" s="39"/>
      <c r="AR92" s="229" t="s">
        <v>118</v>
      </c>
      <c r="AT92" s="229" t="s">
        <v>113</v>
      </c>
      <c r="AU92" s="229" t="s">
        <v>78</v>
      </c>
      <c r="AY92" s="18" t="s">
        <v>110</v>
      </c>
      <c r="BE92" s="230">
        <f>IF(N92="základní",J92,0)</f>
        <v>0</v>
      </c>
      <c r="BF92" s="230">
        <f>IF(N92="snížená",J92,0)</f>
        <v>0</v>
      </c>
      <c r="BG92" s="230">
        <f>IF(N92="zákl. přenesená",J92,0)</f>
        <v>0</v>
      </c>
      <c r="BH92" s="230">
        <f>IF(N92="sníž. přenesená",J92,0)</f>
        <v>0</v>
      </c>
      <c r="BI92" s="230">
        <f>IF(N92="nulová",J92,0)</f>
        <v>0</v>
      </c>
      <c r="BJ92" s="18" t="s">
        <v>76</v>
      </c>
      <c r="BK92" s="230">
        <f>ROUND(I92*H92,2)</f>
        <v>0</v>
      </c>
      <c r="BL92" s="18" t="s">
        <v>118</v>
      </c>
      <c r="BM92" s="229" t="s">
        <v>245</v>
      </c>
    </row>
    <row r="93" s="2" customFormat="1">
      <c r="A93" s="39"/>
      <c r="B93" s="40"/>
      <c r="C93" s="41"/>
      <c r="D93" s="231" t="s">
        <v>120</v>
      </c>
      <c r="E93" s="41"/>
      <c r="F93" s="232" t="s">
        <v>161</v>
      </c>
      <c r="G93" s="41"/>
      <c r="H93" s="41"/>
      <c r="I93" s="137"/>
      <c r="J93" s="41"/>
      <c r="K93" s="41"/>
      <c r="L93" s="45"/>
      <c r="M93" s="256"/>
      <c r="N93" s="257"/>
      <c r="O93" s="258"/>
      <c r="P93" s="258"/>
      <c r="Q93" s="258"/>
      <c r="R93" s="258"/>
      <c r="S93" s="258"/>
      <c r="T93" s="259"/>
      <c r="U93" s="39"/>
      <c r="V93" s="39"/>
      <c r="W93" s="39"/>
      <c r="X93" s="39"/>
      <c r="Y93" s="39"/>
      <c r="Z93" s="39"/>
      <c r="AA93" s="39"/>
      <c r="AB93" s="39"/>
      <c r="AC93" s="39"/>
      <c r="AD93" s="39"/>
      <c r="AE93" s="39"/>
      <c r="AT93" s="18" t="s">
        <v>120</v>
      </c>
      <c r="AU93" s="18" t="s">
        <v>78</v>
      </c>
    </row>
    <row r="94" s="2" customFormat="1" ht="6.96" customHeight="1">
      <c r="A94" s="39"/>
      <c r="B94" s="60"/>
      <c r="C94" s="61"/>
      <c r="D94" s="61"/>
      <c r="E94" s="61"/>
      <c r="F94" s="61"/>
      <c r="G94" s="61"/>
      <c r="H94" s="61"/>
      <c r="I94" s="167"/>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6L/ddcslEz/YOX9y4uTlKvsK8FUz9SHmJ0jbI7ieG3JdRFm0FSpZAZg4UjyhscaWy5VWNtAglKEjL6iXv41m1Q==" hashValue="6TCTd0krefSV+2U29eUbKbhUXHtujyErsDFEXDEol1ZldVTJs3WErsfgwqtJxrUSHx9xCfuLlTP03FXx3eRrzw==" algorithmName="SHA-512" password="CC35"/>
  <autoFilter ref="C81:K9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0" customWidth="1"/>
    <col min="2" max="2" width="1.667969" style="280" customWidth="1"/>
    <col min="3" max="4" width="5" style="280" customWidth="1"/>
    <col min="5" max="5" width="11.66016" style="280" customWidth="1"/>
    <col min="6" max="6" width="9.160156" style="280" customWidth="1"/>
    <col min="7" max="7" width="5" style="280" customWidth="1"/>
    <col min="8" max="8" width="77.83203" style="280" customWidth="1"/>
    <col min="9" max="10" width="20" style="280" customWidth="1"/>
    <col min="11" max="11" width="1.667969" style="280" customWidth="1"/>
  </cols>
  <sheetData>
    <row r="1" s="1" customFormat="1" ht="37.5" customHeight="1"/>
    <row r="2" s="1" customFormat="1" ht="7.5" customHeight="1">
      <c r="B2" s="281"/>
      <c r="C2" s="282"/>
      <c r="D2" s="282"/>
      <c r="E2" s="282"/>
      <c r="F2" s="282"/>
      <c r="G2" s="282"/>
      <c r="H2" s="282"/>
      <c r="I2" s="282"/>
      <c r="J2" s="282"/>
      <c r="K2" s="283"/>
    </row>
    <row r="3" s="16" customFormat="1" ht="45" customHeight="1">
      <c r="B3" s="284"/>
      <c r="C3" s="285" t="s">
        <v>246</v>
      </c>
      <c r="D3" s="285"/>
      <c r="E3" s="285"/>
      <c r="F3" s="285"/>
      <c r="G3" s="285"/>
      <c r="H3" s="285"/>
      <c r="I3" s="285"/>
      <c r="J3" s="285"/>
      <c r="K3" s="286"/>
    </row>
    <row r="4" s="1" customFormat="1" ht="25.5" customHeight="1">
      <c r="B4" s="287"/>
      <c r="C4" s="288" t="s">
        <v>247</v>
      </c>
      <c r="D4" s="288"/>
      <c r="E4" s="288"/>
      <c r="F4" s="288"/>
      <c r="G4" s="288"/>
      <c r="H4" s="288"/>
      <c r="I4" s="288"/>
      <c r="J4" s="288"/>
      <c r="K4" s="289"/>
    </row>
    <row r="5" s="1" customFormat="1" ht="5.25" customHeight="1">
      <c r="B5" s="287"/>
      <c r="C5" s="290"/>
      <c r="D5" s="290"/>
      <c r="E5" s="290"/>
      <c r="F5" s="290"/>
      <c r="G5" s="290"/>
      <c r="H5" s="290"/>
      <c r="I5" s="290"/>
      <c r="J5" s="290"/>
      <c r="K5" s="289"/>
    </row>
    <row r="6" s="1" customFormat="1" ht="15" customHeight="1">
      <c r="B6" s="287"/>
      <c r="C6" s="291" t="s">
        <v>248</v>
      </c>
      <c r="D6" s="291"/>
      <c r="E6" s="291"/>
      <c r="F6" s="291"/>
      <c r="G6" s="291"/>
      <c r="H6" s="291"/>
      <c r="I6" s="291"/>
      <c r="J6" s="291"/>
      <c r="K6" s="289"/>
    </row>
    <row r="7" s="1" customFormat="1" ht="15" customHeight="1">
      <c r="B7" s="292"/>
      <c r="C7" s="291" t="s">
        <v>249</v>
      </c>
      <c r="D7" s="291"/>
      <c r="E7" s="291"/>
      <c r="F7" s="291"/>
      <c r="G7" s="291"/>
      <c r="H7" s="291"/>
      <c r="I7" s="291"/>
      <c r="J7" s="291"/>
      <c r="K7" s="289"/>
    </row>
    <row r="8" s="1" customFormat="1" ht="12.75" customHeight="1">
      <c r="B8" s="292"/>
      <c r="C8" s="291"/>
      <c r="D8" s="291"/>
      <c r="E8" s="291"/>
      <c r="F8" s="291"/>
      <c r="G8" s="291"/>
      <c r="H8" s="291"/>
      <c r="I8" s="291"/>
      <c r="J8" s="291"/>
      <c r="K8" s="289"/>
    </row>
    <row r="9" s="1" customFormat="1" ht="15" customHeight="1">
      <c r="B9" s="292"/>
      <c r="C9" s="291" t="s">
        <v>250</v>
      </c>
      <c r="D9" s="291"/>
      <c r="E9" s="291"/>
      <c r="F9" s="291"/>
      <c r="G9" s="291"/>
      <c r="H9" s="291"/>
      <c r="I9" s="291"/>
      <c r="J9" s="291"/>
      <c r="K9" s="289"/>
    </row>
    <row r="10" s="1" customFormat="1" ht="15" customHeight="1">
      <c r="B10" s="292"/>
      <c r="C10" s="291"/>
      <c r="D10" s="291" t="s">
        <v>251</v>
      </c>
      <c r="E10" s="291"/>
      <c r="F10" s="291"/>
      <c r="G10" s="291"/>
      <c r="H10" s="291"/>
      <c r="I10" s="291"/>
      <c r="J10" s="291"/>
      <c r="K10" s="289"/>
    </row>
    <row r="11" s="1" customFormat="1" ht="15" customHeight="1">
      <c r="B11" s="292"/>
      <c r="C11" s="293"/>
      <c r="D11" s="291" t="s">
        <v>252</v>
      </c>
      <c r="E11" s="291"/>
      <c r="F11" s="291"/>
      <c r="G11" s="291"/>
      <c r="H11" s="291"/>
      <c r="I11" s="291"/>
      <c r="J11" s="291"/>
      <c r="K11" s="289"/>
    </row>
    <row r="12" s="1" customFormat="1" ht="15" customHeight="1">
      <c r="B12" s="292"/>
      <c r="C12" s="293"/>
      <c r="D12" s="291"/>
      <c r="E12" s="291"/>
      <c r="F12" s="291"/>
      <c r="G12" s="291"/>
      <c r="H12" s="291"/>
      <c r="I12" s="291"/>
      <c r="J12" s="291"/>
      <c r="K12" s="289"/>
    </row>
    <row r="13" s="1" customFormat="1" ht="15" customHeight="1">
      <c r="B13" s="292"/>
      <c r="C13" s="293"/>
      <c r="D13" s="294" t="s">
        <v>253</v>
      </c>
      <c r="E13" s="291"/>
      <c r="F13" s="291"/>
      <c r="G13" s="291"/>
      <c r="H13" s="291"/>
      <c r="I13" s="291"/>
      <c r="J13" s="291"/>
      <c r="K13" s="289"/>
    </row>
    <row r="14" s="1" customFormat="1" ht="12.75" customHeight="1">
      <c r="B14" s="292"/>
      <c r="C14" s="293"/>
      <c r="D14" s="293"/>
      <c r="E14" s="293"/>
      <c r="F14" s="293"/>
      <c r="G14" s="293"/>
      <c r="H14" s="293"/>
      <c r="I14" s="293"/>
      <c r="J14" s="293"/>
      <c r="K14" s="289"/>
    </row>
    <row r="15" s="1" customFormat="1" ht="15" customHeight="1">
      <c r="B15" s="292"/>
      <c r="C15" s="293"/>
      <c r="D15" s="291" t="s">
        <v>254</v>
      </c>
      <c r="E15" s="291"/>
      <c r="F15" s="291"/>
      <c r="G15" s="291"/>
      <c r="H15" s="291"/>
      <c r="I15" s="291"/>
      <c r="J15" s="291"/>
      <c r="K15" s="289"/>
    </row>
    <row r="16" s="1" customFormat="1" ht="15" customHeight="1">
      <c r="B16" s="292"/>
      <c r="C16" s="293"/>
      <c r="D16" s="291" t="s">
        <v>255</v>
      </c>
      <c r="E16" s="291"/>
      <c r="F16" s="291"/>
      <c r="G16" s="291"/>
      <c r="H16" s="291"/>
      <c r="I16" s="291"/>
      <c r="J16" s="291"/>
      <c r="K16" s="289"/>
    </row>
    <row r="17" s="1" customFormat="1" ht="15" customHeight="1">
      <c r="B17" s="292"/>
      <c r="C17" s="293"/>
      <c r="D17" s="291" t="s">
        <v>256</v>
      </c>
      <c r="E17" s="291"/>
      <c r="F17" s="291"/>
      <c r="G17" s="291"/>
      <c r="H17" s="291"/>
      <c r="I17" s="291"/>
      <c r="J17" s="291"/>
      <c r="K17" s="289"/>
    </row>
    <row r="18" s="1" customFormat="1" ht="15" customHeight="1">
      <c r="B18" s="292"/>
      <c r="C18" s="293"/>
      <c r="D18" s="293"/>
      <c r="E18" s="295" t="s">
        <v>75</v>
      </c>
      <c r="F18" s="291" t="s">
        <v>257</v>
      </c>
      <c r="G18" s="291"/>
      <c r="H18" s="291"/>
      <c r="I18" s="291"/>
      <c r="J18" s="291"/>
      <c r="K18" s="289"/>
    </row>
    <row r="19" s="1" customFormat="1" ht="15" customHeight="1">
      <c r="B19" s="292"/>
      <c r="C19" s="293"/>
      <c r="D19" s="293"/>
      <c r="E19" s="295" t="s">
        <v>258</v>
      </c>
      <c r="F19" s="291" t="s">
        <v>259</v>
      </c>
      <c r="G19" s="291"/>
      <c r="H19" s="291"/>
      <c r="I19" s="291"/>
      <c r="J19" s="291"/>
      <c r="K19" s="289"/>
    </row>
    <row r="20" s="1" customFormat="1" ht="15" customHeight="1">
      <c r="B20" s="292"/>
      <c r="C20" s="293"/>
      <c r="D20" s="293"/>
      <c r="E20" s="295" t="s">
        <v>260</v>
      </c>
      <c r="F20" s="291" t="s">
        <v>261</v>
      </c>
      <c r="G20" s="291"/>
      <c r="H20" s="291"/>
      <c r="I20" s="291"/>
      <c r="J20" s="291"/>
      <c r="K20" s="289"/>
    </row>
    <row r="21" s="1" customFormat="1" ht="15" customHeight="1">
      <c r="B21" s="292"/>
      <c r="C21" s="293"/>
      <c r="D21" s="293"/>
      <c r="E21" s="295" t="s">
        <v>262</v>
      </c>
      <c r="F21" s="291" t="s">
        <v>263</v>
      </c>
      <c r="G21" s="291"/>
      <c r="H21" s="291"/>
      <c r="I21" s="291"/>
      <c r="J21" s="291"/>
      <c r="K21" s="289"/>
    </row>
    <row r="22" s="1" customFormat="1" ht="15" customHeight="1">
      <c r="B22" s="292"/>
      <c r="C22" s="293"/>
      <c r="D22" s="293"/>
      <c r="E22" s="295" t="s">
        <v>264</v>
      </c>
      <c r="F22" s="291" t="s">
        <v>265</v>
      </c>
      <c r="G22" s="291"/>
      <c r="H22" s="291"/>
      <c r="I22" s="291"/>
      <c r="J22" s="291"/>
      <c r="K22" s="289"/>
    </row>
    <row r="23" s="1" customFormat="1" ht="15" customHeight="1">
      <c r="B23" s="292"/>
      <c r="C23" s="293"/>
      <c r="D23" s="293"/>
      <c r="E23" s="295" t="s">
        <v>266</v>
      </c>
      <c r="F23" s="291" t="s">
        <v>267</v>
      </c>
      <c r="G23" s="291"/>
      <c r="H23" s="291"/>
      <c r="I23" s="291"/>
      <c r="J23" s="291"/>
      <c r="K23" s="289"/>
    </row>
    <row r="24" s="1" customFormat="1" ht="12.75" customHeight="1">
      <c r="B24" s="292"/>
      <c r="C24" s="293"/>
      <c r="D24" s="293"/>
      <c r="E24" s="293"/>
      <c r="F24" s="293"/>
      <c r="G24" s="293"/>
      <c r="H24" s="293"/>
      <c r="I24" s="293"/>
      <c r="J24" s="293"/>
      <c r="K24" s="289"/>
    </row>
    <row r="25" s="1" customFormat="1" ht="15" customHeight="1">
      <c r="B25" s="292"/>
      <c r="C25" s="291" t="s">
        <v>268</v>
      </c>
      <c r="D25" s="291"/>
      <c r="E25" s="291"/>
      <c r="F25" s="291"/>
      <c r="G25" s="291"/>
      <c r="H25" s="291"/>
      <c r="I25" s="291"/>
      <c r="J25" s="291"/>
      <c r="K25" s="289"/>
    </row>
    <row r="26" s="1" customFormat="1" ht="15" customHeight="1">
      <c r="B26" s="292"/>
      <c r="C26" s="291" t="s">
        <v>269</v>
      </c>
      <c r="D26" s="291"/>
      <c r="E26" s="291"/>
      <c r="F26" s="291"/>
      <c r="G26" s="291"/>
      <c r="H26" s="291"/>
      <c r="I26" s="291"/>
      <c r="J26" s="291"/>
      <c r="K26" s="289"/>
    </row>
    <row r="27" s="1" customFormat="1" ht="15" customHeight="1">
      <c r="B27" s="292"/>
      <c r="C27" s="291"/>
      <c r="D27" s="291" t="s">
        <v>270</v>
      </c>
      <c r="E27" s="291"/>
      <c r="F27" s="291"/>
      <c r="G27" s="291"/>
      <c r="H27" s="291"/>
      <c r="I27" s="291"/>
      <c r="J27" s="291"/>
      <c r="K27" s="289"/>
    </row>
    <row r="28" s="1" customFormat="1" ht="15" customHeight="1">
      <c r="B28" s="292"/>
      <c r="C28" s="293"/>
      <c r="D28" s="291" t="s">
        <v>271</v>
      </c>
      <c r="E28" s="291"/>
      <c r="F28" s="291"/>
      <c r="G28" s="291"/>
      <c r="H28" s="291"/>
      <c r="I28" s="291"/>
      <c r="J28" s="291"/>
      <c r="K28" s="289"/>
    </row>
    <row r="29" s="1" customFormat="1" ht="12.75" customHeight="1">
      <c r="B29" s="292"/>
      <c r="C29" s="293"/>
      <c r="D29" s="293"/>
      <c r="E29" s="293"/>
      <c r="F29" s="293"/>
      <c r="G29" s="293"/>
      <c r="H29" s="293"/>
      <c r="I29" s="293"/>
      <c r="J29" s="293"/>
      <c r="K29" s="289"/>
    </row>
    <row r="30" s="1" customFormat="1" ht="15" customHeight="1">
      <c r="B30" s="292"/>
      <c r="C30" s="293"/>
      <c r="D30" s="291" t="s">
        <v>272</v>
      </c>
      <c r="E30" s="291"/>
      <c r="F30" s="291"/>
      <c r="G30" s="291"/>
      <c r="H30" s="291"/>
      <c r="I30" s="291"/>
      <c r="J30" s="291"/>
      <c r="K30" s="289"/>
    </row>
    <row r="31" s="1" customFormat="1" ht="15" customHeight="1">
      <c r="B31" s="292"/>
      <c r="C31" s="293"/>
      <c r="D31" s="291" t="s">
        <v>273</v>
      </c>
      <c r="E31" s="291"/>
      <c r="F31" s="291"/>
      <c r="G31" s="291"/>
      <c r="H31" s="291"/>
      <c r="I31" s="291"/>
      <c r="J31" s="291"/>
      <c r="K31" s="289"/>
    </row>
    <row r="32" s="1" customFormat="1" ht="12.75" customHeight="1">
      <c r="B32" s="292"/>
      <c r="C32" s="293"/>
      <c r="D32" s="293"/>
      <c r="E32" s="293"/>
      <c r="F32" s="293"/>
      <c r="G32" s="293"/>
      <c r="H32" s="293"/>
      <c r="I32" s="293"/>
      <c r="J32" s="293"/>
      <c r="K32" s="289"/>
    </row>
    <row r="33" s="1" customFormat="1" ht="15" customHeight="1">
      <c r="B33" s="292"/>
      <c r="C33" s="293"/>
      <c r="D33" s="291" t="s">
        <v>274</v>
      </c>
      <c r="E33" s="291"/>
      <c r="F33" s="291"/>
      <c r="G33" s="291"/>
      <c r="H33" s="291"/>
      <c r="I33" s="291"/>
      <c r="J33" s="291"/>
      <c r="K33" s="289"/>
    </row>
    <row r="34" s="1" customFormat="1" ht="15" customHeight="1">
      <c r="B34" s="292"/>
      <c r="C34" s="293"/>
      <c r="D34" s="291" t="s">
        <v>275</v>
      </c>
      <c r="E34" s="291"/>
      <c r="F34" s="291"/>
      <c r="G34" s="291"/>
      <c r="H34" s="291"/>
      <c r="I34" s="291"/>
      <c r="J34" s="291"/>
      <c r="K34" s="289"/>
    </row>
    <row r="35" s="1" customFormat="1" ht="15" customHeight="1">
      <c r="B35" s="292"/>
      <c r="C35" s="293"/>
      <c r="D35" s="291" t="s">
        <v>276</v>
      </c>
      <c r="E35" s="291"/>
      <c r="F35" s="291"/>
      <c r="G35" s="291"/>
      <c r="H35" s="291"/>
      <c r="I35" s="291"/>
      <c r="J35" s="291"/>
      <c r="K35" s="289"/>
    </row>
    <row r="36" s="1" customFormat="1" ht="15" customHeight="1">
      <c r="B36" s="292"/>
      <c r="C36" s="293"/>
      <c r="D36" s="291"/>
      <c r="E36" s="294" t="s">
        <v>96</v>
      </c>
      <c r="F36" s="291"/>
      <c r="G36" s="291" t="s">
        <v>277</v>
      </c>
      <c r="H36" s="291"/>
      <c r="I36" s="291"/>
      <c r="J36" s="291"/>
      <c r="K36" s="289"/>
    </row>
    <row r="37" s="1" customFormat="1" ht="30.75" customHeight="1">
      <c r="B37" s="292"/>
      <c r="C37" s="293"/>
      <c r="D37" s="291"/>
      <c r="E37" s="294" t="s">
        <v>278</v>
      </c>
      <c r="F37" s="291"/>
      <c r="G37" s="291" t="s">
        <v>279</v>
      </c>
      <c r="H37" s="291"/>
      <c r="I37" s="291"/>
      <c r="J37" s="291"/>
      <c r="K37" s="289"/>
    </row>
    <row r="38" s="1" customFormat="1" ht="15" customHeight="1">
      <c r="B38" s="292"/>
      <c r="C38" s="293"/>
      <c r="D38" s="291"/>
      <c r="E38" s="294" t="s">
        <v>49</v>
      </c>
      <c r="F38" s="291"/>
      <c r="G38" s="291" t="s">
        <v>280</v>
      </c>
      <c r="H38" s="291"/>
      <c r="I38" s="291"/>
      <c r="J38" s="291"/>
      <c r="K38" s="289"/>
    </row>
    <row r="39" s="1" customFormat="1" ht="15" customHeight="1">
      <c r="B39" s="292"/>
      <c r="C39" s="293"/>
      <c r="D39" s="291"/>
      <c r="E39" s="294" t="s">
        <v>50</v>
      </c>
      <c r="F39" s="291"/>
      <c r="G39" s="291" t="s">
        <v>281</v>
      </c>
      <c r="H39" s="291"/>
      <c r="I39" s="291"/>
      <c r="J39" s="291"/>
      <c r="K39" s="289"/>
    </row>
    <row r="40" s="1" customFormat="1" ht="15" customHeight="1">
      <c r="B40" s="292"/>
      <c r="C40" s="293"/>
      <c r="D40" s="291"/>
      <c r="E40" s="294" t="s">
        <v>97</v>
      </c>
      <c r="F40" s="291"/>
      <c r="G40" s="291" t="s">
        <v>282</v>
      </c>
      <c r="H40" s="291"/>
      <c r="I40" s="291"/>
      <c r="J40" s="291"/>
      <c r="K40" s="289"/>
    </row>
    <row r="41" s="1" customFormat="1" ht="15" customHeight="1">
      <c r="B41" s="292"/>
      <c r="C41" s="293"/>
      <c r="D41" s="291"/>
      <c r="E41" s="294" t="s">
        <v>98</v>
      </c>
      <c r="F41" s="291"/>
      <c r="G41" s="291" t="s">
        <v>283</v>
      </c>
      <c r="H41" s="291"/>
      <c r="I41" s="291"/>
      <c r="J41" s="291"/>
      <c r="K41" s="289"/>
    </row>
    <row r="42" s="1" customFormat="1" ht="15" customHeight="1">
      <c r="B42" s="292"/>
      <c r="C42" s="293"/>
      <c r="D42" s="291"/>
      <c r="E42" s="294" t="s">
        <v>284</v>
      </c>
      <c r="F42" s="291"/>
      <c r="G42" s="291" t="s">
        <v>285</v>
      </c>
      <c r="H42" s="291"/>
      <c r="I42" s="291"/>
      <c r="J42" s="291"/>
      <c r="K42" s="289"/>
    </row>
    <row r="43" s="1" customFormat="1" ht="15" customHeight="1">
      <c r="B43" s="292"/>
      <c r="C43" s="293"/>
      <c r="D43" s="291"/>
      <c r="E43" s="294"/>
      <c r="F43" s="291"/>
      <c r="G43" s="291" t="s">
        <v>286</v>
      </c>
      <c r="H43" s="291"/>
      <c r="I43" s="291"/>
      <c r="J43" s="291"/>
      <c r="K43" s="289"/>
    </row>
    <row r="44" s="1" customFormat="1" ht="15" customHeight="1">
      <c r="B44" s="292"/>
      <c r="C44" s="293"/>
      <c r="D44" s="291"/>
      <c r="E44" s="294" t="s">
        <v>287</v>
      </c>
      <c r="F44" s="291"/>
      <c r="G44" s="291" t="s">
        <v>288</v>
      </c>
      <c r="H44" s="291"/>
      <c r="I44" s="291"/>
      <c r="J44" s="291"/>
      <c r="K44" s="289"/>
    </row>
    <row r="45" s="1" customFormat="1" ht="15" customHeight="1">
      <c r="B45" s="292"/>
      <c r="C45" s="293"/>
      <c r="D45" s="291"/>
      <c r="E45" s="294" t="s">
        <v>100</v>
      </c>
      <c r="F45" s="291"/>
      <c r="G45" s="291" t="s">
        <v>289</v>
      </c>
      <c r="H45" s="291"/>
      <c r="I45" s="291"/>
      <c r="J45" s="291"/>
      <c r="K45" s="289"/>
    </row>
    <row r="46" s="1" customFormat="1" ht="12.75" customHeight="1">
      <c r="B46" s="292"/>
      <c r="C46" s="293"/>
      <c r="D46" s="291"/>
      <c r="E46" s="291"/>
      <c r="F46" s="291"/>
      <c r="G46" s="291"/>
      <c r="H46" s="291"/>
      <c r="I46" s="291"/>
      <c r="J46" s="291"/>
      <c r="K46" s="289"/>
    </row>
    <row r="47" s="1" customFormat="1" ht="15" customHeight="1">
      <c r="B47" s="292"/>
      <c r="C47" s="293"/>
      <c r="D47" s="291" t="s">
        <v>290</v>
      </c>
      <c r="E47" s="291"/>
      <c r="F47" s="291"/>
      <c r="G47" s="291"/>
      <c r="H47" s="291"/>
      <c r="I47" s="291"/>
      <c r="J47" s="291"/>
      <c r="K47" s="289"/>
    </row>
    <row r="48" s="1" customFormat="1" ht="15" customHeight="1">
      <c r="B48" s="292"/>
      <c r="C48" s="293"/>
      <c r="D48" s="293"/>
      <c r="E48" s="291" t="s">
        <v>291</v>
      </c>
      <c r="F48" s="291"/>
      <c r="G48" s="291"/>
      <c r="H48" s="291"/>
      <c r="I48" s="291"/>
      <c r="J48" s="291"/>
      <c r="K48" s="289"/>
    </row>
    <row r="49" s="1" customFormat="1" ht="15" customHeight="1">
      <c r="B49" s="292"/>
      <c r="C49" s="293"/>
      <c r="D49" s="293"/>
      <c r="E49" s="291" t="s">
        <v>292</v>
      </c>
      <c r="F49" s="291"/>
      <c r="G49" s="291"/>
      <c r="H49" s="291"/>
      <c r="I49" s="291"/>
      <c r="J49" s="291"/>
      <c r="K49" s="289"/>
    </row>
    <row r="50" s="1" customFormat="1" ht="15" customHeight="1">
      <c r="B50" s="292"/>
      <c r="C50" s="293"/>
      <c r="D50" s="293"/>
      <c r="E50" s="291" t="s">
        <v>293</v>
      </c>
      <c r="F50" s="291"/>
      <c r="G50" s="291"/>
      <c r="H50" s="291"/>
      <c r="I50" s="291"/>
      <c r="J50" s="291"/>
      <c r="K50" s="289"/>
    </row>
    <row r="51" s="1" customFormat="1" ht="15" customHeight="1">
      <c r="B51" s="292"/>
      <c r="C51" s="293"/>
      <c r="D51" s="291" t="s">
        <v>294</v>
      </c>
      <c r="E51" s="291"/>
      <c r="F51" s="291"/>
      <c r="G51" s="291"/>
      <c r="H51" s="291"/>
      <c r="I51" s="291"/>
      <c r="J51" s="291"/>
      <c r="K51" s="289"/>
    </row>
    <row r="52" s="1" customFormat="1" ht="25.5" customHeight="1">
      <c r="B52" s="287"/>
      <c r="C52" s="288" t="s">
        <v>295</v>
      </c>
      <c r="D52" s="288"/>
      <c r="E52" s="288"/>
      <c r="F52" s="288"/>
      <c r="G52" s="288"/>
      <c r="H52" s="288"/>
      <c r="I52" s="288"/>
      <c r="J52" s="288"/>
      <c r="K52" s="289"/>
    </row>
    <row r="53" s="1" customFormat="1" ht="5.25" customHeight="1">
      <c r="B53" s="287"/>
      <c r="C53" s="290"/>
      <c r="D53" s="290"/>
      <c r="E53" s="290"/>
      <c r="F53" s="290"/>
      <c r="G53" s="290"/>
      <c r="H53" s="290"/>
      <c r="I53" s="290"/>
      <c r="J53" s="290"/>
      <c r="K53" s="289"/>
    </row>
    <row r="54" s="1" customFormat="1" ht="15" customHeight="1">
      <c r="B54" s="287"/>
      <c r="C54" s="291" t="s">
        <v>296</v>
      </c>
      <c r="D54" s="291"/>
      <c r="E54" s="291"/>
      <c r="F54" s="291"/>
      <c r="G54" s="291"/>
      <c r="H54" s="291"/>
      <c r="I54" s="291"/>
      <c r="J54" s="291"/>
      <c r="K54" s="289"/>
    </row>
    <row r="55" s="1" customFormat="1" ht="15" customHeight="1">
      <c r="B55" s="287"/>
      <c r="C55" s="291" t="s">
        <v>297</v>
      </c>
      <c r="D55" s="291"/>
      <c r="E55" s="291"/>
      <c r="F55" s="291"/>
      <c r="G55" s="291"/>
      <c r="H55" s="291"/>
      <c r="I55" s="291"/>
      <c r="J55" s="291"/>
      <c r="K55" s="289"/>
    </row>
    <row r="56" s="1" customFormat="1" ht="12.75" customHeight="1">
      <c r="B56" s="287"/>
      <c r="C56" s="291"/>
      <c r="D56" s="291"/>
      <c r="E56" s="291"/>
      <c r="F56" s="291"/>
      <c r="G56" s="291"/>
      <c r="H56" s="291"/>
      <c r="I56" s="291"/>
      <c r="J56" s="291"/>
      <c r="K56" s="289"/>
    </row>
    <row r="57" s="1" customFormat="1" ht="15" customHeight="1">
      <c r="B57" s="287"/>
      <c r="C57" s="291" t="s">
        <v>298</v>
      </c>
      <c r="D57" s="291"/>
      <c r="E57" s="291"/>
      <c r="F57" s="291"/>
      <c r="G57" s="291"/>
      <c r="H57" s="291"/>
      <c r="I57" s="291"/>
      <c r="J57" s="291"/>
      <c r="K57" s="289"/>
    </row>
    <row r="58" s="1" customFormat="1" ht="15" customHeight="1">
      <c r="B58" s="287"/>
      <c r="C58" s="293"/>
      <c r="D58" s="291" t="s">
        <v>299</v>
      </c>
      <c r="E58" s="291"/>
      <c r="F58" s="291"/>
      <c r="G58" s="291"/>
      <c r="H58" s="291"/>
      <c r="I58" s="291"/>
      <c r="J58" s="291"/>
      <c r="K58" s="289"/>
    </row>
    <row r="59" s="1" customFormat="1" ht="15" customHeight="1">
      <c r="B59" s="287"/>
      <c r="C59" s="293"/>
      <c r="D59" s="291" t="s">
        <v>300</v>
      </c>
      <c r="E59" s="291"/>
      <c r="F59" s="291"/>
      <c r="G59" s="291"/>
      <c r="H59" s="291"/>
      <c r="I59" s="291"/>
      <c r="J59" s="291"/>
      <c r="K59" s="289"/>
    </row>
    <row r="60" s="1" customFormat="1" ht="15" customHeight="1">
      <c r="B60" s="287"/>
      <c r="C60" s="293"/>
      <c r="D60" s="291" t="s">
        <v>301</v>
      </c>
      <c r="E60" s="291"/>
      <c r="F60" s="291"/>
      <c r="G60" s="291"/>
      <c r="H60" s="291"/>
      <c r="I60" s="291"/>
      <c r="J60" s="291"/>
      <c r="K60" s="289"/>
    </row>
    <row r="61" s="1" customFormat="1" ht="15" customHeight="1">
      <c r="B61" s="287"/>
      <c r="C61" s="293"/>
      <c r="D61" s="291" t="s">
        <v>302</v>
      </c>
      <c r="E61" s="291"/>
      <c r="F61" s="291"/>
      <c r="G61" s="291"/>
      <c r="H61" s="291"/>
      <c r="I61" s="291"/>
      <c r="J61" s="291"/>
      <c r="K61" s="289"/>
    </row>
    <row r="62" s="1" customFormat="1" ht="15" customHeight="1">
      <c r="B62" s="287"/>
      <c r="C62" s="293"/>
      <c r="D62" s="296" t="s">
        <v>303</v>
      </c>
      <c r="E62" s="296"/>
      <c r="F62" s="296"/>
      <c r="G62" s="296"/>
      <c r="H62" s="296"/>
      <c r="I62" s="296"/>
      <c r="J62" s="296"/>
      <c r="K62" s="289"/>
    </row>
    <row r="63" s="1" customFormat="1" ht="15" customHeight="1">
      <c r="B63" s="287"/>
      <c r="C63" s="293"/>
      <c r="D63" s="291" t="s">
        <v>304</v>
      </c>
      <c r="E63" s="291"/>
      <c r="F63" s="291"/>
      <c r="G63" s="291"/>
      <c r="H63" s="291"/>
      <c r="I63" s="291"/>
      <c r="J63" s="291"/>
      <c r="K63" s="289"/>
    </row>
    <row r="64" s="1" customFormat="1" ht="12.75" customHeight="1">
      <c r="B64" s="287"/>
      <c r="C64" s="293"/>
      <c r="D64" s="293"/>
      <c r="E64" s="297"/>
      <c r="F64" s="293"/>
      <c r="G64" s="293"/>
      <c r="H64" s="293"/>
      <c r="I64" s="293"/>
      <c r="J64" s="293"/>
      <c r="K64" s="289"/>
    </row>
    <row r="65" s="1" customFormat="1" ht="15" customHeight="1">
      <c r="B65" s="287"/>
      <c r="C65" s="293"/>
      <c r="D65" s="291" t="s">
        <v>305</v>
      </c>
      <c r="E65" s="291"/>
      <c r="F65" s="291"/>
      <c r="G65" s="291"/>
      <c r="H65" s="291"/>
      <c r="I65" s="291"/>
      <c r="J65" s="291"/>
      <c r="K65" s="289"/>
    </row>
    <row r="66" s="1" customFormat="1" ht="15" customHeight="1">
      <c r="B66" s="287"/>
      <c r="C66" s="293"/>
      <c r="D66" s="296" t="s">
        <v>306</v>
      </c>
      <c r="E66" s="296"/>
      <c r="F66" s="296"/>
      <c r="G66" s="296"/>
      <c r="H66" s="296"/>
      <c r="I66" s="296"/>
      <c r="J66" s="296"/>
      <c r="K66" s="289"/>
    </row>
    <row r="67" s="1" customFormat="1" ht="15" customHeight="1">
      <c r="B67" s="287"/>
      <c r="C67" s="293"/>
      <c r="D67" s="291" t="s">
        <v>307</v>
      </c>
      <c r="E67" s="291"/>
      <c r="F67" s="291"/>
      <c r="G67" s="291"/>
      <c r="H67" s="291"/>
      <c r="I67" s="291"/>
      <c r="J67" s="291"/>
      <c r="K67" s="289"/>
    </row>
    <row r="68" s="1" customFormat="1" ht="15" customHeight="1">
      <c r="B68" s="287"/>
      <c r="C68" s="293"/>
      <c r="D68" s="291" t="s">
        <v>308</v>
      </c>
      <c r="E68" s="291"/>
      <c r="F68" s="291"/>
      <c r="G68" s="291"/>
      <c r="H68" s="291"/>
      <c r="I68" s="291"/>
      <c r="J68" s="291"/>
      <c r="K68" s="289"/>
    </row>
    <row r="69" s="1" customFormat="1" ht="15" customHeight="1">
      <c r="B69" s="287"/>
      <c r="C69" s="293"/>
      <c r="D69" s="291" t="s">
        <v>309</v>
      </c>
      <c r="E69" s="291"/>
      <c r="F69" s="291"/>
      <c r="G69" s="291"/>
      <c r="H69" s="291"/>
      <c r="I69" s="291"/>
      <c r="J69" s="291"/>
      <c r="K69" s="289"/>
    </row>
    <row r="70" s="1" customFormat="1" ht="15" customHeight="1">
      <c r="B70" s="287"/>
      <c r="C70" s="293"/>
      <c r="D70" s="291" t="s">
        <v>310</v>
      </c>
      <c r="E70" s="291"/>
      <c r="F70" s="291"/>
      <c r="G70" s="291"/>
      <c r="H70" s="291"/>
      <c r="I70" s="291"/>
      <c r="J70" s="291"/>
      <c r="K70" s="289"/>
    </row>
    <row r="71" s="1" customFormat="1" ht="12.75" customHeight="1">
      <c r="B71" s="298"/>
      <c r="C71" s="299"/>
      <c r="D71" s="299"/>
      <c r="E71" s="299"/>
      <c r="F71" s="299"/>
      <c r="G71" s="299"/>
      <c r="H71" s="299"/>
      <c r="I71" s="299"/>
      <c r="J71" s="299"/>
      <c r="K71" s="300"/>
    </row>
    <row r="72" s="1" customFormat="1" ht="18.75" customHeight="1">
      <c r="B72" s="301"/>
      <c r="C72" s="301"/>
      <c r="D72" s="301"/>
      <c r="E72" s="301"/>
      <c r="F72" s="301"/>
      <c r="G72" s="301"/>
      <c r="H72" s="301"/>
      <c r="I72" s="301"/>
      <c r="J72" s="301"/>
      <c r="K72" s="302"/>
    </row>
    <row r="73" s="1" customFormat="1" ht="18.75" customHeight="1">
      <c r="B73" s="302"/>
      <c r="C73" s="302"/>
      <c r="D73" s="302"/>
      <c r="E73" s="302"/>
      <c r="F73" s="302"/>
      <c r="G73" s="302"/>
      <c r="H73" s="302"/>
      <c r="I73" s="302"/>
      <c r="J73" s="302"/>
      <c r="K73" s="302"/>
    </row>
    <row r="74" s="1" customFormat="1" ht="7.5" customHeight="1">
      <c r="B74" s="303"/>
      <c r="C74" s="304"/>
      <c r="D74" s="304"/>
      <c r="E74" s="304"/>
      <c r="F74" s="304"/>
      <c r="G74" s="304"/>
      <c r="H74" s="304"/>
      <c r="I74" s="304"/>
      <c r="J74" s="304"/>
      <c r="K74" s="305"/>
    </row>
    <row r="75" s="1" customFormat="1" ht="45" customHeight="1">
      <c r="B75" s="306"/>
      <c r="C75" s="307" t="s">
        <v>311</v>
      </c>
      <c r="D75" s="307"/>
      <c r="E75" s="307"/>
      <c r="F75" s="307"/>
      <c r="G75" s="307"/>
      <c r="H75" s="307"/>
      <c r="I75" s="307"/>
      <c r="J75" s="307"/>
      <c r="K75" s="308"/>
    </row>
    <row r="76" s="1" customFormat="1" ht="17.25" customHeight="1">
      <c r="B76" s="306"/>
      <c r="C76" s="309" t="s">
        <v>312</v>
      </c>
      <c r="D76" s="309"/>
      <c r="E76" s="309"/>
      <c r="F76" s="309" t="s">
        <v>313</v>
      </c>
      <c r="G76" s="310"/>
      <c r="H76" s="309" t="s">
        <v>50</v>
      </c>
      <c r="I76" s="309" t="s">
        <v>53</v>
      </c>
      <c r="J76" s="309" t="s">
        <v>314</v>
      </c>
      <c r="K76" s="308"/>
    </row>
    <row r="77" s="1" customFormat="1" ht="17.25" customHeight="1">
      <c r="B77" s="306"/>
      <c r="C77" s="311" t="s">
        <v>315</v>
      </c>
      <c r="D77" s="311"/>
      <c r="E77" s="311"/>
      <c r="F77" s="312" t="s">
        <v>316</v>
      </c>
      <c r="G77" s="313"/>
      <c r="H77" s="311"/>
      <c r="I77" s="311"/>
      <c r="J77" s="311" t="s">
        <v>317</v>
      </c>
      <c r="K77" s="308"/>
    </row>
    <row r="78" s="1" customFormat="1" ht="5.25" customHeight="1">
      <c r="B78" s="306"/>
      <c r="C78" s="314"/>
      <c r="D78" s="314"/>
      <c r="E78" s="314"/>
      <c r="F78" s="314"/>
      <c r="G78" s="315"/>
      <c r="H78" s="314"/>
      <c r="I78" s="314"/>
      <c r="J78" s="314"/>
      <c r="K78" s="308"/>
    </row>
    <row r="79" s="1" customFormat="1" ht="15" customHeight="1">
      <c r="B79" s="306"/>
      <c r="C79" s="294" t="s">
        <v>49</v>
      </c>
      <c r="D79" s="314"/>
      <c r="E79" s="314"/>
      <c r="F79" s="316" t="s">
        <v>318</v>
      </c>
      <c r="G79" s="315"/>
      <c r="H79" s="294" t="s">
        <v>319</v>
      </c>
      <c r="I79" s="294" t="s">
        <v>320</v>
      </c>
      <c r="J79" s="294">
        <v>20</v>
      </c>
      <c r="K79" s="308"/>
    </row>
    <row r="80" s="1" customFormat="1" ht="15" customHeight="1">
      <c r="B80" s="306"/>
      <c r="C80" s="294" t="s">
        <v>321</v>
      </c>
      <c r="D80" s="294"/>
      <c r="E80" s="294"/>
      <c r="F80" s="316" t="s">
        <v>318</v>
      </c>
      <c r="G80" s="315"/>
      <c r="H80" s="294" t="s">
        <v>322</v>
      </c>
      <c r="I80" s="294" t="s">
        <v>320</v>
      </c>
      <c r="J80" s="294">
        <v>120</v>
      </c>
      <c r="K80" s="308"/>
    </row>
    <row r="81" s="1" customFormat="1" ht="15" customHeight="1">
      <c r="B81" s="317"/>
      <c r="C81" s="294" t="s">
        <v>323</v>
      </c>
      <c r="D81" s="294"/>
      <c r="E81" s="294"/>
      <c r="F81" s="316" t="s">
        <v>324</v>
      </c>
      <c r="G81" s="315"/>
      <c r="H81" s="294" t="s">
        <v>325</v>
      </c>
      <c r="I81" s="294" t="s">
        <v>320</v>
      </c>
      <c r="J81" s="294">
        <v>50</v>
      </c>
      <c r="K81" s="308"/>
    </row>
    <row r="82" s="1" customFormat="1" ht="15" customHeight="1">
      <c r="B82" s="317"/>
      <c r="C82" s="294" t="s">
        <v>326</v>
      </c>
      <c r="D82" s="294"/>
      <c r="E82" s="294"/>
      <c r="F82" s="316" t="s">
        <v>318</v>
      </c>
      <c r="G82" s="315"/>
      <c r="H82" s="294" t="s">
        <v>327</v>
      </c>
      <c r="I82" s="294" t="s">
        <v>328</v>
      </c>
      <c r="J82" s="294"/>
      <c r="K82" s="308"/>
    </row>
    <row r="83" s="1" customFormat="1" ht="15" customHeight="1">
      <c r="B83" s="317"/>
      <c r="C83" s="318" t="s">
        <v>329</v>
      </c>
      <c r="D83" s="318"/>
      <c r="E83" s="318"/>
      <c r="F83" s="319" t="s">
        <v>324</v>
      </c>
      <c r="G83" s="318"/>
      <c r="H83" s="318" t="s">
        <v>330</v>
      </c>
      <c r="I83" s="318" t="s">
        <v>320</v>
      </c>
      <c r="J83" s="318">
        <v>15</v>
      </c>
      <c r="K83" s="308"/>
    </row>
    <row r="84" s="1" customFormat="1" ht="15" customHeight="1">
      <c r="B84" s="317"/>
      <c r="C84" s="318" t="s">
        <v>331</v>
      </c>
      <c r="D84" s="318"/>
      <c r="E84" s="318"/>
      <c r="F84" s="319" t="s">
        <v>324</v>
      </c>
      <c r="G84" s="318"/>
      <c r="H84" s="318" t="s">
        <v>332</v>
      </c>
      <c r="I84" s="318" t="s">
        <v>320</v>
      </c>
      <c r="J84" s="318">
        <v>15</v>
      </c>
      <c r="K84" s="308"/>
    </row>
    <row r="85" s="1" customFormat="1" ht="15" customHeight="1">
      <c r="B85" s="317"/>
      <c r="C85" s="318" t="s">
        <v>333</v>
      </c>
      <c r="D85" s="318"/>
      <c r="E85" s="318"/>
      <c r="F85" s="319" t="s">
        <v>324</v>
      </c>
      <c r="G85" s="318"/>
      <c r="H85" s="318" t="s">
        <v>334</v>
      </c>
      <c r="I85" s="318" t="s">
        <v>320</v>
      </c>
      <c r="J85" s="318">
        <v>20</v>
      </c>
      <c r="K85" s="308"/>
    </row>
    <row r="86" s="1" customFormat="1" ht="15" customHeight="1">
      <c r="B86" s="317"/>
      <c r="C86" s="318" t="s">
        <v>335</v>
      </c>
      <c r="D86" s="318"/>
      <c r="E86" s="318"/>
      <c r="F86" s="319" t="s">
        <v>324</v>
      </c>
      <c r="G86" s="318"/>
      <c r="H86" s="318" t="s">
        <v>336</v>
      </c>
      <c r="I86" s="318" t="s">
        <v>320</v>
      </c>
      <c r="J86" s="318">
        <v>20</v>
      </c>
      <c r="K86" s="308"/>
    </row>
    <row r="87" s="1" customFormat="1" ht="15" customHeight="1">
      <c r="B87" s="317"/>
      <c r="C87" s="294" t="s">
        <v>337</v>
      </c>
      <c r="D87" s="294"/>
      <c r="E87" s="294"/>
      <c r="F87" s="316" t="s">
        <v>324</v>
      </c>
      <c r="G87" s="315"/>
      <c r="H87" s="294" t="s">
        <v>338</v>
      </c>
      <c r="I87" s="294" t="s">
        <v>320</v>
      </c>
      <c r="J87" s="294">
        <v>50</v>
      </c>
      <c r="K87" s="308"/>
    </row>
    <row r="88" s="1" customFormat="1" ht="15" customHeight="1">
      <c r="B88" s="317"/>
      <c r="C88" s="294" t="s">
        <v>339</v>
      </c>
      <c r="D88" s="294"/>
      <c r="E88" s="294"/>
      <c r="F88" s="316" t="s">
        <v>324</v>
      </c>
      <c r="G88" s="315"/>
      <c r="H88" s="294" t="s">
        <v>340</v>
      </c>
      <c r="I88" s="294" t="s">
        <v>320</v>
      </c>
      <c r="J88" s="294">
        <v>20</v>
      </c>
      <c r="K88" s="308"/>
    </row>
    <row r="89" s="1" customFormat="1" ht="15" customHeight="1">
      <c r="B89" s="317"/>
      <c r="C89" s="294" t="s">
        <v>341</v>
      </c>
      <c r="D89" s="294"/>
      <c r="E89" s="294"/>
      <c r="F89" s="316" t="s">
        <v>324</v>
      </c>
      <c r="G89" s="315"/>
      <c r="H89" s="294" t="s">
        <v>342</v>
      </c>
      <c r="I89" s="294" t="s">
        <v>320</v>
      </c>
      <c r="J89" s="294">
        <v>20</v>
      </c>
      <c r="K89" s="308"/>
    </row>
    <row r="90" s="1" customFormat="1" ht="15" customHeight="1">
      <c r="B90" s="317"/>
      <c r="C90" s="294" t="s">
        <v>343</v>
      </c>
      <c r="D90" s="294"/>
      <c r="E90" s="294"/>
      <c r="F90" s="316" t="s">
        <v>324</v>
      </c>
      <c r="G90" s="315"/>
      <c r="H90" s="294" t="s">
        <v>344</v>
      </c>
      <c r="I90" s="294" t="s">
        <v>320</v>
      </c>
      <c r="J90" s="294">
        <v>50</v>
      </c>
      <c r="K90" s="308"/>
    </row>
    <row r="91" s="1" customFormat="1" ht="15" customHeight="1">
      <c r="B91" s="317"/>
      <c r="C91" s="294" t="s">
        <v>345</v>
      </c>
      <c r="D91" s="294"/>
      <c r="E91" s="294"/>
      <c r="F91" s="316" t="s">
        <v>324</v>
      </c>
      <c r="G91" s="315"/>
      <c r="H91" s="294" t="s">
        <v>345</v>
      </c>
      <c r="I91" s="294" t="s">
        <v>320</v>
      </c>
      <c r="J91" s="294">
        <v>50</v>
      </c>
      <c r="K91" s="308"/>
    </row>
    <row r="92" s="1" customFormat="1" ht="15" customHeight="1">
      <c r="B92" s="317"/>
      <c r="C92" s="294" t="s">
        <v>346</v>
      </c>
      <c r="D92" s="294"/>
      <c r="E92" s="294"/>
      <c r="F92" s="316" t="s">
        <v>324</v>
      </c>
      <c r="G92" s="315"/>
      <c r="H92" s="294" t="s">
        <v>347</v>
      </c>
      <c r="I92" s="294" t="s">
        <v>320</v>
      </c>
      <c r="J92" s="294">
        <v>255</v>
      </c>
      <c r="K92" s="308"/>
    </row>
    <row r="93" s="1" customFormat="1" ht="15" customHeight="1">
      <c r="B93" s="317"/>
      <c r="C93" s="294" t="s">
        <v>348</v>
      </c>
      <c r="D93" s="294"/>
      <c r="E93" s="294"/>
      <c r="F93" s="316" t="s">
        <v>318</v>
      </c>
      <c r="G93" s="315"/>
      <c r="H93" s="294" t="s">
        <v>349</v>
      </c>
      <c r="I93" s="294" t="s">
        <v>350</v>
      </c>
      <c r="J93" s="294"/>
      <c r="K93" s="308"/>
    </row>
    <row r="94" s="1" customFormat="1" ht="15" customHeight="1">
      <c r="B94" s="317"/>
      <c r="C94" s="294" t="s">
        <v>351</v>
      </c>
      <c r="D94" s="294"/>
      <c r="E94" s="294"/>
      <c r="F94" s="316" t="s">
        <v>318</v>
      </c>
      <c r="G94" s="315"/>
      <c r="H94" s="294" t="s">
        <v>352</v>
      </c>
      <c r="I94" s="294" t="s">
        <v>353</v>
      </c>
      <c r="J94" s="294"/>
      <c r="K94" s="308"/>
    </row>
    <row r="95" s="1" customFormat="1" ht="15" customHeight="1">
      <c r="B95" s="317"/>
      <c r="C95" s="294" t="s">
        <v>354</v>
      </c>
      <c r="D95" s="294"/>
      <c r="E95" s="294"/>
      <c r="F95" s="316" t="s">
        <v>318</v>
      </c>
      <c r="G95" s="315"/>
      <c r="H95" s="294" t="s">
        <v>354</v>
      </c>
      <c r="I95" s="294" t="s">
        <v>353</v>
      </c>
      <c r="J95" s="294"/>
      <c r="K95" s="308"/>
    </row>
    <row r="96" s="1" customFormat="1" ht="15" customHeight="1">
      <c r="B96" s="317"/>
      <c r="C96" s="294" t="s">
        <v>34</v>
      </c>
      <c r="D96" s="294"/>
      <c r="E96" s="294"/>
      <c r="F96" s="316" t="s">
        <v>318</v>
      </c>
      <c r="G96" s="315"/>
      <c r="H96" s="294" t="s">
        <v>355</v>
      </c>
      <c r="I96" s="294" t="s">
        <v>353</v>
      </c>
      <c r="J96" s="294"/>
      <c r="K96" s="308"/>
    </row>
    <row r="97" s="1" customFormat="1" ht="15" customHeight="1">
      <c r="B97" s="317"/>
      <c r="C97" s="294" t="s">
        <v>44</v>
      </c>
      <c r="D97" s="294"/>
      <c r="E97" s="294"/>
      <c r="F97" s="316" t="s">
        <v>318</v>
      </c>
      <c r="G97" s="315"/>
      <c r="H97" s="294" t="s">
        <v>356</v>
      </c>
      <c r="I97" s="294" t="s">
        <v>353</v>
      </c>
      <c r="J97" s="294"/>
      <c r="K97" s="308"/>
    </row>
    <row r="98" s="1" customFormat="1" ht="15" customHeight="1">
      <c r="B98" s="320"/>
      <c r="C98" s="321"/>
      <c r="D98" s="321"/>
      <c r="E98" s="321"/>
      <c r="F98" s="321"/>
      <c r="G98" s="321"/>
      <c r="H98" s="321"/>
      <c r="I98" s="321"/>
      <c r="J98" s="321"/>
      <c r="K98" s="322"/>
    </row>
    <row r="99" s="1" customFormat="1" ht="18.75" customHeight="1">
      <c r="B99" s="323"/>
      <c r="C99" s="324"/>
      <c r="D99" s="324"/>
      <c r="E99" s="324"/>
      <c r="F99" s="324"/>
      <c r="G99" s="324"/>
      <c r="H99" s="324"/>
      <c r="I99" s="324"/>
      <c r="J99" s="324"/>
      <c r="K99" s="323"/>
    </row>
    <row r="100" s="1" customFormat="1" ht="18.75" customHeight="1">
      <c r="B100" s="302"/>
      <c r="C100" s="302"/>
      <c r="D100" s="302"/>
      <c r="E100" s="302"/>
      <c r="F100" s="302"/>
      <c r="G100" s="302"/>
      <c r="H100" s="302"/>
      <c r="I100" s="302"/>
      <c r="J100" s="302"/>
      <c r="K100" s="302"/>
    </row>
    <row r="101" s="1" customFormat="1" ht="7.5" customHeight="1">
      <c r="B101" s="303"/>
      <c r="C101" s="304"/>
      <c r="D101" s="304"/>
      <c r="E101" s="304"/>
      <c r="F101" s="304"/>
      <c r="G101" s="304"/>
      <c r="H101" s="304"/>
      <c r="I101" s="304"/>
      <c r="J101" s="304"/>
      <c r="K101" s="305"/>
    </row>
    <row r="102" s="1" customFormat="1" ht="45" customHeight="1">
      <c r="B102" s="306"/>
      <c r="C102" s="307" t="s">
        <v>357</v>
      </c>
      <c r="D102" s="307"/>
      <c r="E102" s="307"/>
      <c r="F102" s="307"/>
      <c r="G102" s="307"/>
      <c r="H102" s="307"/>
      <c r="I102" s="307"/>
      <c r="J102" s="307"/>
      <c r="K102" s="308"/>
    </row>
    <row r="103" s="1" customFormat="1" ht="17.25" customHeight="1">
      <c r="B103" s="306"/>
      <c r="C103" s="309" t="s">
        <v>312</v>
      </c>
      <c r="D103" s="309"/>
      <c r="E103" s="309"/>
      <c r="F103" s="309" t="s">
        <v>313</v>
      </c>
      <c r="G103" s="310"/>
      <c r="H103" s="309" t="s">
        <v>50</v>
      </c>
      <c r="I103" s="309" t="s">
        <v>53</v>
      </c>
      <c r="J103" s="309" t="s">
        <v>314</v>
      </c>
      <c r="K103" s="308"/>
    </row>
    <row r="104" s="1" customFormat="1" ht="17.25" customHeight="1">
      <c r="B104" s="306"/>
      <c r="C104" s="311" t="s">
        <v>315</v>
      </c>
      <c r="D104" s="311"/>
      <c r="E104" s="311"/>
      <c r="F104" s="312" t="s">
        <v>316</v>
      </c>
      <c r="G104" s="313"/>
      <c r="H104" s="311"/>
      <c r="I104" s="311"/>
      <c r="J104" s="311" t="s">
        <v>317</v>
      </c>
      <c r="K104" s="308"/>
    </row>
    <row r="105" s="1" customFormat="1" ht="5.25" customHeight="1">
      <c r="B105" s="306"/>
      <c r="C105" s="309"/>
      <c r="D105" s="309"/>
      <c r="E105" s="309"/>
      <c r="F105" s="309"/>
      <c r="G105" s="325"/>
      <c r="H105" s="309"/>
      <c r="I105" s="309"/>
      <c r="J105" s="309"/>
      <c r="K105" s="308"/>
    </row>
    <row r="106" s="1" customFormat="1" ht="15" customHeight="1">
      <c r="B106" s="306"/>
      <c r="C106" s="294" t="s">
        <v>49</v>
      </c>
      <c r="D106" s="314"/>
      <c r="E106" s="314"/>
      <c r="F106" s="316" t="s">
        <v>318</v>
      </c>
      <c r="G106" s="325"/>
      <c r="H106" s="294" t="s">
        <v>358</v>
      </c>
      <c r="I106" s="294" t="s">
        <v>320</v>
      </c>
      <c r="J106" s="294">
        <v>20</v>
      </c>
      <c r="K106" s="308"/>
    </row>
    <row r="107" s="1" customFormat="1" ht="15" customHeight="1">
      <c r="B107" s="306"/>
      <c r="C107" s="294" t="s">
        <v>321</v>
      </c>
      <c r="D107" s="294"/>
      <c r="E107" s="294"/>
      <c r="F107" s="316" t="s">
        <v>318</v>
      </c>
      <c r="G107" s="294"/>
      <c r="H107" s="294" t="s">
        <v>358</v>
      </c>
      <c r="I107" s="294" t="s">
        <v>320</v>
      </c>
      <c r="J107" s="294">
        <v>120</v>
      </c>
      <c r="K107" s="308"/>
    </row>
    <row r="108" s="1" customFormat="1" ht="15" customHeight="1">
      <c r="B108" s="317"/>
      <c r="C108" s="294" t="s">
        <v>323</v>
      </c>
      <c r="D108" s="294"/>
      <c r="E108" s="294"/>
      <c r="F108" s="316" t="s">
        <v>324</v>
      </c>
      <c r="G108" s="294"/>
      <c r="H108" s="294" t="s">
        <v>358</v>
      </c>
      <c r="I108" s="294" t="s">
        <v>320</v>
      </c>
      <c r="J108" s="294">
        <v>50</v>
      </c>
      <c r="K108" s="308"/>
    </row>
    <row r="109" s="1" customFormat="1" ht="15" customHeight="1">
      <c r="B109" s="317"/>
      <c r="C109" s="294" t="s">
        <v>326</v>
      </c>
      <c r="D109" s="294"/>
      <c r="E109" s="294"/>
      <c r="F109" s="316" t="s">
        <v>318</v>
      </c>
      <c r="G109" s="294"/>
      <c r="H109" s="294" t="s">
        <v>358</v>
      </c>
      <c r="I109" s="294" t="s">
        <v>328</v>
      </c>
      <c r="J109" s="294"/>
      <c r="K109" s="308"/>
    </row>
    <row r="110" s="1" customFormat="1" ht="15" customHeight="1">
      <c r="B110" s="317"/>
      <c r="C110" s="294" t="s">
        <v>337</v>
      </c>
      <c r="D110" s="294"/>
      <c r="E110" s="294"/>
      <c r="F110" s="316" t="s">
        <v>324</v>
      </c>
      <c r="G110" s="294"/>
      <c r="H110" s="294" t="s">
        <v>358</v>
      </c>
      <c r="I110" s="294" t="s">
        <v>320</v>
      </c>
      <c r="J110" s="294">
        <v>50</v>
      </c>
      <c r="K110" s="308"/>
    </row>
    <row r="111" s="1" customFormat="1" ht="15" customHeight="1">
      <c r="B111" s="317"/>
      <c r="C111" s="294" t="s">
        <v>345</v>
      </c>
      <c r="D111" s="294"/>
      <c r="E111" s="294"/>
      <c r="F111" s="316" t="s">
        <v>324</v>
      </c>
      <c r="G111" s="294"/>
      <c r="H111" s="294" t="s">
        <v>358</v>
      </c>
      <c r="I111" s="294" t="s">
        <v>320</v>
      </c>
      <c r="J111" s="294">
        <v>50</v>
      </c>
      <c r="K111" s="308"/>
    </row>
    <row r="112" s="1" customFormat="1" ht="15" customHeight="1">
      <c r="B112" s="317"/>
      <c r="C112" s="294" t="s">
        <v>343</v>
      </c>
      <c r="D112" s="294"/>
      <c r="E112" s="294"/>
      <c r="F112" s="316" t="s">
        <v>324</v>
      </c>
      <c r="G112" s="294"/>
      <c r="H112" s="294" t="s">
        <v>358</v>
      </c>
      <c r="I112" s="294" t="s">
        <v>320</v>
      </c>
      <c r="J112" s="294">
        <v>50</v>
      </c>
      <c r="K112" s="308"/>
    </row>
    <row r="113" s="1" customFormat="1" ht="15" customHeight="1">
      <c r="B113" s="317"/>
      <c r="C113" s="294" t="s">
        <v>49</v>
      </c>
      <c r="D113" s="294"/>
      <c r="E113" s="294"/>
      <c r="F113" s="316" t="s">
        <v>318</v>
      </c>
      <c r="G113" s="294"/>
      <c r="H113" s="294" t="s">
        <v>359</v>
      </c>
      <c r="I113" s="294" t="s">
        <v>320</v>
      </c>
      <c r="J113" s="294">
        <v>20</v>
      </c>
      <c r="K113" s="308"/>
    </row>
    <row r="114" s="1" customFormat="1" ht="15" customHeight="1">
      <c r="B114" s="317"/>
      <c r="C114" s="294" t="s">
        <v>360</v>
      </c>
      <c r="D114" s="294"/>
      <c r="E114" s="294"/>
      <c r="F114" s="316" t="s">
        <v>318</v>
      </c>
      <c r="G114" s="294"/>
      <c r="H114" s="294" t="s">
        <v>361</v>
      </c>
      <c r="I114" s="294" t="s">
        <v>320</v>
      </c>
      <c r="J114" s="294">
        <v>120</v>
      </c>
      <c r="K114" s="308"/>
    </row>
    <row r="115" s="1" customFormat="1" ht="15" customHeight="1">
      <c r="B115" s="317"/>
      <c r="C115" s="294" t="s">
        <v>34</v>
      </c>
      <c r="D115" s="294"/>
      <c r="E115" s="294"/>
      <c r="F115" s="316" t="s">
        <v>318</v>
      </c>
      <c r="G115" s="294"/>
      <c r="H115" s="294" t="s">
        <v>362</v>
      </c>
      <c r="I115" s="294" t="s">
        <v>353</v>
      </c>
      <c r="J115" s="294"/>
      <c r="K115" s="308"/>
    </row>
    <row r="116" s="1" customFormat="1" ht="15" customHeight="1">
      <c r="B116" s="317"/>
      <c r="C116" s="294" t="s">
        <v>44</v>
      </c>
      <c r="D116" s="294"/>
      <c r="E116" s="294"/>
      <c r="F116" s="316" t="s">
        <v>318</v>
      </c>
      <c r="G116" s="294"/>
      <c r="H116" s="294" t="s">
        <v>363</v>
      </c>
      <c r="I116" s="294" t="s">
        <v>353</v>
      </c>
      <c r="J116" s="294"/>
      <c r="K116" s="308"/>
    </row>
    <row r="117" s="1" customFormat="1" ht="15" customHeight="1">
      <c r="B117" s="317"/>
      <c r="C117" s="294" t="s">
        <v>53</v>
      </c>
      <c r="D117" s="294"/>
      <c r="E117" s="294"/>
      <c r="F117" s="316" t="s">
        <v>318</v>
      </c>
      <c r="G117" s="294"/>
      <c r="H117" s="294" t="s">
        <v>364</v>
      </c>
      <c r="I117" s="294" t="s">
        <v>365</v>
      </c>
      <c r="J117" s="294"/>
      <c r="K117" s="308"/>
    </row>
    <row r="118" s="1" customFormat="1" ht="15" customHeight="1">
      <c r="B118" s="320"/>
      <c r="C118" s="326"/>
      <c r="D118" s="326"/>
      <c r="E118" s="326"/>
      <c r="F118" s="326"/>
      <c r="G118" s="326"/>
      <c r="H118" s="326"/>
      <c r="I118" s="326"/>
      <c r="J118" s="326"/>
      <c r="K118" s="322"/>
    </row>
    <row r="119" s="1" customFormat="1" ht="18.75" customHeight="1">
      <c r="B119" s="327"/>
      <c r="C119" s="291"/>
      <c r="D119" s="291"/>
      <c r="E119" s="291"/>
      <c r="F119" s="328"/>
      <c r="G119" s="291"/>
      <c r="H119" s="291"/>
      <c r="I119" s="291"/>
      <c r="J119" s="291"/>
      <c r="K119" s="327"/>
    </row>
    <row r="120" s="1" customFormat="1" ht="18.75" customHeight="1">
      <c r="B120" s="302"/>
      <c r="C120" s="302"/>
      <c r="D120" s="302"/>
      <c r="E120" s="302"/>
      <c r="F120" s="302"/>
      <c r="G120" s="302"/>
      <c r="H120" s="302"/>
      <c r="I120" s="302"/>
      <c r="J120" s="302"/>
      <c r="K120" s="302"/>
    </row>
    <row r="121" s="1" customFormat="1" ht="7.5" customHeight="1">
      <c r="B121" s="329"/>
      <c r="C121" s="330"/>
      <c r="D121" s="330"/>
      <c r="E121" s="330"/>
      <c r="F121" s="330"/>
      <c r="G121" s="330"/>
      <c r="H121" s="330"/>
      <c r="I121" s="330"/>
      <c r="J121" s="330"/>
      <c r="K121" s="331"/>
    </row>
    <row r="122" s="1" customFormat="1" ht="45" customHeight="1">
      <c r="B122" s="332"/>
      <c r="C122" s="285" t="s">
        <v>366</v>
      </c>
      <c r="D122" s="285"/>
      <c r="E122" s="285"/>
      <c r="F122" s="285"/>
      <c r="G122" s="285"/>
      <c r="H122" s="285"/>
      <c r="I122" s="285"/>
      <c r="J122" s="285"/>
      <c r="K122" s="333"/>
    </row>
    <row r="123" s="1" customFormat="1" ht="17.25" customHeight="1">
      <c r="B123" s="334"/>
      <c r="C123" s="309" t="s">
        <v>312</v>
      </c>
      <c r="D123" s="309"/>
      <c r="E123" s="309"/>
      <c r="F123" s="309" t="s">
        <v>313</v>
      </c>
      <c r="G123" s="310"/>
      <c r="H123" s="309" t="s">
        <v>50</v>
      </c>
      <c r="I123" s="309" t="s">
        <v>53</v>
      </c>
      <c r="J123" s="309" t="s">
        <v>314</v>
      </c>
      <c r="K123" s="335"/>
    </row>
    <row r="124" s="1" customFormat="1" ht="17.25" customHeight="1">
      <c r="B124" s="334"/>
      <c r="C124" s="311" t="s">
        <v>315</v>
      </c>
      <c r="D124" s="311"/>
      <c r="E124" s="311"/>
      <c r="F124" s="312" t="s">
        <v>316</v>
      </c>
      <c r="G124" s="313"/>
      <c r="H124" s="311"/>
      <c r="I124" s="311"/>
      <c r="J124" s="311" t="s">
        <v>317</v>
      </c>
      <c r="K124" s="335"/>
    </row>
    <row r="125" s="1" customFormat="1" ht="5.25" customHeight="1">
      <c r="B125" s="336"/>
      <c r="C125" s="314"/>
      <c r="D125" s="314"/>
      <c r="E125" s="314"/>
      <c r="F125" s="314"/>
      <c r="G125" s="294"/>
      <c r="H125" s="314"/>
      <c r="I125" s="314"/>
      <c r="J125" s="314"/>
      <c r="K125" s="337"/>
    </row>
    <row r="126" s="1" customFormat="1" ht="15" customHeight="1">
      <c r="B126" s="336"/>
      <c r="C126" s="294" t="s">
        <v>321</v>
      </c>
      <c r="D126" s="314"/>
      <c r="E126" s="314"/>
      <c r="F126" s="316" t="s">
        <v>318</v>
      </c>
      <c r="G126" s="294"/>
      <c r="H126" s="294" t="s">
        <v>358</v>
      </c>
      <c r="I126" s="294" t="s">
        <v>320</v>
      </c>
      <c r="J126" s="294">
        <v>120</v>
      </c>
      <c r="K126" s="338"/>
    </row>
    <row r="127" s="1" customFormat="1" ht="15" customHeight="1">
      <c r="B127" s="336"/>
      <c r="C127" s="294" t="s">
        <v>367</v>
      </c>
      <c r="D127" s="294"/>
      <c r="E127" s="294"/>
      <c r="F127" s="316" t="s">
        <v>318</v>
      </c>
      <c r="G127" s="294"/>
      <c r="H127" s="294" t="s">
        <v>368</v>
      </c>
      <c r="I127" s="294" t="s">
        <v>320</v>
      </c>
      <c r="J127" s="294" t="s">
        <v>369</v>
      </c>
      <c r="K127" s="338"/>
    </row>
    <row r="128" s="1" customFormat="1" ht="15" customHeight="1">
      <c r="B128" s="336"/>
      <c r="C128" s="294" t="s">
        <v>266</v>
      </c>
      <c r="D128" s="294"/>
      <c r="E128" s="294"/>
      <c r="F128" s="316" t="s">
        <v>318</v>
      </c>
      <c r="G128" s="294"/>
      <c r="H128" s="294" t="s">
        <v>370</v>
      </c>
      <c r="I128" s="294" t="s">
        <v>320</v>
      </c>
      <c r="J128" s="294" t="s">
        <v>369</v>
      </c>
      <c r="K128" s="338"/>
    </row>
    <row r="129" s="1" customFormat="1" ht="15" customHeight="1">
      <c r="B129" s="336"/>
      <c r="C129" s="294" t="s">
        <v>329</v>
      </c>
      <c r="D129" s="294"/>
      <c r="E129" s="294"/>
      <c r="F129" s="316" t="s">
        <v>324</v>
      </c>
      <c r="G129" s="294"/>
      <c r="H129" s="294" t="s">
        <v>330</v>
      </c>
      <c r="I129" s="294" t="s">
        <v>320</v>
      </c>
      <c r="J129" s="294">
        <v>15</v>
      </c>
      <c r="K129" s="338"/>
    </row>
    <row r="130" s="1" customFormat="1" ht="15" customHeight="1">
      <c r="B130" s="336"/>
      <c r="C130" s="318" t="s">
        <v>331</v>
      </c>
      <c r="D130" s="318"/>
      <c r="E130" s="318"/>
      <c r="F130" s="319" t="s">
        <v>324</v>
      </c>
      <c r="G130" s="318"/>
      <c r="H130" s="318" t="s">
        <v>332</v>
      </c>
      <c r="I130" s="318" t="s">
        <v>320</v>
      </c>
      <c r="J130" s="318">
        <v>15</v>
      </c>
      <c r="K130" s="338"/>
    </row>
    <row r="131" s="1" customFormat="1" ht="15" customHeight="1">
      <c r="B131" s="336"/>
      <c r="C131" s="318" t="s">
        <v>333</v>
      </c>
      <c r="D131" s="318"/>
      <c r="E131" s="318"/>
      <c r="F131" s="319" t="s">
        <v>324</v>
      </c>
      <c r="G131" s="318"/>
      <c r="H131" s="318" t="s">
        <v>334</v>
      </c>
      <c r="I131" s="318" t="s">
        <v>320</v>
      </c>
      <c r="J131" s="318">
        <v>20</v>
      </c>
      <c r="K131" s="338"/>
    </row>
    <row r="132" s="1" customFormat="1" ht="15" customHeight="1">
      <c r="B132" s="336"/>
      <c r="C132" s="318" t="s">
        <v>335</v>
      </c>
      <c r="D132" s="318"/>
      <c r="E132" s="318"/>
      <c r="F132" s="319" t="s">
        <v>324</v>
      </c>
      <c r="G132" s="318"/>
      <c r="H132" s="318" t="s">
        <v>336</v>
      </c>
      <c r="I132" s="318" t="s">
        <v>320</v>
      </c>
      <c r="J132" s="318">
        <v>20</v>
      </c>
      <c r="K132" s="338"/>
    </row>
    <row r="133" s="1" customFormat="1" ht="15" customHeight="1">
      <c r="B133" s="336"/>
      <c r="C133" s="294" t="s">
        <v>323</v>
      </c>
      <c r="D133" s="294"/>
      <c r="E133" s="294"/>
      <c r="F133" s="316" t="s">
        <v>324</v>
      </c>
      <c r="G133" s="294"/>
      <c r="H133" s="294" t="s">
        <v>358</v>
      </c>
      <c r="I133" s="294" t="s">
        <v>320</v>
      </c>
      <c r="J133" s="294">
        <v>50</v>
      </c>
      <c r="K133" s="338"/>
    </row>
    <row r="134" s="1" customFormat="1" ht="15" customHeight="1">
      <c r="B134" s="336"/>
      <c r="C134" s="294" t="s">
        <v>337</v>
      </c>
      <c r="D134" s="294"/>
      <c r="E134" s="294"/>
      <c r="F134" s="316" t="s">
        <v>324</v>
      </c>
      <c r="G134" s="294"/>
      <c r="H134" s="294" t="s">
        <v>358</v>
      </c>
      <c r="I134" s="294" t="s">
        <v>320</v>
      </c>
      <c r="J134" s="294">
        <v>50</v>
      </c>
      <c r="K134" s="338"/>
    </row>
    <row r="135" s="1" customFormat="1" ht="15" customHeight="1">
      <c r="B135" s="336"/>
      <c r="C135" s="294" t="s">
        <v>343</v>
      </c>
      <c r="D135" s="294"/>
      <c r="E135" s="294"/>
      <c r="F135" s="316" t="s">
        <v>324</v>
      </c>
      <c r="G135" s="294"/>
      <c r="H135" s="294" t="s">
        <v>358</v>
      </c>
      <c r="I135" s="294" t="s">
        <v>320</v>
      </c>
      <c r="J135" s="294">
        <v>50</v>
      </c>
      <c r="K135" s="338"/>
    </row>
    <row r="136" s="1" customFormat="1" ht="15" customHeight="1">
      <c r="B136" s="336"/>
      <c r="C136" s="294" t="s">
        <v>345</v>
      </c>
      <c r="D136" s="294"/>
      <c r="E136" s="294"/>
      <c r="F136" s="316" t="s">
        <v>324</v>
      </c>
      <c r="G136" s="294"/>
      <c r="H136" s="294" t="s">
        <v>358</v>
      </c>
      <c r="I136" s="294" t="s">
        <v>320</v>
      </c>
      <c r="J136" s="294">
        <v>50</v>
      </c>
      <c r="K136" s="338"/>
    </row>
    <row r="137" s="1" customFormat="1" ht="15" customHeight="1">
      <c r="B137" s="336"/>
      <c r="C137" s="294" t="s">
        <v>346</v>
      </c>
      <c r="D137" s="294"/>
      <c r="E137" s="294"/>
      <c r="F137" s="316" t="s">
        <v>324</v>
      </c>
      <c r="G137" s="294"/>
      <c r="H137" s="294" t="s">
        <v>371</v>
      </c>
      <c r="I137" s="294" t="s">
        <v>320</v>
      </c>
      <c r="J137" s="294">
        <v>255</v>
      </c>
      <c r="K137" s="338"/>
    </row>
    <row r="138" s="1" customFormat="1" ht="15" customHeight="1">
      <c r="B138" s="336"/>
      <c r="C138" s="294" t="s">
        <v>348</v>
      </c>
      <c r="D138" s="294"/>
      <c r="E138" s="294"/>
      <c r="F138" s="316" t="s">
        <v>318</v>
      </c>
      <c r="G138" s="294"/>
      <c r="H138" s="294" t="s">
        <v>372</v>
      </c>
      <c r="I138" s="294" t="s">
        <v>350</v>
      </c>
      <c r="J138" s="294"/>
      <c r="K138" s="338"/>
    </row>
    <row r="139" s="1" customFormat="1" ht="15" customHeight="1">
      <c r="B139" s="336"/>
      <c r="C139" s="294" t="s">
        <v>351</v>
      </c>
      <c r="D139" s="294"/>
      <c r="E139" s="294"/>
      <c r="F139" s="316" t="s">
        <v>318</v>
      </c>
      <c r="G139" s="294"/>
      <c r="H139" s="294" t="s">
        <v>373</v>
      </c>
      <c r="I139" s="294" t="s">
        <v>353</v>
      </c>
      <c r="J139" s="294"/>
      <c r="K139" s="338"/>
    </row>
    <row r="140" s="1" customFormat="1" ht="15" customHeight="1">
      <c r="B140" s="336"/>
      <c r="C140" s="294" t="s">
        <v>354</v>
      </c>
      <c r="D140" s="294"/>
      <c r="E140" s="294"/>
      <c r="F140" s="316" t="s">
        <v>318</v>
      </c>
      <c r="G140" s="294"/>
      <c r="H140" s="294" t="s">
        <v>354</v>
      </c>
      <c r="I140" s="294" t="s">
        <v>353</v>
      </c>
      <c r="J140" s="294"/>
      <c r="K140" s="338"/>
    </row>
    <row r="141" s="1" customFormat="1" ht="15" customHeight="1">
      <c r="B141" s="336"/>
      <c r="C141" s="294" t="s">
        <v>34</v>
      </c>
      <c r="D141" s="294"/>
      <c r="E141" s="294"/>
      <c r="F141" s="316" t="s">
        <v>318</v>
      </c>
      <c r="G141" s="294"/>
      <c r="H141" s="294" t="s">
        <v>374</v>
      </c>
      <c r="I141" s="294" t="s">
        <v>353</v>
      </c>
      <c r="J141" s="294"/>
      <c r="K141" s="338"/>
    </row>
    <row r="142" s="1" customFormat="1" ht="15" customHeight="1">
      <c r="B142" s="336"/>
      <c r="C142" s="294" t="s">
        <v>375</v>
      </c>
      <c r="D142" s="294"/>
      <c r="E142" s="294"/>
      <c r="F142" s="316" t="s">
        <v>318</v>
      </c>
      <c r="G142" s="294"/>
      <c r="H142" s="294" t="s">
        <v>376</v>
      </c>
      <c r="I142" s="294" t="s">
        <v>353</v>
      </c>
      <c r="J142" s="294"/>
      <c r="K142" s="338"/>
    </row>
    <row r="143" s="1" customFormat="1" ht="15" customHeight="1">
      <c r="B143" s="339"/>
      <c r="C143" s="340"/>
      <c r="D143" s="340"/>
      <c r="E143" s="340"/>
      <c r="F143" s="340"/>
      <c r="G143" s="340"/>
      <c r="H143" s="340"/>
      <c r="I143" s="340"/>
      <c r="J143" s="340"/>
      <c r="K143" s="341"/>
    </row>
    <row r="144" s="1" customFormat="1" ht="18.75" customHeight="1">
      <c r="B144" s="291"/>
      <c r="C144" s="291"/>
      <c r="D144" s="291"/>
      <c r="E144" s="291"/>
      <c r="F144" s="328"/>
      <c r="G144" s="291"/>
      <c r="H144" s="291"/>
      <c r="I144" s="291"/>
      <c r="J144" s="291"/>
      <c r="K144" s="291"/>
    </row>
    <row r="145" s="1" customFormat="1" ht="18.75" customHeight="1">
      <c r="B145" s="302"/>
      <c r="C145" s="302"/>
      <c r="D145" s="302"/>
      <c r="E145" s="302"/>
      <c r="F145" s="302"/>
      <c r="G145" s="302"/>
      <c r="H145" s="302"/>
      <c r="I145" s="302"/>
      <c r="J145" s="302"/>
      <c r="K145" s="302"/>
    </row>
    <row r="146" s="1" customFormat="1" ht="7.5" customHeight="1">
      <c r="B146" s="303"/>
      <c r="C146" s="304"/>
      <c r="D146" s="304"/>
      <c r="E146" s="304"/>
      <c r="F146" s="304"/>
      <c r="G146" s="304"/>
      <c r="H146" s="304"/>
      <c r="I146" s="304"/>
      <c r="J146" s="304"/>
      <c r="K146" s="305"/>
    </row>
    <row r="147" s="1" customFormat="1" ht="45" customHeight="1">
      <c r="B147" s="306"/>
      <c r="C147" s="307" t="s">
        <v>377</v>
      </c>
      <c r="D147" s="307"/>
      <c r="E147" s="307"/>
      <c r="F147" s="307"/>
      <c r="G147" s="307"/>
      <c r="H147" s="307"/>
      <c r="I147" s="307"/>
      <c r="J147" s="307"/>
      <c r="K147" s="308"/>
    </row>
    <row r="148" s="1" customFormat="1" ht="17.25" customHeight="1">
      <c r="B148" s="306"/>
      <c r="C148" s="309" t="s">
        <v>312</v>
      </c>
      <c r="D148" s="309"/>
      <c r="E148" s="309"/>
      <c r="F148" s="309" t="s">
        <v>313</v>
      </c>
      <c r="G148" s="310"/>
      <c r="H148" s="309" t="s">
        <v>50</v>
      </c>
      <c r="I148" s="309" t="s">
        <v>53</v>
      </c>
      <c r="J148" s="309" t="s">
        <v>314</v>
      </c>
      <c r="K148" s="308"/>
    </row>
    <row r="149" s="1" customFormat="1" ht="17.25" customHeight="1">
      <c r="B149" s="306"/>
      <c r="C149" s="311" t="s">
        <v>315</v>
      </c>
      <c r="D149" s="311"/>
      <c r="E149" s="311"/>
      <c r="F149" s="312" t="s">
        <v>316</v>
      </c>
      <c r="G149" s="313"/>
      <c r="H149" s="311"/>
      <c r="I149" s="311"/>
      <c r="J149" s="311" t="s">
        <v>317</v>
      </c>
      <c r="K149" s="308"/>
    </row>
    <row r="150" s="1" customFormat="1" ht="5.25" customHeight="1">
      <c r="B150" s="317"/>
      <c r="C150" s="314"/>
      <c r="D150" s="314"/>
      <c r="E150" s="314"/>
      <c r="F150" s="314"/>
      <c r="G150" s="315"/>
      <c r="H150" s="314"/>
      <c r="I150" s="314"/>
      <c r="J150" s="314"/>
      <c r="K150" s="338"/>
    </row>
    <row r="151" s="1" customFormat="1" ht="15" customHeight="1">
      <c r="B151" s="317"/>
      <c r="C151" s="342" t="s">
        <v>321</v>
      </c>
      <c r="D151" s="294"/>
      <c r="E151" s="294"/>
      <c r="F151" s="343" t="s">
        <v>318</v>
      </c>
      <c r="G151" s="294"/>
      <c r="H151" s="342" t="s">
        <v>358</v>
      </c>
      <c r="I151" s="342" t="s">
        <v>320</v>
      </c>
      <c r="J151" s="342">
        <v>120</v>
      </c>
      <c r="K151" s="338"/>
    </row>
    <row r="152" s="1" customFormat="1" ht="15" customHeight="1">
      <c r="B152" s="317"/>
      <c r="C152" s="342" t="s">
        <v>367</v>
      </c>
      <c r="D152" s="294"/>
      <c r="E152" s="294"/>
      <c r="F152" s="343" t="s">
        <v>318</v>
      </c>
      <c r="G152" s="294"/>
      <c r="H152" s="342" t="s">
        <v>378</v>
      </c>
      <c r="I152" s="342" t="s">
        <v>320</v>
      </c>
      <c r="J152" s="342" t="s">
        <v>369</v>
      </c>
      <c r="K152" s="338"/>
    </row>
    <row r="153" s="1" customFormat="1" ht="15" customHeight="1">
      <c r="B153" s="317"/>
      <c r="C153" s="342" t="s">
        <v>266</v>
      </c>
      <c r="D153" s="294"/>
      <c r="E153" s="294"/>
      <c r="F153" s="343" t="s">
        <v>318</v>
      </c>
      <c r="G153" s="294"/>
      <c r="H153" s="342" t="s">
        <v>379</v>
      </c>
      <c r="I153" s="342" t="s">
        <v>320</v>
      </c>
      <c r="J153" s="342" t="s">
        <v>369</v>
      </c>
      <c r="K153" s="338"/>
    </row>
    <row r="154" s="1" customFormat="1" ht="15" customHeight="1">
      <c r="B154" s="317"/>
      <c r="C154" s="342" t="s">
        <v>323</v>
      </c>
      <c r="D154" s="294"/>
      <c r="E154" s="294"/>
      <c r="F154" s="343" t="s">
        <v>324</v>
      </c>
      <c r="G154" s="294"/>
      <c r="H154" s="342" t="s">
        <v>358</v>
      </c>
      <c r="I154" s="342" t="s">
        <v>320</v>
      </c>
      <c r="J154" s="342">
        <v>50</v>
      </c>
      <c r="K154" s="338"/>
    </row>
    <row r="155" s="1" customFormat="1" ht="15" customHeight="1">
      <c r="B155" s="317"/>
      <c r="C155" s="342" t="s">
        <v>326</v>
      </c>
      <c r="D155" s="294"/>
      <c r="E155" s="294"/>
      <c r="F155" s="343" t="s">
        <v>318</v>
      </c>
      <c r="G155" s="294"/>
      <c r="H155" s="342" t="s">
        <v>358</v>
      </c>
      <c r="I155" s="342" t="s">
        <v>328</v>
      </c>
      <c r="J155" s="342"/>
      <c r="K155" s="338"/>
    </row>
    <row r="156" s="1" customFormat="1" ht="15" customHeight="1">
      <c r="B156" s="317"/>
      <c r="C156" s="342" t="s">
        <v>337</v>
      </c>
      <c r="D156" s="294"/>
      <c r="E156" s="294"/>
      <c r="F156" s="343" t="s">
        <v>324</v>
      </c>
      <c r="G156" s="294"/>
      <c r="H156" s="342" t="s">
        <v>358</v>
      </c>
      <c r="I156" s="342" t="s">
        <v>320</v>
      </c>
      <c r="J156" s="342">
        <v>50</v>
      </c>
      <c r="K156" s="338"/>
    </row>
    <row r="157" s="1" customFormat="1" ht="15" customHeight="1">
      <c r="B157" s="317"/>
      <c r="C157" s="342" t="s">
        <v>345</v>
      </c>
      <c r="D157" s="294"/>
      <c r="E157" s="294"/>
      <c r="F157" s="343" t="s">
        <v>324</v>
      </c>
      <c r="G157" s="294"/>
      <c r="H157" s="342" t="s">
        <v>358</v>
      </c>
      <c r="I157" s="342" t="s">
        <v>320</v>
      </c>
      <c r="J157" s="342">
        <v>50</v>
      </c>
      <c r="K157" s="338"/>
    </row>
    <row r="158" s="1" customFormat="1" ht="15" customHeight="1">
      <c r="B158" s="317"/>
      <c r="C158" s="342" t="s">
        <v>343</v>
      </c>
      <c r="D158" s="294"/>
      <c r="E158" s="294"/>
      <c r="F158" s="343" t="s">
        <v>324</v>
      </c>
      <c r="G158" s="294"/>
      <c r="H158" s="342" t="s">
        <v>358</v>
      </c>
      <c r="I158" s="342" t="s">
        <v>320</v>
      </c>
      <c r="J158" s="342">
        <v>50</v>
      </c>
      <c r="K158" s="338"/>
    </row>
    <row r="159" s="1" customFormat="1" ht="15" customHeight="1">
      <c r="B159" s="317"/>
      <c r="C159" s="342" t="s">
        <v>89</v>
      </c>
      <c r="D159" s="294"/>
      <c r="E159" s="294"/>
      <c r="F159" s="343" t="s">
        <v>318</v>
      </c>
      <c r="G159" s="294"/>
      <c r="H159" s="342" t="s">
        <v>380</v>
      </c>
      <c r="I159" s="342" t="s">
        <v>320</v>
      </c>
      <c r="J159" s="342" t="s">
        <v>381</v>
      </c>
      <c r="K159" s="338"/>
    </row>
    <row r="160" s="1" customFormat="1" ht="15" customHeight="1">
      <c r="B160" s="317"/>
      <c r="C160" s="342" t="s">
        <v>382</v>
      </c>
      <c r="D160" s="294"/>
      <c r="E160" s="294"/>
      <c r="F160" s="343" t="s">
        <v>318</v>
      </c>
      <c r="G160" s="294"/>
      <c r="H160" s="342" t="s">
        <v>383</v>
      </c>
      <c r="I160" s="342" t="s">
        <v>353</v>
      </c>
      <c r="J160" s="342"/>
      <c r="K160" s="338"/>
    </row>
    <row r="161" s="1" customFormat="1" ht="15" customHeight="1">
      <c r="B161" s="344"/>
      <c r="C161" s="326"/>
      <c r="D161" s="326"/>
      <c r="E161" s="326"/>
      <c r="F161" s="326"/>
      <c r="G161" s="326"/>
      <c r="H161" s="326"/>
      <c r="I161" s="326"/>
      <c r="J161" s="326"/>
      <c r="K161" s="345"/>
    </row>
    <row r="162" s="1" customFormat="1" ht="18.75" customHeight="1">
      <c r="B162" s="291"/>
      <c r="C162" s="294"/>
      <c r="D162" s="294"/>
      <c r="E162" s="294"/>
      <c r="F162" s="316"/>
      <c r="G162" s="294"/>
      <c r="H162" s="294"/>
      <c r="I162" s="294"/>
      <c r="J162" s="294"/>
      <c r="K162" s="291"/>
    </row>
    <row r="163" s="1" customFormat="1" ht="18.75" customHeight="1">
      <c r="B163" s="302"/>
      <c r="C163" s="302"/>
      <c r="D163" s="302"/>
      <c r="E163" s="302"/>
      <c r="F163" s="302"/>
      <c r="G163" s="302"/>
      <c r="H163" s="302"/>
      <c r="I163" s="302"/>
      <c r="J163" s="302"/>
      <c r="K163" s="302"/>
    </row>
    <row r="164" s="1" customFormat="1" ht="7.5" customHeight="1">
      <c r="B164" s="281"/>
      <c r="C164" s="282"/>
      <c r="D164" s="282"/>
      <c r="E164" s="282"/>
      <c r="F164" s="282"/>
      <c r="G164" s="282"/>
      <c r="H164" s="282"/>
      <c r="I164" s="282"/>
      <c r="J164" s="282"/>
      <c r="K164" s="283"/>
    </row>
    <row r="165" s="1" customFormat="1" ht="45" customHeight="1">
      <c r="B165" s="284"/>
      <c r="C165" s="285" t="s">
        <v>384</v>
      </c>
      <c r="D165" s="285"/>
      <c r="E165" s="285"/>
      <c r="F165" s="285"/>
      <c r="G165" s="285"/>
      <c r="H165" s="285"/>
      <c r="I165" s="285"/>
      <c r="J165" s="285"/>
      <c r="K165" s="286"/>
    </row>
    <row r="166" s="1" customFormat="1" ht="17.25" customHeight="1">
      <c r="B166" s="284"/>
      <c r="C166" s="309" t="s">
        <v>312</v>
      </c>
      <c r="D166" s="309"/>
      <c r="E166" s="309"/>
      <c r="F166" s="309" t="s">
        <v>313</v>
      </c>
      <c r="G166" s="346"/>
      <c r="H166" s="347" t="s">
        <v>50</v>
      </c>
      <c r="I166" s="347" t="s">
        <v>53</v>
      </c>
      <c r="J166" s="309" t="s">
        <v>314</v>
      </c>
      <c r="K166" s="286"/>
    </row>
    <row r="167" s="1" customFormat="1" ht="17.25" customHeight="1">
      <c r="B167" s="287"/>
      <c r="C167" s="311" t="s">
        <v>315</v>
      </c>
      <c r="D167" s="311"/>
      <c r="E167" s="311"/>
      <c r="F167" s="312" t="s">
        <v>316</v>
      </c>
      <c r="G167" s="348"/>
      <c r="H167" s="349"/>
      <c r="I167" s="349"/>
      <c r="J167" s="311" t="s">
        <v>317</v>
      </c>
      <c r="K167" s="289"/>
    </row>
    <row r="168" s="1" customFormat="1" ht="5.25" customHeight="1">
      <c r="B168" s="317"/>
      <c r="C168" s="314"/>
      <c r="D168" s="314"/>
      <c r="E168" s="314"/>
      <c r="F168" s="314"/>
      <c r="G168" s="315"/>
      <c r="H168" s="314"/>
      <c r="I168" s="314"/>
      <c r="J168" s="314"/>
      <c r="K168" s="338"/>
    </row>
    <row r="169" s="1" customFormat="1" ht="15" customHeight="1">
      <c r="B169" s="317"/>
      <c r="C169" s="294" t="s">
        <v>321</v>
      </c>
      <c r="D169" s="294"/>
      <c r="E169" s="294"/>
      <c r="F169" s="316" t="s">
        <v>318</v>
      </c>
      <c r="G169" s="294"/>
      <c r="H169" s="294" t="s">
        <v>358</v>
      </c>
      <c r="I169" s="294" t="s">
        <v>320</v>
      </c>
      <c r="J169" s="294">
        <v>120</v>
      </c>
      <c r="K169" s="338"/>
    </row>
    <row r="170" s="1" customFormat="1" ht="15" customHeight="1">
      <c r="B170" s="317"/>
      <c r="C170" s="294" t="s">
        <v>367</v>
      </c>
      <c r="D170" s="294"/>
      <c r="E170" s="294"/>
      <c r="F170" s="316" t="s">
        <v>318</v>
      </c>
      <c r="G170" s="294"/>
      <c r="H170" s="294" t="s">
        <v>368</v>
      </c>
      <c r="I170" s="294" t="s">
        <v>320</v>
      </c>
      <c r="J170" s="294" t="s">
        <v>369</v>
      </c>
      <c r="K170" s="338"/>
    </row>
    <row r="171" s="1" customFormat="1" ht="15" customHeight="1">
      <c r="B171" s="317"/>
      <c r="C171" s="294" t="s">
        <v>266</v>
      </c>
      <c r="D171" s="294"/>
      <c r="E171" s="294"/>
      <c r="F171" s="316" t="s">
        <v>318</v>
      </c>
      <c r="G171" s="294"/>
      <c r="H171" s="294" t="s">
        <v>385</v>
      </c>
      <c r="I171" s="294" t="s">
        <v>320</v>
      </c>
      <c r="J171" s="294" t="s">
        <v>369</v>
      </c>
      <c r="K171" s="338"/>
    </row>
    <row r="172" s="1" customFormat="1" ht="15" customHeight="1">
      <c r="B172" s="317"/>
      <c r="C172" s="294" t="s">
        <v>323</v>
      </c>
      <c r="D172" s="294"/>
      <c r="E172" s="294"/>
      <c r="F172" s="316" t="s">
        <v>324</v>
      </c>
      <c r="G172" s="294"/>
      <c r="H172" s="294" t="s">
        <v>385</v>
      </c>
      <c r="I172" s="294" t="s">
        <v>320</v>
      </c>
      <c r="J172" s="294">
        <v>50</v>
      </c>
      <c r="K172" s="338"/>
    </row>
    <row r="173" s="1" customFormat="1" ht="15" customHeight="1">
      <c r="B173" s="317"/>
      <c r="C173" s="294" t="s">
        <v>326</v>
      </c>
      <c r="D173" s="294"/>
      <c r="E173" s="294"/>
      <c r="F173" s="316" t="s">
        <v>318</v>
      </c>
      <c r="G173" s="294"/>
      <c r="H173" s="294" t="s">
        <v>385</v>
      </c>
      <c r="I173" s="294" t="s">
        <v>328</v>
      </c>
      <c r="J173" s="294"/>
      <c r="K173" s="338"/>
    </row>
    <row r="174" s="1" customFormat="1" ht="15" customHeight="1">
      <c r="B174" s="317"/>
      <c r="C174" s="294" t="s">
        <v>337</v>
      </c>
      <c r="D174" s="294"/>
      <c r="E174" s="294"/>
      <c r="F174" s="316" t="s">
        <v>324</v>
      </c>
      <c r="G174" s="294"/>
      <c r="H174" s="294" t="s">
        <v>385</v>
      </c>
      <c r="I174" s="294" t="s">
        <v>320</v>
      </c>
      <c r="J174" s="294">
        <v>50</v>
      </c>
      <c r="K174" s="338"/>
    </row>
    <row r="175" s="1" customFormat="1" ht="15" customHeight="1">
      <c r="B175" s="317"/>
      <c r="C175" s="294" t="s">
        <v>345</v>
      </c>
      <c r="D175" s="294"/>
      <c r="E175" s="294"/>
      <c r="F175" s="316" t="s">
        <v>324</v>
      </c>
      <c r="G175" s="294"/>
      <c r="H175" s="294" t="s">
        <v>385</v>
      </c>
      <c r="I175" s="294" t="s">
        <v>320</v>
      </c>
      <c r="J175" s="294">
        <v>50</v>
      </c>
      <c r="K175" s="338"/>
    </row>
    <row r="176" s="1" customFormat="1" ht="15" customHeight="1">
      <c r="B176" s="317"/>
      <c r="C176" s="294" t="s">
        <v>343</v>
      </c>
      <c r="D176" s="294"/>
      <c r="E176" s="294"/>
      <c r="F176" s="316" t="s">
        <v>324</v>
      </c>
      <c r="G176" s="294"/>
      <c r="H176" s="294" t="s">
        <v>385</v>
      </c>
      <c r="I176" s="294" t="s">
        <v>320</v>
      </c>
      <c r="J176" s="294">
        <v>50</v>
      </c>
      <c r="K176" s="338"/>
    </row>
    <row r="177" s="1" customFormat="1" ht="15" customHeight="1">
      <c r="B177" s="317"/>
      <c r="C177" s="294" t="s">
        <v>96</v>
      </c>
      <c r="D177" s="294"/>
      <c r="E177" s="294"/>
      <c r="F177" s="316" t="s">
        <v>318</v>
      </c>
      <c r="G177" s="294"/>
      <c r="H177" s="294" t="s">
        <v>386</v>
      </c>
      <c r="I177" s="294" t="s">
        <v>387</v>
      </c>
      <c r="J177" s="294"/>
      <c r="K177" s="338"/>
    </row>
    <row r="178" s="1" customFormat="1" ht="15" customHeight="1">
      <c r="B178" s="317"/>
      <c r="C178" s="294" t="s">
        <v>53</v>
      </c>
      <c r="D178" s="294"/>
      <c r="E178" s="294"/>
      <c r="F178" s="316" t="s">
        <v>318</v>
      </c>
      <c r="G178" s="294"/>
      <c r="H178" s="294" t="s">
        <v>388</v>
      </c>
      <c r="I178" s="294" t="s">
        <v>389</v>
      </c>
      <c r="J178" s="294">
        <v>1</v>
      </c>
      <c r="K178" s="338"/>
    </row>
    <row r="179" s="1" customFormat="1" ht="15" customHeight="1">
      <c r="B179" s="317"/>
      <c r="C179" s="294" t="s">
        <v>49</v>
      </c>
      <c r="D179" s="294"/>
      <c r="E179" s="294"/>
      <c r="F179" s="316" t="s">
        <v>318</v>
      </c>
      <c r="G179" s="294"/>
      <c r="H179" s="294" t="s">
        <v>390</v>
      </c>
      <c r="I179" s="294" t="s">
        <v>320</v>
      </c>
      <c r="J179" s="294">
        <v>20</v>
      </c>
      <c r="K179" s="338"/>
    </row>
    <row r="180" s="1" customFormat="1" ht="15" customHeight="1">
      <c r="B180" s="317"/>
      <c r="C180" s="294" t="s">
        <v>50</v>
      </c>
      <c r="D180" s="294"/>
      <c r="E180" s="294"/>
      <c r="F180" s="316" t="s">
        <v>318</v>
      </c>
      <c r="G180" s="294"/>
      <c r="H180" s="294" t="s">
        <v>391</v>
      </c>
      <c r="I180" s="294" t="s">
        <v>320</v>
      </c>
      <c r="J180" s="294">
        <v>255</v>
      </c>
      <c r="K180" s="338"/>
    </row>
    <row r="181" s="1" customFormat="1" ht="15" customHeight="1">
      <c r="B181" s="317"/>
      <c r="C181" s="294" t="s">
        <v>97</v>
      </c>
      <c r="D181" s="294"/>
      <c r="E181" s="294"/>
      <c r="F181" s="316" t="s">
        <v>318</v>
      </c>
      <c r="G181" s="294"/>
      <c r="H181" s="294" t="s">
        <v>282</v>
      </c>
      <c r="I181" s="294" t="s">
        <v>320</v>
      </c>
      <c r="J181" s="294">
        <v>10</v>
      </c>
      <c r="K181" s="338"/>
    </row>
    <row r="182" s="1" customFormat="1" ht="15" customHeight="1">
      <c r="B182" s="317"/>
      <c r="C182" s="294" t="s">
        <v>98</v>
      </c>
      <c r="D182" s="294"/>
      <c r="E182" s="294"/>
      <c r="F182" s="316" t="s">
        <v>318</v>
      </c>
      <c r="G182" s="294"/>
      <c r="H182" s="294" t="s">
        <v>392</v>
      </c>
      <c r="I182" s="294" t="s">
        <v>353</v>
      </c>
      <c r="J182" s="294"/>
      <c r="K182" s="338"/>
    </row>
    <row r="183" s="1" customFormat="1" ht="15" customHeight="1">
      <c r="B183" s="317"/>
      <c r="C183" s="294" t="s">
        <v>393</v>
      </c>
      <c r="D183" s="294"/>
      <c r="E183" s="294"/>
      <c r="F183" s="316" t="s">
        <v>318</v>
      </c>
      <c r="G183" s="294"/>
      <c r="H183" s="294" t="s">
        <v>394</v>
      </c>
      <c r="I183" s="294" t="s">
        <v>353</v>
      </c>
      <c r="J183" s="294"/>
      <c r="K183" s="338"/>
    </row>
    <row r="184" s="1" customFormat="1" ht="15" customHeight="1">
      <c r="B184" s="317"/>
      <c r="C184" s="294" t="s">
        <v>382</v>
      </c>
      <c r="D184" s="294"/>
      <c r="E184" s="294"/>
      <c r="F184" s="316" t="s">
        <v>318</v>
      </c>
      <c r="G184" s="294"/>
      <c r="H184" s="294" t="s">
        <v>395</v>
      </c>
      <c r="I184" s="294" t="s">
        <v>353</v>
      </c>
      <c r="J184" s="294"/>
      <c r="K184" s="338"/>
    </row>
    <row r="185" s="1" customFormat="1" ht="15" customHeight="1">
      <c r="B185" s="317"/>
      <c r="C185" s="294" t="s">
        <v>100</v>
      </c>
      <c r="D185" s="294"/>
      <c r="E185" s="294"/>
      <c r="F185" s="316" t="s">
        <v>324</v>
      </c>
      <c r="G185" s="294"/>
      <c r="H185" s="294" t="s">
        <v>396</v>
      </c>
      <c r="I185" s="294" t="s">
        <v>320</v>
      </c>
      <c r="J185" s="294">
        <v>50</v>
      </c>
      <c r="K185" s="338"/>
    </row>
    <row r="186" s="1" customFormat="1" ht="15" customHeight="1">
      <c r="B186" s="317"/>
      <c r="C186" s="294" t="s">
        <v>397</v>
      </c>
      <c r="D186" s="294"/>
      <c r="E186" s="294"/>
      <c r="F186" s="316" t="s">
        <v>324</v>
      </c>
      <c r="G186" s="294"/>
      <c r="H186" s="294" t="s">
        <v>398</v>
      </c>
      <c r="I186" s="294" t="s">
        <v>399</v>
      </c>
      <c r="J186" s="294"/>
      <c r="K186" s="338"/>
    </row>
    <row r="187" s="1" customFormat="1" ht="15" customHeight="1">
      <c r="B187" s="317"/>
      <c r="C187" s="294" t="s">
        <v>400</v>
      </c>
      <c r="D187" s="294"/>
      <c r="E187" s="294"/>
      <c r="F187" s="316" t="s">
        <v>324</v>
      </c>
      <c r="G187" s="294"/>
      <c r="H187" s="294" t="s">
        <v>401</v>
      </c>
      <c r="I187" s="294" t="s">
        <v>399</v>
      </c>
      <c r="J187" s="294"/>
      <c r="K187" s="338"/>
    </row>
    <row r="188" s="1" customFormat="1" ht="15" customHeight="1">
      <c r="B188" s="317"/>
      <c r="C188" s="294" t="s">
        <v>402</v>
      </c>
      <c r="D188" s="294"/>
      <c r="E188" s="294"/>
      <c r="F188" s="316" t="s">
        <v>324</v>
      </c>
      <c r="G188" s="294"/>
      <c r="H188" s="294" t="s">
        <v>403</v>
      </c>
      <c r="I188" s="294" t="s">
        <v>399</v>
      </c>
      <c r="J188" s="294"/>
      <c r="K188" s="338"/>
    </row>
    <row r="189" s="1" customFormat="1" ht="15" customHeight="1">
      <c r="B189" s="317"/>
      <c r="C189" s="350" t="s">
        <v>404</v>
      </c>
      <c r="D189" s="294"/>
      <c r="E189" s="294"/>
      <c r="F189" s="316" t="s">
        <v>324</v>
      </c>
      <c r="G189" s="294"/>
      <c r="H189" s="294" t="s">
        <v>405</v>
      </c>
      <c r="I189" s="294" t="s">
        <v>406</v>
      </c>
      <c r="J189" s="351" t="s">
        <v>407</v>
      </c>
      <c r="K189" s="338"/>
    </row>
    <row r="190" s="1" customFormat="1" ht="15" customHeight="1">
      <c r="B190" s="317"/>
      <c r="C190" s="301" t="s">
        <v>38</v>
      </c>
      <c r="D190" s="294"/>
      <c r="E190" s="294"/>
      <c r="F190" s="316" t="s">
        <v>318</v>
      </c>
      <c r="G190" s="294"/>
      <c r="H190" s="291" t="s">
        <v>408</v>
      </c>
      <c r="I190" s="294" t="s">
        <v>409</v>
      </c>
      <c r="J190" s="294"/>
      <c r="K190" s="338"/>
    </row>
    <row r="191" s="1" customFormat="1" ht="15" customHeight="1">
      <c r="B191" s="317"/>
      <c r="C191" s="301" t="s">
        <v>410</v>
      </c>
      <c r="D191" s="294"/>
      <c r="E191" s="294"/>
      <c r="F191" s="316" t="s">
        <v>318</v>
      </c>
      <c r="G191" s="294"/>
      <c r="H191" s="294" t="s">
        <v>411</v>
      </c>
      <c r="I191" s="294" t="s">
        <v>353</v>
      </c>
      <c r="J191" s="294"/>
      <c r="K191" s="338"/>
    </row>
    <row r="192" s="1" customFormat="1" ht="15" customHeight="1">
      <c r="B192" s="317"/>
      <c r="C192" s="301" t="s">
        <v>412</v>
      </c>
      <c r="D192" s="294"/>
      <c r="E192" s="294"/>
      <c r="F192" s="316" t="s">
        <v>318</v>
      </c>
      <c r="G192" s="294"/>
      <c r="H192" s="294" t="s">
        <v>413</v>
      </c>
      <c r="I192" s="294" t="s">
        <v>353</v>
      </c>
      <c r="J192" s="294"/>
      <c r="K192" s="338"/>
    </row>
    <row r="193" s="1" customFormat="1" ht="15" customHeight="1">
      <c r="B193" s="317"/>
      <c r="C193" s="301" t="s">
        <v>414</v>
      </c>
      <c r="D193" s="294"/>
      <c r="E193" s="294"/>
      <c r="F193" s="316" t="s">
        <v>324</v>
      </c>
      <c r="G193" s="294"/>
      <c r="H193" s="294" t="s">
        <v>415</v>
      </c>
      <c r="I193" s="294" t="s">
        <v>353</v>
      </c>
      <c r="J193" s="294"/>
      <c r="K193" s="338"/>
    </row>
    <row r="194" s="1" customFormat="1" ht="15" customHeight="1">
      <c r="B194" s="344"/>
      <c r="C194" s="352"/>
      <c r="D194" s="326"/>
      <c r="E194" s="326"/>
      <c r="F194" s="326"/>
      <c r="G194" s="326"/>
      <c r="H194" s="326"/>
      <c r="I194" s="326"/>
      <c r="J194" s="326"/>
      <c r="K194" s="345"/>
    </row>
    <row r="195" s="1" customFormat="1" ht="18.75" customHeight="1">
      <c r="B195" s="291"/>
      <c r="C195" s="294"/>
      <c r="D195" s="294"/>
      <c r="E195" s="294"/>
      <c r="F195" s="316"/>
      <c r="G195" s="294"/>
      <c r="H195" s="294"/>
      <c r="I195" s="294"/>
      <c r="J195" s="294"/>
      <c r="K195" s="291"/>
    </row>
    <row r="196" s="1" customFormat="1" ht="18.75" customHeight="1">
      <c r="B196" s="291"/>
      <c r="C196" s="294"/>
      <c r="D196" s="294"/>
      <c r="E196" s="294"/>
      <c r="F196" s="316"/>
      <c r="G196" s="294"/>
      <c r="H196" s="294"/>
      <c r="I196" s="294"/>
      <c r="J196" s="294"/>
      <c r="K196" s="291"/>
    </row>
    <row r="197" s="1" customFormat="1" ht="18.75" customHeight="1">
      <c r="B197" s="302"/>
      <c r="C197" s="302"/>
      <c r="D197" s="302"/>
      <c r="E197" s="302"/>
      <c r="F197" s="302"/>
      <c r="G197" s="302"/>
      <c r="H197" s="302"/>
      <c r="I197" s="302"/>
      <c r="J197" s="302"/>
      <c r="K197" s="302"/>
    </row>
    <row r="198" s="1" customFormat="1" ht="13.5">
      <c r="B198" s="281"/>
      <c r="C198" s="282"/>
      <c r="D198" s="282"/>
      <c r="E198" s="282"/>
      <c r="F198" s="282"/>
      <c r="G198" s="282"/>
      <c r="H198" s="282"/>
      <c r="I198" s="282"/>
      <c r="J198" s="282"/>
      <c r="K198" s="283"/>
    </row>
    <row r="199" s="1" customFormat="1" ht="21">
      <c r="B199" s="284"/>
      <c r="C199" s="285" t="s">
        <v>416</v>
      </c>
      <c r="D199" s="285"/>
      <c r="E199" s="285"/>
      <c r="F199" s="285"/>
      <c r="G199" s="285"/>
      <c r="H199" s="285"/>
      <c r="I199" s="285"/>
      <c r="J199" s="285"/>
      <c r="K199" s="286"/>
    </row>
    <row r="200" s="1" customFormat="1" ht="25.5" customHeight="1">
      <c r="B200" s="284"/>
      <c r="C200" s="353" t="s">
        <v>417</v>
      </c>
      <c r="D200" s="353"/>
      <c r="E200" s="353"/>
      <c r="F200" s="353" t="s">
        <v>418</v>
      </c>
      <c r="G200" s="354"/>
      <c r="H200" s="353" t="s">
        <v>419</v>
      </c>
      <c r="I200" s="353"/>
      <c r="J200" s="353"/>
      <c r="K200" s="286"/>
    </row>
    <row r="201" s="1" customFormat="1" ht="5.25" customHeight="1">
      <c r="B201" s="317"/>
      <c r="C201" s="314"/>
      <c r="D201" s="314"/>
      <c r="E201" s="314"/>
      <c r="F201" s="314"/>
      <c r="G201" s="294"/>
      <c r="H201" s="314"/>
      <c r="I201" s="314"/>
      <c r="J201" s="314"/>
      <c r="K201" s="338"/>
    </row>
    <row r="202" s="1" customFormat="1" ht="15" customHeight="1">
      <c r="B202" s="317"/>
      <c r="C202" s="294" t="s">
        <v>409</v>
      </c>
      <c r="D202" s="294"/>
      <c r="E202" s="294"/>
      <c r="F202" s="316" t="s">
        <v>39</v>
      </c>
      <c r="G202" s="294"/>
      <c r="H202" s="294" t="s">
        <v>420</v>
      </c>
      <c r="I202" s="294"/>
      <c r="J202" s="294"/>
      <c r="K202" s="338"/>
    </row>
    <row r="203" s="1" customFormat="1" ht="15" customHeight="1">
      <c r="B203" s="317"/>
      <c r="C203" s="323"/>
      <c r="D203" s="294"/>
      <c r="E203" s="294"/>
      <c r="F203" s="316" t="s">
        <v>40</v>
      </c>
      <c r="G203" s="294"/>
      <c r="H203" s="294" t="s">
        <v>421</v>
      </c>
      <c r="I203" s="294"/>
      <c r="J203" s="294"/>
      <c r="K203" s="338"/>
    </row>
    <row r="204" s="1" customFormat="1" ht="15" customHeight="1">
      <c r="B204" s="317"/>
      <c r="C204" s="323"/>
      <c r="D204" s="294"/>
      <c r="E204" s="294"/>
      <c r="F204" s="316" t="s">
        <v>43</v>
      </c>
      <c r="G204" s="294"/>
      <c r="H204" s="294" t="s">
        <v>422</v>
      </c>
      <c r="I204" s="294"/>
      <c r="J204" s="294"/>
      <c r="K204" s="338"/>
    </row>
    <row r="205" s="1" customFormat="1" ht="15" customHeight="1">
      <c r="B205" s="317"/>
      <c r="C205" s="294"/>
      <c r="D205" s="294"/>
      <c r="E205" s="294"/>
      <c r="F205" s="316" t="s">
        <v>41</v>
      </c>
      <c r="G205" s="294"/>
      <c r="H205" s="294" t="s">
        <v>423</v>
      </c>
      <c r="I205" s="294"/>
      <c r="J205" s="294"/>
      <c r="K205" s="338"/>
    </row>
    <row r="206" s="1" customFormat="1" ht="15" customHeight="1">
      <c r="B206" s="317"/>
      <c r="C206" s="294"/>
      <c r="D206" s="294"/>
      <c r="E206" s="294"/>
      <c r="F206" s="316" t="s">
        <v>42</v>
      </c>
      <c r="G206" s="294"/>
      <c r="H206" s="294" t="s">
        <v>424</v>
      </c>
      <c r="I206" s="294"/>
      <c r="J206" s="294"/>
      <c r="K206" s="338"/>
    </row>
    <row r="207" s="1" customFormat="1" ht="15" customHeight="1">
      <c r="B207" s="317"/>
      <c r="C207" s="294"/>
      <c r="D207" s="294"/>
      <c r="E207" s="294"/>
      <c r="F207" s="316"/>
      <c r="G207" s="294"/>
      <c r="H207" s="294"/>
      <c r="I207" s="294"/>
      <c r="J207" s="294"/>
      <c r="K207" s="338"/>
    </row>
    <row r="208" s="1" customFormat="1" ht="15" customHeight="1">
      <c r="B208" s="317"/>
      <c r="C208" s="294" t="s">
        <v>365</v>
      </c>
      <c r="D208" s="294"/>
      <c r="E208" s="294"/>
      <c r="F208" s="316" t="s">
        <v>75</v>
      </c>
      <c r="G208" s="294"/>
      <c r="H208" s="294" t="s">
        <v>425</v>
      </c>
      <c r="I208" s="294"/>
      <c r="J208" s="294"/>
      <c r="K208" s="338"/>
    </row>
    <row r="209" s="1" customFormat="1" ht="15" customHeight="1">
      <c r="B209" s="317"/>
      <c r="C209" s="323"/>
      <c r="D209" s="294"/>
      <c r="E209" s="294"/>
      <c r="F209" s="316" t="s">
        <v>260</v>
      </c>
      <c r="G209" s="294"/>
      <c r="H209" s="294" t="s">
        <v>261</v>
      </c>
      <c r="I209" s="294"/>
      <c r="J209" s="294"/>
      <c r="K209" s="338"/>
    </row>
    <row r="210" s="1" customFormat="1" ht="15" customHeight="1">
      <c r="B210" s="317"/>
      <c r="C210" s="294"/>
      <c r="D210" s="294"/>
      <c r="E210" s="294"/>
      <c r="F210" s="316" t="s">
        <v>258</v>
      </c>
      <c r="G210" s="294"/>
      <c r="H210" s="294" t="s">
        <v>426</v>
      </c>
      <c r="I210" s="294"/>
      <c r="J210" s="294"/>
      <c r="K210" s="338"/>
    </row>
    <row r="211" s="1" customFormat="1" ht="15" customHeight="1">
      <c r="B211" s="355"/>
      <c r="C211" s="323"/>
      <c r="D211" s="323"/>
      <c r="E211" s="323"/>
      <c r="F211" s="316" t="s">
        <v>262</v>
      </c>
      <c r="G211" s="301"/>
      <c r="H211" s="342" t="s">
        <v>263</v>
      </c>
      <c r="I211" s="342"/>
      <c r="J211" s="342"/>
      <c r="K211" s="356"/>
    </row>
    <row r="212" s="1" customFormat="1" ht="15" customHeight="1">
      <c r="B212" s="355"/>
      <c r="C212" s="323"/>
      <c r="D212" s="323"/>
      <c r="E212" s="323"/>
      <c r="F212" s="316" t="s">
        <v>264</v>
      </c>
      <c r="G212" s="301"/>
      <c r="H212" s="342" t="s">
        <v>427</v>
      </c>
      <c r="I212" s="342"/>
      <c r="J212" s="342"/>
      <c r="K212" s="356"/>
    </row>
    <row r="213" s="1" customFormat="1" ht="15" customHeight="1">
      <c r="B213" s="355"/>
      <c r="C213" s="323"/>
      <c r="D213" s="323"/>
      <c r="E213" s="323"/>
      <c r="F213" s="357"/>
      <c r="G213" s="301"/>
      <c r="H213" s="358"/>
      <c r="I213" s="358"/>
      <c r="J213" s="358"/>
      <c r="K213" s="356"/>
    </row>
    <row r="214" s="1" customFormat="1" ht="15" customHeight="1">
      <c r="B214" s="355"/>
      <c r="C214" s="294" t="s">
        <v>389</v>
      </c>
      <c r="D214" s="323"/>
      <c r="E214" s="323"/>
      <c r="F214" s="316">
        <v>1</v>
      </c>
      <c r="G214" s="301"/>
      <c r="H214" s="342" t="s">
        <v>428</v>
      </c>
      <c r="I214" s="342"/>
      <c r="J214" s="342"/>
      <c r="K214" s="356"/>
    </row>
    <row r="215" s="1" customFormat="1" ht="15" customHeight="1">
      <c r="B215" s="355"/>
      <c r="C215" s="323"/>
      <c r="D215" s="323"/>
      <c r="E215" s="323"/>
      <c r="F215" s="316">
        <v>2</v>
      </c>
      <c r="G215" s="301"/>
      <c r="H215" s="342" t="s">
        <v>429</v>
      </c>
      <c r="I215" s="342"/>
      <c r="J215" s="342"/>
      <c r="K215" s="356"/>
    </row>
    <row r="216" s="1" customFormat="1" ht="15" customHeight="1">
      <c r="B216" s="355"/>
      <c r="C216" s="323"/>
      <c r="D216" s="323"/>
      <c r="E216" s="323"/>
      <c r="F216" s="316">
        <v>3</v>
      </c>
      <c r="G216" s="301"/>
      <c r="H216" s="342" t="s">
        <v>430</v>
      </c>
      <c r="I216" s="342"/>
      <c r="J216" s="342"/>
      <c r="K216" s="356"/>
    </row>
    <row r="217" s="1" customFormat="1" ht="15" customHeight="1">
      <c r="B217" s="355"/>
      <c r="C217" s="323"/>
      <c r="D217" s="323"/>
      <c r="E217" s="323"/>
      <c r="F217" s="316">
        <v>4</v>
      </c>
      <c r="G217" s="301"/>
      <c r="H217" s="342" t="s">
        <v>431</v>
      </c>
      <c r="I217" s="342"/>
      <c r="J217" s="342"/>
      <c r="K217" s="356"/>
    </row>
    <row r="218" s="1" customFormat="1"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Jiří Bílek</dc:creator>
  <cp:lastModifiedBy>Jiří Bílek</cp:lastModifiedBy>
  <dcterms:created xsi:type="dcterms:W3CDTF">2020-05-27T11:42:47Z</dcterms:created>
  <dcterms:modified xsi:type="dcterms:W3CDTF">2020-05-27T11:42:53Z</dcterms:modified>
</cp:coreProperties>
</file>