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231"/>
  <workbookPr/>
  <bookViews>
    <workbookView xWindow="65428" yWindow="65428" windowWidth="23256" windowHeight="12576" activeTab="1"/>
  </bookViews>
  <sheets>
    <sheet name="Rekapitulace stavby" sheetId="1" r:id="rId1"/>
    <sheet name="01 - Stavební část" sheetId="2" r:id="rId2"/>
    <sheet name="03 - Elektroinstalace" sheetId="3" r:id="rId3"/>
  </sheets>
  <definedNames>
    <definedName name="_xlnm._FilterDatabase" localSheetId="1" hidden="1">'01 - Stavební část'!$C$142:$K$467</definedName>
    <definedName name="_xlnm._FilterDatabase" localSheetId="2" hidden="1">'03 - Elektroinstalace'!$C$117:$K$123</definedName>
    <definedName name="_xlnm.Print_Area" localSheetId="1">'01 - Stavební část'!$C$4:$J$76,'01 - Stavební část'!$C$82:$J$124,'01 - Stavební část'!$C$130:$K$467</definedName>
    <definedName name="_xlnm.Print_Area" localSheetId="2">'03 - Elektroinstalace'!$C$4:$J$76,'03 - Elektroinstalace'!$C$82:$J$99,'03 - Elektroinstalace'!$C$105:$K$123</definedName>
    <definedName name="_xlnm.Print_Area" localSheetId="0">'Rekapitulace stavby'!$D$4:$AO$76,'Rekapitulace stavby'!$C$82:$AQ$97</definedName>
    <definedName name="_xlnm.Print_Titles" localSheetId="0">'Rekapitulace stavby'!$92:$92</definedName>
    <definedName name="_xlnm.Print_Titles" localSheetId="1">'01 - Stavební část'!$142:$142</definedName>
    <definedName name="_xlnm.Print_Titles" localSheetId="2">'03 - Elektroinstalace'!$117:$117</definedName>
  </definedNames>
  <calcPr calcId="181029"/>
</workbook>
</file>

<file path=xl/sharedStrings.xml><?xml version="1.0" encoding="utf-8"?>
<sst xmlns="http://schemas.openxmlformats.org/spreadsheetml/2006/main" count="3810" uniqueCount="571">
  <si>
    <t>Export Komplet</t>
  </si>
  <si>
    <t/>
  </si>
  <si>
    <t>2.0</t>
  </si>
  <si>
    <t>ZAMOK</t>
  </si>
  <si>
    <t>False</t>
  </si>
  <si>
    <t>{28ffe205-003b-4448-8eeb-cbef3ef9088c}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</si>
  <si>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</si>
  <si>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</si>
  <si>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</si>
  <si>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</si>
  <si>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</si>
  <si>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</si>
  <si>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</si>
  <si>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</si>
  <si>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SONA6178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</si>
  <si>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</si>
  <si>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</si>
  <si>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ZŠ bratří Venclíků</t>
  </si>
  <si>
    <t>KSO:</t>
  </si>
  <si>
    <t>CC-CZ:</t>
  </si>
  <si>
    <t>Místo:</t>
  </si>
  <si>
    <t xml:space="preserve"> </t>
  </si>
  <si>
    <t>Datum:</t>
  </si>
  <si>
    <t>23. 8. 2017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</si>
  <si>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</si>
  <si>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</si>
  <si>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</si>
  <si>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</si>
  <si>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</si>
  <si>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</si>
  <si>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</si>
  <si>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</si>
  <si>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</si>
  <si>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</si>
  <si>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</si>
  <si>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</si>
  <si>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</si>
  <si>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</si>
  <si>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</si>
  <si>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</si>
  <si>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</si>
  <si>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</si>
  <si>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</si>
  <si>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</si>
  <si>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</si>
  <si>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</si>
  <si>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</si>
  <si>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</si>
  <si>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</si>
  <si>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</si>
  <si>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</si>
  <si>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</si>
  <si>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</si>
  <si>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</si>
  <si>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</si>
  <si>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</si>
  <si>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</si>
  <si>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</si>
  <si>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</si>
  <si>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</si>
  <si>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</si>
  <si>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</si>
  <si>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</si>
  <si>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</si>
  <si>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</si>
  <si>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</si>
  <si>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</si>
  <si>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</si>
  <si>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</si>
  <si>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</si>
  <si>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</si>
  <si>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</si>
  <si>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</si>
  <si>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</si>
  <si>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</si>
  <si>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</si>
  <si>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</si>
  <si>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</si>
  <si>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</si>
  <si>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Stavební část</t>
  </si>
  <si>
    <t>STA</t>
  </si>
  <si>
    <t>1</t>
  </si>
  <si>
    <t>{26553d44-5991-4855-ac5d-0f79bd0b2485}</t>
  </si>
  <si>
    <t>2</t>
  </si>
  <si>
    <t>03</t>
  </si>
  <si>
    <t>Elektroinstalace</t>
  </si>
  <si>
    <t>{37355e42-6291-4e43-84bb-e93ba6e8eb66}</t>
  </si>
  <si>
    <t>KRYCÍ LIST SOUPISU PRACÍ</t>
  </si>
  <si>
    <t>Objekt:</t>
  </si>
  <si>
    <t>01 - Stavební část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</si>
  <si>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</si>
  <si>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</si>
  <si>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</si>
  <si>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</si>
  <si>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</si>
  <si>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</si>
  <si>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</si>
  <si>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5 - Komunikace pozemní</t>
  </si>
  <si>
    <t xml:space="preserve">    6 - Úpravy povrchů, podlahy a osazování výplní</t>
  </si>
  <si>
    <t xml:space="preserve">    93 - Různé dokončovací konstrukce a práce inženýrských staveb</t>
  </si>
  <si>
    <t xml:space="preserve">    94 - Lešení a stavební výtahy</t>
  </si>
  <si>
    <t xml:space="preserve">    95 - Různé dokončovací konstrukce a práce pozemních staveb</t>
  </si>
  <si>
    <t xml:space="preserve">    96 - Bourání konstrukcí</t>
  </si>
  <si>
    <t xml:space="preserve">    97 - Prorážení otvorů a ostatní bourací práce</t>
  </si>
  <si>
    <t xml:space="preserve">    99 - Přesun hmot a manipulace se sutí</t>
  </si>
  <si>
    <t>PSV - Práce a dodávky PSV</t>
  </si>
  <si>
    <t xml:space="preserve">    725 - Zdravotechnika - zařizovací předměty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</si>
  <si>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</si>
  <si>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</si>
  <si>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</si>
  <si>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</si>
  <si>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</si>
  <si>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</si>
  <si>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</si>
  <si>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783 - Dokončovací práce - nátěry</t>
  </si>
  <si>
    <t xml:space="preserve">    784 - Dokončovací práce - malby a tapety</t>
  </si>
  <si>
    <t xml:space="preserve">    DEM - Demontáže</t>
  </si>
  <si>
    <t xml:space="preserve">    OTV - Výplně otvorů</t>
  </si>
  <si>
    <t xml:space="preserve">    ZTI - Zdravotní instalace</t>
  </si>
  <si>
    <t>M - Práce a dodávky M</t>
  </si>
  <si>
    <t xml:space="preserve">    VZT - Vzduchotechnika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</si>
  <si>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</si>
  <si>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</si>
  <si>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</si>
  <si>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</si>
  <si>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</si>
  <si>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</si>
  <si>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</si>
  <si>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</si>
  <si>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</si>
  <si>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</si>
  <si>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</si>
  <si>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</si>
  <si>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</si>
  <si>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</si>
  <si>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</si>
  <si>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</si>
  <si>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</si>
  <si>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</si>
  <si>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</si>
  <si>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</si>
  <si>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340239211</t>
  </si>
  <si>
    <t>Zazdívka otvorů pl do 4 m2 v příčkách nebo stěnách z cihel tl do 100 mm</t>
  </si>
  <si>
    <t>m2</t>
  </si>
  <si>
    <t>4</t>
  </si>
  <si>
    <t>-2051323687</t>
  </si>
  <si>
    <t>VV</t>
  </si>
  <si>
    <t>školní dílna</t>
  </si>
  <si>
    <t>zazdění po vybourání zárubně</t>
  </si>
  <si>
    <t>1,0*2,0</t>
  </si>
  <si>
    <t>340239212</t>
  </si>
  <si>
    <t>Zazdívka otvorů pl do 4 m2 v příčkách nebo stěnách z cihel tl přes 100 mm</t>
  </si>
  <si>
    <t>946524165</t>
  </si>
  <si>
    <t>zazdění po vybourání zárubně a oknu</t>
  </si>
  <si>
    <t>zahradní domek</t>
  </si>
  <si>
    <t>1,0*2,0+0,5*0,6</t>
  </si>
  <si>
    <t>310000001</t>
  </si>
  <si>
    <t xml:space="preserve">Zednické vypomoci pro nové instalace </t>
  </si>
  <si>
    <t>kč</t>
  </si>
  <si>
    <t>165922976</t>
  </si>
  <si>
    <t>5</t>
  </si>
  <si>
    <t>Komunikace pozemní</t>
  </si>
  <si>
    <t>84</t>
  </si>
  <si>
    <t>564751111</t>
  </si>
  <si>
    <t>Podklad z kameniva hrubého drceného vel. 32-63 mm tl 150 mm</t>
  </si>
  <si>
    <t>502690821</t>
  </si>
  <si>
    <t>85</t>
  </si>
  <si>
    <t>564841111</t>
  </si>
  <si>
    <t>Podklad ze štěrkodrtě ŠD tl 120 mm</t>
  </si>
  <si>
    <t>-436034304</t>
  </si>
  <si>
    <t>6</t>
  </si>
  <si>
    <t>Úpravy povrchů, podlahy a osazování výplní</t>
  </si>
  <si>
    <t>612325225</t>
  </si>
  <si>
    <t>Vápenocementová štuková omítka malých ploch do 4,0 m2 na stěnách</t>
  </si>
  <si>
    <t>kus</t>
  </si>
  <si>
    <t>799977294</t>
  </si>
  <si>
    <t>po zazděném otvoru</t>
  </si>
  <si>
    <t>1*4</t>
  </si>
  <si>
    <t>Součet</t>
  </si>
  <si>
    <t>611325402</t>
  </si>
  <si>
    <t>Oprava vnitřní vápenocementové hrubé omítky stropů v rozsahu plochy do 30%</t>
  </si>
  <si>
    <t>1183477417</t>
  </si>
  <si>
    <t>zahradní domek pěstitelské práce</t>
  </si>
  <si>
    <t>oprava jádra omítky stropu</t>
  </si>
  <si>
    <t>36</t>
  </si>
  <si>
    <t>cvičná kuchyňka</t>
  </si>
  <si>
    <t>40</t>
  </si>
  <si>
    <t>611311131</t>
  </si>
  <si>
    <t>Potažení vnitřních rovných stropů vápenným štukem tloušťky do 3 mm</t>
  </si>
  <si>
    <t>1888050723</t>
  </si>
  <si>
    <t>7</t>
  </si>
  <si>
    <t>612325402</t>
  </si>
  <si>
    <t>Oprava vnitřní vápenocementové hrubé omítky stěn v rozsahu plochy do 30%</t>
  </si>
  <si>
    <t>1368270244</t>
  </si>
  <si>
    <t>oprava jádra omítky stěn</t>
  </si>
  <si>
    <t>168</t>
  </si>
  <si>
    <t>interiér chemie - za katedrou</t>
  </si>
  <si>
    <t>24</t>
  </si>
  <si>
    <t>45</t>
  </si>
  <si>
    <t>96</t>
  </si>
  <si>
    <t>8</t>
  </si>
  <si>
    <t>612311131</t>
  </si>
  <si>
    <t>Potažení vnitřních stěn vápenným štukem tloušťky do 3 mm</t>
  </si>
  <si>
    <t>-648048823</t>
  </si>
  <si>
    <t>oprava omítky stěn</t>
  </si>
  <si>
    <t>9</t>
  </si>
  <si>
    <t>622332121</t>
  </si>
  <si>
    <t>Škrábaná omítka (břízolitová) vnějších stěn nanášená ručně</t>
  </si>
  <si>
    <t>-131690055</t>
  </si>
  <si>
    <t>90</t>
  </si>
  <si>
    <t>93</t>
  </si>
  <si>
    <t>Různé dokončovací konstrukce a práce inženýrských staveb</t>
  </si>
  <si>
    <t>10</t>
  </si>
  <si>
    <t>9300000R1</t>
  </si>
  <si>
    <t>Stojan na kola u zahradního domku</t>
  </si>
  <si>
    <t>-1396063037</t>
  </si>
  <si>
    <t>11</t>
  </si>
  <si>
    <t>9300000R2</t>
  </si>
  <si>
    <t>Čistící rohož u zahradního domku venkovní a vnitřní</t>
  </si>
  <si>
    <t>kpl</t>
  </si>
  <si>
    <t>-127860347</t>
  </si>
  <si>
    <t>94</t>
  </si>
  <si>
    <t>Lešení a stavební výtahy</t>
  </si>
  <si>
    <t>12</t>
  </si>
  <si>
    <t>949101111</t>
  </si>
  <si>
    <t>Lešení pomocné pro objekty pozemních staveb s lešeňovou podlahou v do 1,9 m zatížení do 150 kg/m2</t>
  </si>
  <si>
    <t>-758405327</t>
  </si>
  <si>
    <t>pro opravu stropu</t>
  </si>
  <si>
    <t>95</t>
  </si>
  <si>
    <t>Různé dokončovací konstrukce a práce pozemních staveb</t>
  </si>
  <si>
    <t>13</t>
  </si>
  <si>
    <t>952901111</t>
  </si>
  <si>
    <t>Vyčištění budov bytové a občanské výstavby při výšce podlaží do 4 m</t>
  </si>
  <si>
    <t>435353737</t>
  </si>
  <si>
    <t>104</t>
  </si>
  <si>
    <t>interiér chemie</t>
  </si>
  <si>
    <t>Bourání konstrukcí</t>
  </si>
  <si>
    <t>14</t>
  </si>
  <si>
    <t>965046111</t>
  </si>
  <si>
    <t>Broušení stávajících betonových podlah</t>
  </si>
  <si>
    <t>1639149486</t>
  </si>
  <si>
    <t>968072455</t>
  </si>
  <si>
    <t>Vybourání kovových dveřních zárubní pl do 2 m2</t>
  </si>
  <si>
    <t>2095278364</t>
  </si>
  <si>
    <t>1*2</t>
  </si>
  <si>
    <t>16</t>
  </si>
  <si>
    <t>9600000R1</t>
  </si>
  <si>
    <t>Vybourání stávající nenosné stěny v zahradním domku</t>
  </si>
  <si>
    <t>-41340350</t>
  </si>
  <si>
    <t>97</t>
  </si>
  <si>
    <t>Prorážení otvorů a ostatní bourací práce</t>
  </si>
  <si>
    <t>17</t>
  </si>
  <si>
    <t>9700000R1</t>
  </si>
  <si>
    <t>Bourací práce pro nové instalace - rýhy, niky...</t>
  </si>
  <si>
    <t>271910777</t>
  </si>
  <si>
    <t>18</t>
  </si>
  <si>
    <t>978015391</t>
  </si>
  <si>
    <t>Otlučení (osekání) vnější vápenné nebo vápenocementové omítky s očištěním stupně členitosti 1 a 2 do 100%</t>
  </si>
  <si>
    <t>-1848091727</t>
  </si>
  <si>
    <t>99</t>
  </si>
  <si>
    <t>Přesun hmot a manipulace se sutí</t>
  </si>
  <si>
    <t>19</t>
  </si>
  <si>
    <t>9970110R1</t>
  </si>
  <si>
    <t>Odvoz suti na placenou skládku vč.poplatku</t>
  </si>
  <si>
    <t>1334682841</t>
  </si>
  <si>
    <t>20</t>
  </si>
  <si>
    <t>998017002</t>
  </si>
  <si>
    <t>Přesun hmot s omezením mechanizace pro budovy v do 12 m</t>
  </si>
  <si>
    <t>t</t>
  </si>
  <si>
    <t>-662558662</t>
  </si>
  <si>
    <t>PSV</t>
  </si>
  <si>
    <t>Práce a dodávky PSV</t>
  </si>
  <si>
    <t>725</t>
  </si>
  <si>
    <t>Zdravotechnika - zařizovací předměty</t>
  </si>
  <si>
    <t>22</t>
  </si>
  <si>
    <t>7254100R1</t>
  </si>
  <si>
    <t>Mycí koryto</t>
  </si>
  <si>
    <t>-1809357549</t>
  </si>
  <si>
    <t>23</t>
  </si>
  <si>
    <t>725822612</t>
  </si>
  <si>
    <t xml:space="preserve">Baterie </t>
  </si>
  <si>
    <t>soubor</t>
  </si>
  <si>
    <t>410092430</t>
  </si>
  <si>
    <t>školní dílny</t>
  </si>
  <si>
    <t>interiér kuchyně</t>
  </si>
  <si>
    <t>7252100R1</t>
  </si>
  <si>
    <t xml:space="preserve">Nerezové umyvadlo vč.doplňků viz popis v PD </t>
  </si>
  <si>
    <t>-504406394</t>
  </si>
  <si>
    <t>25</t>
  </si>
  <si>
    <t>7252100R2</t>
  </si>
  <si>
    <t xml:space="preserve">Umyvadlo </t>
  </si>
  <si>
    <t>1327410604</t>
  </si>
  <si>
    <t>26</t>
  </si>
  <si>
    <t>725331111</t>
  </si>
  <si>
    <t xml:space="preserve">Výlevka </t>
  </si>
  <si>
    <t>-1136858823</t>
  </si>
  <si>
    <t>762</t>
  </si>
  <si>
    <t>Konstrukce tesařské</t>
  </si>
  <si>
    <t>27</t>
  </si>
  <si>
    <t>7620000R1</t>
  </si>
  <si>
    <t>Nové 2 výškové stupně - konstrukce kombinace LTD a OSB</t>
  </si>
  <si>
    <t>450680893</t>
  </si>
  <si>
    <t>učebna chemie</t>
  </si>
  <si>
    <t>763</t>
  </si>
  <si>
    <t>Konstrukce suché výstavby</t>
  </si>
  <si>
    <t>28</t>
  </si>
  <si>
    <t>7631212R1</t>
  </si>
  <si>
    <t>Předstěna protihlučná ze sádrokartonové konstrukce vč.izolace tl.100mm vč.potřebných úprav - montáž a dodávka vč.dopravy</t>
  </si>
  <si>
    <t>-356523292</t>
  </si>
  <si>
    <t>764</t>
  </si>
  <si>
    <t>Konstrukce klempířské</t>
  </si>
  <si>
    <t>29</t>
  </si>
  <si>
    <t>7640000R1</t>
  </si>
  <si>
    <t>Lokální vyspravení stávající krytiny vč.klempířských prvků</t>
  </si>
  <si>
    <t>-555061252</t>
  </si>
  <si>
    <t>766</t>
  </si>
  <si>
    <t>Konstrukce truhlářské</t>
  </si>
  <si>
    <t>30</t>
  </si>
  <si>
    <t>7660000R1</t>
  </si>
  <si>
    <t>Vyspravení stávajících dřevěných parapetů vč.povrchové úpravy (školní dílna + učebna chemie)</t>
  </si>
  <si>
    <t>-361177339</t>
  </si>
  <si>
    <t>767</t>
  </si>
  <si>
    <t>Konstrukce zámečnické</t>
  </si>
  <si>
    <t>31</t>
  </si>
  <si>
    <t>7670000R1</t>
  </si>
  <si>
    <t>Demontáže a montáže stávajících  kovových komponentů pro provedení nátěrů</t>
  </si>
  <si>
    <t>1389765051</t>
  </si>
  <si>
    <t>32</t>
  </si>
  <si>
    <t>7670000R2</t>
  </si>
  <si>
    <t>Ocelová konstrukce zadního přístřešku s trapézovým plechem (půdorys cca 2x9m) - montáž a dodávka</t>
  </si>
  <si>
    <t>885536120</t>
  </si>
  <si>
    <t>33</t>
  </si>
  <si>
    <t>7670000R3</t>
  </si>
  <si>
    <t>Ocelová konstrukce předního přístřešku s trapézovým plechem (půdorys cca 5,5x9m) - montáž a dodávka</t>
  </si>
  <si>
    <t>-2138590651</t>
  </si>
  <si>
    <t>34</t>
  </si>
  <si>
    <t>767000004</t>
  </si>
  <si>
    <t>Nerezový systém pro popínavé rostliny, ocelová táhla pro zadní ocelovou konstrukci - montáž a dodávka</t>
  </si>
  <si>
    <t>61470163</t>
  </si>
  <si>
    <t>35</t>
  </si>
  <si>
    <t>7670000R5</t>
  </si>
  <si>
    <t>Přemístění stávajícího plotu do nové polohy</t>
  </si>
  <si>
    <t>1924920209</t>
  </si>
  <si>
    <t>771</t>
  </si>
  <si>
    <t>Podlahy z dlaždic</t>
  </si>
  <si>
    <t>771591111</t>
  </si>
  <si>
    <t>Podlahy penetrace podkladu</t>
  </si>
  <si>
    <t>781186283</t>
  </si>
  <si>
    <t>37</t>
  </si>
  <si>
    <t>771990111</t>
  </si>
  <si>
    <t xml:space="preserve">Vyrovnání podkladu samonivelační stěrkou </t>
  </si>
  <si>
    <t>-214284755</t>
  </si>
  <si>
    <t>38</t>
  </si>
  <si>
    <t>771554113</t>
  </si>
  <si>
    <t>Montáž podlah z dlaždic teracových lepených flexibilním lepidlem do 12 ks/m2</t>
  </si>
  <si>
    <t>-886499541</t>
  </si>
  <si>
    <t>39</t>
  </si>
  <si>
    <t>M</t>
  </si>
  <si>
    <t>592472400</t>
  </si>
  <si>
    <t xml:space="preserve">dlaždice teracová 30x30cm </t>
  </si>
  <si>
    <t>1869060915</t>
  </si>
  <si>
    <t>36*1,10</t>
  </si>
  <si>
    <t>771444111</t>
  </si>
  <si>
    <t>Montáž soklíků rovných flexibilní lepidlo v do 65 mm</t>
  </si>
  <si>
    <t>m</t>
  </si>
  <si>
    <t>-1919717992</t>
  </si>
  <si>
    <t>41</t>
  </si>
  <si>
    <t>597000001</t>
  </si>
  <si>
    <t>Dodávka podlahového soklíku v.60mm</t>
  </si>
  <si>
    <t>-724510860</t>
  </si>
  <si>
    <t>42</t>
  </si>
  <si>
    <t>998771101</t>
  </si>
  <si>
    <t>Přesun hmot tonážní pro podlahy z dlaždic v objektech v do 6 m</t>
  </si>
  <si>
    <t>-1264338636</t>
  </si>
  <si>
    <t>776</t>
  </si>
  <si>
    <t>Podlahy povlakové</t>
  </si>
  <si>
    <t>43</t>
  </si>
  <si>
    <t>776111311</t>
  </si>
  <si>
    <t>Vysátí podkladu povlakových podlah</t>
  </si>
  <si>
    <t>-753714141</t>
  </si>
  <si>
    <t>44</t>
  </si>
  <si>
    <t>776121111</t>
  </si>
  <si>
    <t xml:space="preserve">Penetrace podkladu povlakových podlah </t>
  </si>
  <si>
    <t>-1674323207</t>
  </si>
  <si>
    <t>776141111</t>
  </si>
  <si>
    <t>Vyrovnání podkladu povlakových podlah samonivelační stěrkou</t>
  </si>
  <si>
    <t>1142082326</t>
  </si>
  <si>
    <t>46</t>
  </si>
  <si>
    <t>776221111</t>
  </si>
  <si>
    <t>Lepení pásů z PVC standardním lepidlem</t>
  </si>
  <si>
    <t>1582338629</t>
  </si>
  <si>
    <t>47</t>
  </si>
  <si>
    <t>776223112</t>
  </si>
  <si>
    <t>Spoj povlakových podlahovin z PVC svařováním za studena</t>
  </si>
  <si>
    <t>-1657895314</t>
  </si>
  <si>
    <t>48</t>
  </si>
  <si>
    <t>284122850</t>
  </si>
  <si>
    <t>krytina podlahová PVC</t>
  </si>
  <si>
    <t>2064475388</t>
  </si>
  <si>
    <t>188*1,10</t>
  </si>
  <si>
    <t>ztratné 10%</t>
  </si>
  <si>
    <t>49</t>
  </si>
  <si>
    <t>776411112</t>
  </si>
  <si>
    <t>Montáž obvodových soklíků výšky  do 100 mm</t>
  </si>
  <si>
    <t>-1889779957</t>
  </si>
  <si>
    <t>54</t>
  </si>
  <si>
    <t>50</t>
  </si>
  <si>
    <t>284110100</t>
  </si>
  <si>
    <t xml:space="preserve">lišta speciální soklová PVC </t>
  </si>
  <si>
    <t>-1954811636</t>
  </si>
  <si>
    <t>92*1,10</t>
  </si>
  <si>
    <t>51</t>
  </si>
  <si>
    <t>998776103</t>
  </si>
  <si>
    <t xml:space="preserve">Přesun hmot tonážní pro podlahy povlakové </t>
  </si>
  <si>
    <t>224956529</t>
  </si>
  <si>
    <t>783</t>
  </si>
  <si>
    <t>Dokončovací práce - nátěry</t>
  </si>
  <si>
    <t>52</t>
  </si>
  <si>
    <t>7830000R1</t>
  </si>
  <si>
    <t>Nátěr kovových zárubní, otopných těles, ocelových konstrukcí</t>
  </si>
  <si>
    <t>110711615</t>
  </si>
  <si>
    <t>53</t>
  </si>
  <si>
    <t>7830000R3</t>
  </si>
  <si>
    <t xml:space="preserve">Omyvatelný nátěr vnitřních stěn vysoce odolnou barvou </t>
  </si>
  <si>
    <t>-1805275234</t>
  </si>
  <si>
    <t>783823135</t>
  </si>
  <si>
    <t>Penetrační nátěr venkovních omítek</t>
  </si>
  <si>
    <t>-2047590557</t>
  </si>
  <si>
    <t>55</t>
  </si>
  <si>
    <t>783823155</t>
  </si>
  <si>
    <t>Penetrační nátěr škrábaných omítek</t>
  </si>
  <si>
    <t>-1337615906</t>
  </si>
  <si>
    <t>56</t>
  </si>
  <si>
    <t>783827525</t>
  </si>
  <si>
    <t>Krycí dvojnásobný nátěr hrubých omítek</t>
  </si>
  <si>
    <t>-1522370305</t>
  </si>
  <si>
    <t>784</t>
  </si>
  <si>
    <t>Dokončovací práce - malby a tapety</t>
  </si>
  <si>
    <t>57</t>
  </si>
  <si>
    <t>784121001</t>
  </si>
  <si>
    <t>Oškrabání malby v místnostech výšky do 3,80 m</t>
  </si>
  <si>
    <t>1506959126</t>
  </si>
  <si>
    <t>114</t>
  </si>
  <si>
    <t>40+45</t>
  </si>
  <si>
    <t>96+36</t>
  </si>
  <si>
    <t>58</t>
  </si>
  <si>
    <t>784181121</t>
  </si>
  <si>
    <t>Jednonásobná penetrace podkladu v místnostech výšky do 3,80 m</t>
  </si>
  <si>
    <t>1943290329</t>
  </si>
  <si>
    <t>59</t>
  </si>
  <si>
    <t>784211101</t>
  </si>
  <si>
    <t>Dvojnásobné bílé malby ze směsí za mokra výborně otěruvzdorných v místnostech výšky do 3,80 m</t>
  </si>
  <si>
    <t>-2141157084</t>
  </si>
  <si>
    <t>DEM</t>
  </si>
  <si>
    <t>Demontáže</t>
  </si>
  <si>
    <t>60</t>
  </si>
  <si>
    <t>7668100R1</t>
  </si>
  <si>
    <t>Demontáž stávající kuchyňské linky vč.likvidace</t>
  </si>
  <si>
    <t>1378586335</t>
  </si>
  <si>
    <t>61</t>
  </si>
  <si>
    <t>7668100R2</t>
  </si>
  <si>
    <t>Demontáž části stávající katedry vč.likvidace</t>
  </si>
  <si>
    <t>895840050</t>
  </si>
  <si>
    <t>62</t>
  </si>
  <si>
    <t>776201812</t>
  </si>
  <si>
    <t>Demontáž lepených povlakových podlah</t>
  </si>
  <si>
    <t>254265017</t>
  </si>
  <si>
    <t>OTV</t>
  </si>
  <si>
    <t>Výplně otvorů</t>
  </si>
  <si>
    <t>63</t>
  </si>
  <si>
    <t>766660021</t>
  </si>
  <si>
    <t>Montáž dveřních křídel otvíravých 1křídlových požárních do ocelové zárubně</t>
  </si>
  <si>
    <t>-1766405606</t>
  </si>
  <si>
    <t>64</t>
  </si>
  <si>
    <t>611656160</t>
  </si>
  <si>
    <t xml:space="preserve">dveře vnitřní protipožární dřevěné odolnost EI (EW) 30 DP3, 1křídlové </t>
  </si>
  <si>
    <t>250949154</t>
  </si>
  <si>
    <t>65</t>
  </si>
  <si>
    <t>767646510</t>
  </si>
  <si>
    <t>Montáž dveří protipožárních jednokřídlových</t>
  </si>
  <si>
    <t>-465793007</t>
  </si>
  <si>
    <t>66</t>
  </si>
  <si>
    <t>553411680</t>
  </si>
  <si>
    <t xml:space="preserve">dveře ocelové protipožární EI 45 jednokřídlé </t>
  </si>
  <si>
    <t>-71484811</t>
  </si>
  <si>
    <t>67</t>
  </si>
  <si>
    <t>7860000R1</t>
  </si>
  <si>
    <t>Roleta  řetízková  - montáž a dodávka vč.dopravy</t>
  </si>
  <si>
    <t>-223244886</t>
  </si>
  <si>
    <t>68</t>
  </si>
  <si>
    <t>7676400R1</t>
  </si>
  <si>
    <t>D1 - Bezpečnostní dveře 1-křídlové plné ocelové vč.zárubně s povrchovou úpravou  - montáž a dodávka</t>
  </si>
  <si>
    <t>1073193092</t>
  </si>
  <si>
    <t>69</t>
  </si>
  <si>
    <t>7676400R2</t>
  </si>
  <si>
    <t>D2 - Bezpečnostní dveře 2-křídlové plné ocelové vč.zárubně s povrchovou úpravou  - montáž a dodávka</t>
  </si>
  <si>
    <t>1762112747</t>
  </si>
  <si>
    <t>70</t>
  </si>
  <si>
    <t>767649191</t>
  </si>
  <si>
    <t xml:space="preserve">Montáž dveří - samozavírače </t>
  </si>
  <si>
    <t>-871190131</t>
  </si>
  <si>
    <t>71</t>
  </si>
  <si>
    <t>549172660</t>
  </si>
  <si>
    <t xml:space="preserve">samozavírač dveří s kluznou kolejnicí </t>
  </si>
  <si>
    <t>444325437</t>
  </si>
  <si>
    <t>72</t>
  </si>
  <si>
    <t>7676400R3</t>
  </si>
  <si>
    <t>Dveře posuvné ocelové - montáž a dodávka</t>
  </si>
  <si>
    <t>1680552524</t>
  </si>
  <si>
    <t>73</t>
  </si>
  <si>
    <t>7676200R1</t>
  </si>
  <si>
    <t>Okno - izolační dvojsklo v ocelovém rámu HSE - montáž, dodávka vč.demontáže stávajících</t>
  </si>
  <si>
    <t>460451914</t>
  </si>
  <si>
    <t>3,6</t>
  </si>
  <si>
    <t>ZTI</t>
  </si>
  <si>
    <t>Zdravotní instalace</t>
  </si>
  <si>
    <t>74</t>
  </si>
  <si>
    <t>7250000R1</t>
  </si>
  <si>
    <t>Posuny rozvodů zařizovacích předmětů, napojení a dopojení stávajících rozvodů do nové pozice, zpětná instalace zařizovacích předmětů</t>
  </si>
  <si>
    <t>-1788077</t>
  </si>
  <si>
    <t>75</t>
  </si>
  <si>
    <t>7250000R2</t>
  </si>
  <si>
    <t>47077361</t>
  </si>
  <si>
    <t>76</t>
  </si>
  <si>
    <t>7250000R3</t>
  </si>
  <si>
    <t>86560100</t>
  </si>
  <si>
    <t>77</t>
  </si>
  <si>
    <t>7250000R4</t>
  </si>
  <si>
    <t>-760497770</t>
  </si>
  <si>
    <t>Práce a dodávky M</t>
  </si>
  <si>
    <t>VZT</t>
  </si>
  <si>
    <t>Vzduchotechnika</t>
  </si>
  <si>
    <t>78</t>
  </si>
  <si>
    <t>2400000R1</t>
  </si>
  <si>
    <t>Zafixování stávajícího rozvodu VZT a mřížek</t>
  </si>
  <si>
    <t>-983699051</t>
  </si>
  <si>
    <t>VRN</t>
  </si>
  <si>
    <t>Vedlejší rozpočtové náklady</t>
  </si>
  <si>
    <t>79</t>
  </si>
  <si>
    <t>013244000</t>
  </si>
  <si>
    <t>Dokumentace pro provádění stavby</t>
  </si>
  <si>
    <t>1024</t>
  </si>
  <si>
    <t>-1283065638</t>
  </si>
  <si>
    <t>80</t>
  </si>
  <si>
    <t>013254000</t>
  </si>
  <si>
    <t>Dokumentace skutečného provedení stavby</t>
  </si>
  <si>
    <t>-1876750581</t>
  </si>
  <si>
    <t>81</t>
  </si>
  <si>
    <t>030001000</t>
  </si>
  <si>
    <t>Zařízení staveniště - vybavení, připojení na inženýrské sítě, zrušení</t>
  </si>
  <si>
    <t>-1036674570</t>
  </si>
  <si>
    <t>82</t>
  </si>
  <si>
    <t>045002000</t>
  </si>
  <si>
    <t>Kompletační a koordinační činnost</t>
  </si>
  <si>
    <t>-1363753376</t>
  </si>
  <si>
    <t>83</t>
  </si>
  <si>
    <t>051002000</t>
  </si>
  <si>
    <t>Pojištění stavby</t>
  </si>
  <si>
    <t>526329214</t>
  </si>
  <si>
    <t>03 - Elektroinstalace</t>
  </si>
  <si>
    <t xml:space="preserve">    ELE - Elektroinstalace</t>
  </si>
  <si>
    <t>ELE</t>
  </si>
  <si>
    <t>Přenos 01</t>
  </si>
  <si>
    <t>Dílny viz samostatný rozpočet a výkaz výměr</t>
  </si>
  <si>
    <t>2137310426</t>
  </si>
  <si>
    <t>Přenos 02</t>
  </si>
  <si>
    <t>Chemie viz samostatný rozpočet a výkaz výměr</t>
  </si>
  <si>
    <t>-2099093860</t>
  </si>
  <si>
    <t>Přenos 03</t>
  </si>
  <si>
    <t>Zahradní domek viz samostatný rozpočet a výkaz výměr</t>
  </si>
  <si>
    <t>-1870389841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</si>
</sst>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1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166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4" fillId="0" borderId="19" xfId="0" applyNumberFormat="1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0" fontId="0" fillId="0" borderId="0" xfId="0"/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8"/>
  <sheetViews>
    <sheetView showGridLines="0" workbookViewId="0" topLeftCell="A76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" customHeight="1">
      <c r="AR2" s="267"/>
      <c r="AS2" s="267"/>
      <c r="AT2" s="267"/>
      <c r="AU2" s="267"/>
      <c r="AV2" s="267"/>
      <c r="AW2" s="267"/>
      <c r="AX2" s="267"/>
      <c r="AY2" s="267"/>
      <c r="AZ2" s="267"/>
      <c r="BA2" s="267"/>
      <c r="BB2" s="267"/>
      <c r="BC2" s="267"/>
      <c r="BD2" s="267"/>
      <c r="BE2" s="267"/>
      <c r="BS2" s="17" t="s">
        <v>6</v>
      </c>
      <c r="BT2" s="17" t="s">
        <v>7</v>
      </c>
    </row>
    <row r="3" spans="2:72" s="1" customFormat="1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99" t="s">
        <v>14</v>
      </c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0"/>
      <c r="W5" s="300"/>
      <c r="X5" s="300"/>
      <c r="Y5" s="300"/>
      <c r="Z5" s="300"/>
      <c r="AA5" s="300"/>
      <c r="AB5" s="300"/>
      <c r="AC5" s="300"/>
      <c r="AD5" s="300"/>
      <c r="AE5" s="300"/>
      <c r="AF5" s="300"/>
      <c r="AG5" s="300"/>
      <c r="AH5" s="300"/>
      <c r="AI5" s="300"/>
      <c r="AJ5" s="300"/>
      <c r="AK5" s="300"/>
      <c r="AL5" s="300"/>
      <c r="AM5" s="300"/>
      <c r="AN5" s="300"/>
      <c r="AO5" s="300"/>
      <c r="AP5" s="22"/>
      <c r="AQ5" s="22"/>
      <c r="AR5" s="20"/>
      <c r="BE5" s="296" t="s">
        <v>15</v>
      </c>
      <c r="BS5" s="17" t="s">
        <v>6</v>
      </c>
    </row>
    <row r="6" spans="2:71" s="1" customFormat="1" ht="36.9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301" t="s">
        <v>17</v>
      </c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300"/>
      <c r="AJ6" s="300"/>
      <c r="AK6" s="300"/>
      <c r="AL6" s="300"/>
      <c r="AM6" s="300"/>
      <c r="AN6" s="300"/>
      <c r="AO6" s="300"/>
      <c r="AP6" s="22"/>
      <c r="AQ6" s="22"/>
      <c r="AR6" s="20"/>
      <c r="BE6" s="297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97"/>
      <c r="BS7" s="17" t="s">
        <v>6</v>
      </c>
    </row>
    <row r="8" spans="2:71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297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97"/>
      <c r="BS9" s="17" t="s">
        <v>6</v>
      </c>
    </row>
    <row r="10" spans="2:71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297"/>
      <c r="BS10" s="17" t="s">
        <v>6</v>
      </c>
    </row>
    <row r="11" spans="2:71" s="1" customFormat="1" ht="18.45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297"/>
      <c r="BS11" s="17" t="s">
        <v>6</v>
      </c>
    </row>
    <row r="12" spans="2:71" s="1" customFormat="1" ht="6.9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97"/>
      <c r="BS12" s="17" t="s">
        <v>6</v>
      </c>
    </row>
    <row r="13" spans="2:71" s="1" customFormat="1" ht="12" customHeight="1">
      <c r="B13" s="21"/>
      <c r="C13" s="22"/>
      <c r="D13" s="29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28</v>
      </c>
      <c r="AO13" s="22"/>
      <c r="AP13" s="22"/>
      <c r="AQ13" s="22"/>
      <c r="AR13" s="20"/>
      <c r="BE13" s="297"/>
      <c r="BS13" s="17" t="s">
        <v>6</v>
      </c>
    </row>
    <row r="14" spans="2:71" ht="13.2">
      <c r="B14" s="21"/>
      <c r="C14" s="22"/>
      <c r="D14" s="22"/>
      <c r="E14" s="302" t="s">
        <v>28</v>
      </c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303"/>
      <c r="AA14" s="303"/>
      <c r="AB14" s="303"/>
      <c r="AC14" s="303"/>
      <c r="AD14" s="303"/>
      <c r="AE14" s="303"/>
      <c r="AF14" s="303"/>
      <c r="AG14" s="303"/>
      <c r="AH14" s="303"/>
      <c r="AI14" s="303"/>
      <c r="AJ14" s="303"/>
      <c r="AK14" s="29" t="s">
        <v>26</v>
      </c>
      <c r="AL14" s="22"/>
      <c r="AM14" s="22"/>
      <c r="AN14" s="31" t="s">
        <v>28</v>
      </c>
      <c r="AO14" s="22"/>
      <c r="AP14" s="22"/>
      <c r="AQ14" s="22"/>
      <c r="AR14" s="20"/>
      <c r="BE14" s="297"/>
      <c r="BS14" s="17" t="s">
        <v>6</v>
      </c>
    </row>
    <row r="15" spans="2:71" s="1" customFormat="1" ht="6.9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97"/>
      <c r="BS15" s="17" t="s">
        <v>4</v>
      </c>
    </row>
    <row r="16" spans="2:71" s="1" customFormat="1" ht="12" customHeight="1">
      <c r="B16" s="21"/>
      <c r="C16" s="22"/>
      <c r="D16" s="29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297"/>
      <c r="BS16" s="17" t="s">
        <v>4</v>
      </c>
    </row>
    <row r="17" spans="2:71" s="1" customFormat="1" ht="18.45" customHeight="1">
      <c r="B17" s="21"/>
      <c r="C17" s="22"/>
      <c r="D17" s="22"/>
      <c r="E17" s="27" t="s">
        <v>21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297"/>
      <c r="BS17" s="17" t="s">
        <v>30</v>
      </c>
    </row>
    <row r="18" spans="2:71" s="1" customFormat="1" ht="6.9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97"/>
      <c r="BS18" s="17" t="s">
        <v>6</v>
      </c>
    </row>
    <row r="19" spans="2:71" s="1" customFormat="1" ht="12" customHeight="1">
      <c r="B19" s="21"/>
      <c r="C19" s="22"/>
      <c r="D19" s="29" t="s">
        <v>31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297"/>
      <c r="BS19" s="17" t="s">
        <v>6</v>
      </c>
    </row>
    <row r="20" spans="2:71" s="1" customFormat="1" ht="18.45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297"/>
      <c r="BS20" s="17" t="s">
        <v>30</v>
      </c>
    </row>
    <row r="21" spans="2:57" s="1" customFormat="1" ht="6.9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97"/>
    </row>
    <row r="22" spans="2:57" s="1" customFormat="1" ht="12" customHeight="1">
      <c r="B22" s="21"/>
      <c r="C22" s="22"/>
      <c r="D22" s="29" t="s">
        <v>32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97"/>
    </row>
    <row r="23" spans="2:57" s="1" customFormat="1" ht="16.5" customHeight="1">
      <c r="B23" s="21"/>
      <c r="C23" s="22"/>
      <c r="D23" s="22"/>
      <c r="E23" s="304" t="s">
        <v>1</v>
      </c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4"/>
      <c r="R23" s="304"/>
      <c r="S23" s="304"/>
      <c r="T23" s="304"/>
      <c r="U23" s="304"/>
      <c r="V23" s="304"/>
      <c r="W23" s="304"/>
      <c r="X23" s="304"/>
      <c r="Y23" s="304"/>
      <c r="Z23" s="304"/>
      <c r="AA23" s="304"/>
      <c r="AB23" s="304"/>
      <c r="AC23" s="304"/>
      <c r="AD23" s="304"/>
      <c r="AE23" s="304"/>
      <c r="AF23" s="304"/>
      <c r="AG23" s="304"/>
      <c r="AH23" s="304"/>
      <c r="AI23" s="304"/>
      <c r="AJ23" s="304"/>
      <c r="AK23" s="304"/>
      <c r="AL23" s="304"/>
      <c r="AM23" s="304"/>
      <c r="AN23" s="304"/>
      <c r="AO23" s="22"/>
      <c r="AP23" s="22"/>
      <c r="AQ23" s="22"/>
      <c r="AR23" s="20"/>
      <c r="BE23" s="297"/>
    </row>
    <row r="24" spans="2:57" s="1" customFormat="1" ht="6.9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97"/>
    </row>
    <row r="25" spans="2:57" s="1" customFormat="1" ht="6.9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97"/>
    </row>
    <row r="26" spans="1:57" s="2" customFormat="1" ht="25.95" customHeight="1">
      <c r="A26" s="34"/>
      <c r="B26" s="35"/>
      <c r="C26" s="36"/>
      <c r="D26" s="37" t="s">
        <v>33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05">
        <f>ROUND(AG94,2)</f>
        <v>0</v>
      </c>
      <c r="AL26" s="306"/>
      <c r="AM26" s="306"/>
      <c r="AN26" s="306"/>
      <c r="AO26" s="306"/>
      <c r="AP26" s="36"/>
      <c r="AQ26" s="36"/>
      <c r="AR26" s="39"/>
      <c r="BE26" s="297"/>
    </row>
    <row r="27" spans="1:57" s="2" customFormat="1" ht="6.9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97"/>
    </row>
    <row r="28" spans="1:57" s="2" customFormat="1" ht="13.2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07" t="s">
        <v>34</v>
      </c>
      <c r="M28" s="307"/>
      <c r="N28" s="307"/>
      <c r="O28" s="307"/>
      <c r="P28" s="307"/>
      <c r="Q28" s="36"/>
      <c r="R28" s="36"/>
      <c r="S28" s="36"/>
      <c r="T28" s="36"/>
      <c r="U28" s="36"/>
      <c r="V28" s="36"/>
      <c r="W28" s="307" t="s">
        <v>35</v>
      </c>
      <c r="X28" s="307"/>
      <c r="Y28" s="307"/>
      <c r="Z28" s="307"/>
      <c r="AA28" s="307"/>
      <c r="AB28" s="307"/>
      <c r="AC28" s="307"/>
      <c r="AD28" s="307"/>
      <c r="AE28" s="307"/>
      <c r="AF28" s="36"/>
      <c r="AG28" s="36"/>
      <c r="AH28" s="36"/>
      <c r="AI28" s="36"/>
      <c r="AJ28" s="36"/>
      <c r="AK28" s="307" t="s">
        <v>36</v>
      </c>
      <c r="AL28" s="307"/>
      <c r="AM28" s="307"/>
      <c r="AN28" s="307"/>
      <c r="AO28" s="307"/>
      <c r="AP28" s="36"/>
      <c r="AQ28" s="36"/>
      <c r="AR28" s="39"/>
      <c r="BE28" s="297"/>
    </row>
    <row r="29" spans="2:57" s="3" customFormat="1" ht="14.4" customHeight="1">
      <c r="B29" s="40"/>
      <c r="C29" s="41"/>
      <c r="D29" s="29" t="s">
        <v>37</v>
      </c>
      <c r="E29" s="41"/>
      <c r="F29" s="29" t="s">
        <v>38</v>
      </c>
      <c r="G29" s="41"/>
      <c r="H29" s="41"/>
      <c r="I29" s="41"/>
      <c r="J29" s="41"/>
      <c r="K29" s="41"/>
      <c r="L29" s="291">
        <v>0.21</v>
      </c>
      <c r="M29" s="290"/>
      <c r="N29" s="290"/>
      <c r="O29" s="290"/>
      <c r="P29" s="290"/>
      <c r="Q29" s="41"/>
      <c r="R29" s="41"/>
      <c r="S29" s="41"/>
      <c r="T29" s="41"/>
      <c r="U29" s="41"/>
      <c r="V29" s="41"/>
      <c r="W29" s="289">
        <f>ROUND(AZ94,2)</f>
        <v>0</v>
      </c>
      <c r="X29" s="290"/>
      <c r="Y29" s="290"/>
      <c r="Z29" s="290"/>
      <c r="AA29" s="290"/>
      <c r="AB29" s="290"/>
      <c r="AC29" s="290"/>
      <c r="AD29" s="290"/>
      <c r="AE29" s="290"/>
      <c r="AF29" s="41"/>
      <c r="AG29" s="41"/>
      <c r="AH29" s="41"/>
      <c r="AI29" s="41"/>
      <c r="AJ29" s="41"/>
      <c r="AK29" s="289">
        <f>ROUND(AV94,2)</f>
        <v>0</v>
      </c>
      <c r="AL29" s="290"/>
      <c r="AM29" s="290"/>
      <c r="AN29" s="290"/>
      <c r="AO29" s="290"/>
      <c r="AP29" s="41"/>
      <c r="AQ29" s="41"/>
      <c r="AR29" s="42"/>
      <c r="BE29" s="298"/>
    </row>
    <row r="30" spans="2:57" s="3" customFormat="1" ht="14.4" customHeight="1">
      <c r="B30" s="40"/>
      <c r="C30" s="41"/>
      <c r="D30" s="41"/>
      <c r="E30" s="41"/>
      <c r="F30" s="29" t="s">
        <v>39</v>
      </c>
      <c r="G30" s="41"/>
      <c r="H30" s="41"/>
      <c r="I30" s="41"/>
      <c r="J30" s="41"/>
      <c r="K30" s="41"/>
      <c r="L30" s="291">
        <v>0.15</v>
      </c>
      <c r="M30" s="290"/>
      <c r="N30" s="290"/>
      <c r="O30" s="290"/>
      <c r="P30" s="290"/>
      <c r="Q30" s="41"/>
      <c r="R30" s="41"/>
      <c r="S30" s="41"/>
      <c r="T30" s="41"/>
      <c r="U30" s="41"/>
      <c r="V30" s="41"/>
      <c r="W30" s="289">
        <f>ROUND(BA94,2)</f>
        <v>0</v>
      </c>
      <c r="X30" s="290"/>
      <c r="Y30" s="290"/>
      <c r="Z30" s="290"/>
      <c r="AA30" s="290"/>
      <c r="AB30" s="290"/>
      <c r="AC30" s="290"/>
      <c r="AD30" s="290"/>
      <c r="AE30" s="290"/>
      <c r="AF30" s="41"/>
      <c r="AG30" s="41"/>
      <c r="AH30" s="41"/>
      <c r="AI30" s="41"/>
      <c r="AJ30" s="41"/>
      <c r="AK30" s="289">
        <f>ROUND(AW94,2)</f>
        <v>0</v>
      </c>
      <c r="AL30" s="290"/>
      <c r="AM30" s="290"/>
      <c r="AN30" s="290"/>
      <c r="AO30" s="290"/>
      <c r="AP30" s="41"/>
      <c r="AQ30" s="41"/>
      <c r="AR30" s="42"/>
      <c r="BE30" s="298"/>
    </row>
    <row r="31" spans="2:57" s="3" customFormat="1" ht="14.4" customHeight="1" hidden="1">
      <c r="B31" s="40"/>
      <c r="C31" s="41"/>
      <c r="D31" s="41"/>
      <c r="E31" s="41"/>
      <c r="F31" s="29" t="s">
        <v>40</v>
      </c>
      <c r="G31" s="41"/>
      <c r="H31" s="41"/>
      <c r="I31" s="41"/>
      <c r="J31" s="41"/>
      <c r="K31" s="41"/>
      <c r="L31" s="291">
        <v>0.21</v>
      </c>
      <c r="M31" s="290"/>
      <c r="N31" s="290"/>
      <c r="O31" s="290"/>
      <c r="P31" s="290"/>
      <c r="Q31" s="41"/>
      <c r="R31" s="41"/>
      <c r="S31" s="41"/>
      <c r="T31" s="41"/>
      <c r="U31" s="41"/>
      <c r="V31" s="41"/>
      <c r="W31" s="289">
        <f>ROUND(BB94,2)</f>
        <v>0</v>
      </c>
      <c r="X31" s="290"/>
      <c r="Y31" s="290"/>
      <c r="Z31" s="290"/>
      <c r="AA31" s="290"/>
      <c r="AB31" s="290"/>
      <c r="AC31" s="290"/>
      <c r="AD31" s="290"/>
      <c r="AE31" s="290"/>
      <c r="AF31" s="41"/>
      <c r="AG31" s="41"/>
      <c r="AH31" s="41"/>
      <c r="AI31" s="41"/>
      <c r="AJ31" s="41"/>
      <c r="AK31" s="289">
        <v>0</v>
      </c>
      <c r="AL31" s="290"/>
      <c r="AM31" s="290"/>
      <c r="AN31" s="290"/>
      <c r="AO31" s="290"/>
      <c r="AP31" s="41"/>
      <c r="AQ31" s="41"/>
      <c r="AR31" s="42"/>
      <c r="BE31" s="298"/>
    </row>
    <row r="32" spans="2:57" s="3" customFormat="1" ht="14.4" customHeight="1" hidden="1">
      <c r="B32" s="40"/>
      <c r="C32" s="41"/>
      <c r="D32" s="41"/>
      <c r="E32" s="41"/>
      <c r="F32" s="29" t="s">
        <v>41</v>
      </c>
      <c r="G32" s="41"/>
      <c r="H32" s="41"/>
      <c r="I32" s="41"/>
      <c r="J32" s="41"/>
      <c r="K32" s="41"/>
      <c r="L32" s="291">
        <v>0.15</v>
      </c>
      <c r="M32" s="290"/>
      <c r="N32" s="290"/>
      <c r="O32" s="290"/>
      <c r="P32" s="290"/>
      <c r="Q32" s="41"/>
      <c r="R32" s="41"/>
      <c r="S32" s="41"/>
      <c r="T32" s="41"/>
      <c r="U32" s="41"/>
      <c r="V32" s="41"/>
      <c r="W32" s="289">
        <f>ROUND(BC94,2)</f>
        <v>0</v>
      </c>
      <c r="X32" s="290"/>
      <c r="Y32" s="290"/>
      <c r="Z32" s="290"/>
      <c r="AA32" s="290"/>
      <c r="AB32" s="290"/>
      <c r="AC32" s="290"/>
      <c r="AD32" s="290"/>
      <c r="AE32" s="290"/>
      <c r="AF32" s="41"/>
      <c r="AG32" s="41"/>
      <c r="AH32" s="41"/>
      <c r="AI32" s="41"/>
      <c r="AJ32" s="41"/>
      <c r="AK32" s="289">
        <v>0</v>
      </c>
      <c r="AL32" s="290"/>
      <c r="AM32" s="290"/>
      <c r="AN32" s="290"/>
      <c r="AO32" s="290"/>
      <c r="AP32" s="41"/>
      <c r="AQ32" s="41"/>
      <c r="AR32" s="42"/>
      <c r="BE32" s="298"/>
    </row>
    <row r="33" spans="2:57" s="3" customFormat="1" ht="14.4" customHeight="1" hidden="1">
      <c r="B33" s="40"/>
      <c r="C33" s="41"/>
      <c r="D33" s="41"/>
      <c r="E33" s="41"/>
      <c r="F33" s="29" t="s">
        <v>42</v>
      </c>
      <c r="G33" s="41"/>
      <c r="H33" s="41"/>
      <c r="I33" s="41"/>
      <c r="J33" s="41"/>
      <c r="K33" s="41"/>
      <c r="L33" s="291">
        <v>0</v>
      </c>
      <c r="M33" s="290"/>
      <c r="N33" s="290"/>
      <c r="O33" s="290"/>
      <c r="P33" s="290"/>
      <c r="Q33" s="41"/>
      <c r="R33" s="41"/>
      <c r="S33" s="41"/>
      <c r="T33" s="41"/>
      <c r="U33" s="41"/>
      <c r="V33" s="41"/>
      <c r="W33" s="289">
        <f>ROUND(BD94,2)</f>
        <v>0</v>
      </c>
      <c r="X33" s="290"/>
      <c r="Y33" s="290"/>
      <c r="Z33" s="290"/>
      <c r="AA33" s="290"/>
      <c r="AB33" s="290"/>
      <c r="AC33" s="290"/>
      <c r="AD33" s="290"/>
      <c r="AE33" s="290"/>
      <c r="AF33" s="41"/>
      <c r="AG33" s="41"/>
      <c r="AH33" s="41"/>
      <c r="AI33" s="41"/>
      <c r="AJ33" s="41"/>
      <c r="AK33" s="289">
        <v>0</v>
      </c>
      <c r="AL33" s="290"/>
      <c r="AM33" s="290"/>
      <c r="AN33" s="290"/>
      <c r="AO33" s="290"/>
      <c r="AP33" s="41"/>
      <c r="AQ33" s="41"/>
      <c r="AR33" s="42"/>
      <c r="BE33" s="298"/>
    </row>
    <row r="34" spans="1:57" s="2" customFormat="1" ht="6.9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97"/>
    </row>
    <row r="35" spans="1:57" s="2" customFormat="1" ht="25.95" customHeight="1">
      <c r="A35" s="34"/>
      <c r="B35" s="35"/>
      <c r="C35" s="43"/>
      <c r="D35" s="44" t="s">
        <v>43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44</v>
      </c>
      <c r="U35" s="45"/>
      <c r="V35" s="45"/>
      <c r="W35" s="45"/>
      <c r="X35" s="292" t="s">
        <v>45</v>
      </c>
      <c r="Y35" s="293"/>
      <c r="Z35" s="293"/>
      <c r="AA35" s="293"/>
      <c r="AB35" s="293"/>
      <c r="AC35" s="45"/>
      <c r="AD35" s="45"/>
      <c r="AE35" s="45"/>
      <c r="AF35" s="45"/>
      <c r="AG35" s="45"/>
      <c r="AH35" s="45"/>
      <c r="AI35" s="45"/>
      <c r="AJ35" s="45"/>
      <c r="AK35" s="294">
        <f>SUM(AK26:AK33)</f>
        <v>0</v>
      </c>
      <c r="AL35" s="293"/>
      <c r="AM35" s="293"/>
      <c r="AN35" s="293"/>
      <c r="AO35" s="295"/>
      <c r="AP35" s="43"/>
      <c r="AQ35" s="43"/>
      <c r="AR35" s="39"/>
      <c r="BE35" s="34"/>
    </row>
    <row r="36" spans="1:57" s="2" customFormat="1" ht="6.9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47"/>
      <c r="C49" s="48"/>
      <c r="D49" s="49" t="s">
        <v>46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47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3.2">
      <c r="A60" s="34"/>
      <c r="B60" s="35"/>
      <c r="C60" s="36"/>
      <c r="D60" s="52" t="s">
        <v>48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49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48</v>
      </c>
      <c r="AI60" s="38"/>
      <c r="AJ60" s="38"/>
      <c r="AK60" s="38"/>
      <c r="AL60" s="38"/>
      <c r="AM60" s="52" t="s">
        <v>49</v>
      </c>
      <c r="AN60" s="38"/>
      <c r="AO60" s="38"/>
      <c r="AP60" s="36"/>
      <c r="AQ60" s="36"/>
      <c r="AR60" s="39"/>
      <c r="BE60" s="34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3.2">
      <c r="A64" s="34"/>
      <c r="B64" s="35"/>
      <c r="C64" s="36"/>
      <c r="D64" s="49" t="s">
        <v>50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51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3.2">
      <c r="A75" s="34"/>
      <c r="B75" s="35"/>
      <c r="C75" s="36"/>
      <c r="D75" s="52" t="s">
        <v>48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49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48</v>
      </c>
      <c r="AI75" s="38"/>
      <c r="AJ75" s="38"/>
      <c r="AK75" s="38"/>
      <c r="AL75" s="38"/>
      <c r="AM75" s="52" t="s">
        <v>49</v>
      </c>
      <c r="AN75" s="38"/>
      <c r="AO75" s="38"/>
      <c r="AP75" s="36"/>
      <c r="AQ75" s="36"/>
      <c r="AR75" s="39"/>
      <c r="BE75" s="34"/>
    </row>
    <row r="76" spans="1:57" s="2" customFormat="1" ht="12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2" customFormat="1" ht="6.9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2" customFormat="1" ht="24.9" customHeight="1">
      <c r="A82" s="34"/>
      <c r="B82" s="35"/>
      <c r="C82" s="23" t="s">
        <v>52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SONA6178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6.9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78" t="str">
        <f>K6</f>
        <v>ZŠ bratří Venclíků</v>
      </c>
      <c r="M85" s="279"/>
      <c r="N85" s="279"/>
      <c r="O85" s="279"/>
      <c r="P85" s="279"/>
      <c r="Q85" s="279"/>
      <c r="R85" s="279"/>
      <c r="S85" s="279"/>
      <c r="T85" s="279"/>
      <c r="U85" s="279"/>
      <c r="V85" s="279"/>
      <c r="W85" s="279"/>
      <c r="X85" s="279"/>
      <c r="Y85" s="279"/>
      <c r="Z85" s="279"/>
      <c r="AA85" s="279"/>
      <c r="AB85" s="279"/>
      <c r="AC85" s="279"/>
      <c r="AD85" s="279"/>
      <c r="AE85" s="279"/>
      <c r="AF85" s="279"/>
      <c r="AG85" s="279"/>
      <c r="AH85" s="279"/>
      <c r="AI85" s="279"/>
      <c r="AJ85" s="279"/>
      <c r="AK85" s="279"/>
      <c r="AL85" s="279"/>
      <c r="AM85" s="279"/>
      <c r="AN85" s="279"/>
      <c r="AO85" s="279"/>
      <c r="AP85" s="63"/>
      <c r="AQ85" s="63"/>
      <c r="AR85" s="64"/>
    </row>
    <row r="86" spans="1:57" s="2" customFormat="1" ht="6.9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 xml:space="preserve"> 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280" t="str">
        <f>IF(AN8="","",AN8)</f>
        <v>23. 8. 2017</v>
      </c>
      <c r="AN87" s="280"/>
      <c r="AO87" s="36"/>
      <c r="AP87" s="36"/>
      <c r="AQ87" s="36"/>
      <c r="AR87" s="39"/>
      <c r="BE87" s="34"/>
    </row>
    <row r="88" spans="1:57" s="2" customFormat="1" ht="6.9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15.15" customHeight="1">
      <c r="A89" s="34"/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 xml:space="preserve"> 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29</v>
      </c>
      <c r="AJ89" s="36"/>
      <c r="AK89" s="36"/>
      <c r="AL89" s="36"/>
      <c r="AM89" s="281" t="str">
        <f>IF(E17="","",E17)</f>
        <v xml:space="preserve"> </v>
      </c>
      <c r="AN89" s="282"/>
      <c r="AO89" s="282"/>
      <c r="AP89" s="282"/>
      <c r="AQ89" s="36"/>
      <c r="AR89" s="39"/>
      <c r="AS89" s="283" t="s">
        <v>53</v>
      </c>
      <c r="AT89" s="284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15.15" customHeight="1">
      <c r="A90" s="34"/>
      <c r="B90" s="35"/>
      <c r="C90" s="29" t="s">
        <v>27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31</v>
      </c>
      <c r="AJ90" s="36"/>
      <c r="AK90" s="36"/>
      <c r="AL90" s="36"/>
      <c r="AM90" s="281" t="str">
        <f>IF(E20="","",E20)</f>
        <v xml:space="preserve"> </v>
      </c>
      <c r="AN90" s="282"/>
      <c r="AO90" s="282"/>
      <c r="AP90" s="282"/>
      <c r="AQ90" s="36"/>
      <c r="AR90" s="39"/>
      <c r="AS90" s="285"/>
      <c r="AT90" s="286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95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87"/>
      <c r="AT91" s="288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273" t="s">
        <v>54</v>
      </c>
      <c r="D92" s="274"/>
      <c r="E92" s="274"/>
      <c r="F92" s="274"/>
      <c r="G92" s="274"/>
      <c r="H92" s="73"/>
      <c r="I92" s="275" t="s">
        <v>55</v>
      </c>
      <c r="J92" s="274"/>
      <c r="K92" s="274"/>
      <c r="L92" s="274"/>
      <c r="M92" s="274"/>
      <c r="N92" s="274"/>
      <c r="O92" s="274"/>
      <c r="P92" s="274"/>
      <c r="Q92" s="274"/>
      <c r="R92" s="274"/>
      <c r="S92" s="274"/>
      <c r="T92" s="274"/>
      <c r="U92" s="274"/>
      <c r="V92" s="274"/>
      <c r="W92" s="274"/>
      <c r="X92" s="274"/>
      <c r="Y92" s="274"/>
      <c r="Z92" s="274"/>
      <c r="AA92" s="274"/>
      <c r="AB92" s="274"/>
      <c r="AC92" s="274"/>
      <c r="AD92" s="274"/>
      <c r="AE92" s="274"/>
      <c r="AF92" s="274"/>
      <c r="AG92" s="276" t="s">
        <v>56</v>
      </c>
      <c r="AH92" s="274"/>
      <c r="AI92" s="274"/>
      <c r="AJ92" s="274"/>
      <c r="AK92" s="274"/>
      <c r="AL92" s="274"/>
      <c r="AM92" s="274"/>
      <c r="AN92" s="275" t="s">
        <v>57</v>
      </c>
      <c r="AO92" s="274"/>
      <c r="AP92" s="277"/>
      <c r="AQ92" s="74" t="s">
        <v>58</v>
      </c>
      <c r="AR92" s="39"/>
      <c r="AS92" s="75" t="s">
        <v>59</v>
      </c>
      <c r="AT92" s="76" t="s">
        <v>60</v>
      </c>
      <c r="AU92" s="76" t="s">
        <v>61</v>
      </c>
      <c r="AV92" s="76" t="s">
        <v>62</v>
      </c>
      <c r="AW92" s="76" t="s">
        <v>63</v>
      </c>
      <c r="AX92" s="76" t="s">
        <v>64</v>
      </c>
      <c r="AY92" s="76" t="s">
        <v>65</v>
      </c>
      <c r="AZ92" s="76" t="s">
        <v>66</v>
      </c>
      <c r="BA92" s="76" t="s">
        <v>67</v>
      </c>
      <c r="BB92" s="76" t="s">
        <v>68</v>
      </c>
      <c r="BC92" s="76" t="s">
        <v>69</v>
      </c>
      <c r="BD92" s="77" t="s">
        <v>70</v>
      </c>
      <c r="BE92" s="34"/>
    </row>
    <row r="93" spans="1:57" s="2" customFormat="1" ht="10.9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" customHeight="1">
      <c r="B94" s="81"/>
      <c r="C94" s="82" t="s">
        <v>71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71">
        <f>ROUND(SUM(AG95:AG96),2)</f>
        <v>0</v>
      </c>
      <c r="AH94" s="271"/>
      <c r="AI94" s="271"/>
      <c r="AJ94" s="271"/>
      <c r="AK94" s="271"/>
      <c r="AL94" s="271"/>
      <c r="AM94" s="271"/>
      <c r="AN94" s="272">
        <f>SUM(AG94,AT94)</f>
        <v>0</v>
      </c>
      <c r="AO94" s="272"/>
      <c r="AP94" s="272"/>
      <c r="AQ94" s="85" t="s">
        <v>1</v>
      </c>
      <c r="AR94" s="86"/>
      <c r="AS94" s="87">
        <f>ROUND(SUM(AS95:AS96),2)</f>
        <v>0</v>
      </c>
      <c r="AT94" s="88">
        <f>ROUND(SUM(AV94:AW94),2)</f>
        <v>0</v>
      </c>
      <c r="AU94" s="89">
        <f>ROUND(SUM(AU95:AU96),5)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ROUND(SUM(AZ95:AZ96),2)</f>
        <v>0</v>
      </c>
      <c r="BA94" s="88">
        <f>ROUND(SUM(BA95:BA96),2)</f>
        <v>0</v>
      </c>
      <c r="BB94" s="88">
        <f>ROUND(SUM(BB95:BB96),2)</f>
        <v>0</v>
      </c>
      <c r="BC94" s="88">
        <f>ROUND(SUM(BC95:BC96),2)</f>
        <v>0</v>
      </c>
      <c r="BD94" s="90">
        <f>ROUND(SUM(BD95:BD96),2)</f>
        <v>0</v>
      </c>
      <c r="BS94" s="91" t="s">
        <v>72</v>
      </c>
      <c r="BT94" s="91" t="s">
        <v>73</v>
      </c>
      <c r="BU94" s="92" t="s">
        <v>74</v>
      </c>
      <c r="BV94" s="91" t="s">
        <v>75</v>
      </c>
      <c r="BW94" s="91" t="s">
        <v>5</v>
      </c>
      <c r="BX94" s="91" t="s">
        <v>76</v>
      </c>
      <c r="CL94" s="91" t="s">
        <v>1</v>
      </c>
    </row>
    <row r="95" spans="1:91" s="7" customFormat="1" ht="16.5" customHeight="1">
      <c r="A95" s="93" t="s">
        <v>77</v>
      </c>
      <c r="B95" s="94"/>
      <c r="C95" s="95"/>
      <c r="D95" s="270" t="s">
        <v>78</v>
      </c>
      <c r="E95" s="270"/>
      <c r="F95" s="270"/>
      <c r="G95" s="270"/>
      <c r="H95" s="270"/>
      <c r="I95" s="96"/>
      <c r="J95" s="270" t="s">
        <v>79</v>
      </c>
      <c r="K95" s="270"/>
      <c r="L95" s="270"/>
      <c r="M95" s="270"/>
      <c r="N95" s="270"/>
      <c r="O95" s="270"/>
      <c r="P95" s="270"/>
      <c r="Q95" s="270"/>
      <c r="R95" s="270"/>
      <c r="S95" s="270"/>
      <c r="T95" s="270"/>
      <c r="U95" s="270"/>
      <c r="V95" s="270"/>
      <c r="W95" s="270"/>
      <c r="X95" s="270"/>
      <c r="Y95" s="270"/>
      <c r="Z95" s="270"/>
      <c r="AA95" s="270"/>
      <c r="AB95" s="270"/>
      <c r="AC95" s="270"/>
      <c r="AD95" s="270"/>
      <c r="AE95" s="270"/>
      <c r="AF95" s="270"/>
      <c r="AG95" s="268">
        <f>'01 - Stavební část'!J30</f>
        <v>0</v>
      </c>
      <c r="AH95" s="269"/>
      <c r="AI95" s="269"/>
      <c r="AJ95" s="269"/>
      <c r="AK95" s="269"/>
      <c r="AL95" s="269"/>
      <c r="AM95" s="269"/>
      <c r="AN95" s="268">
        <f>SUM(AG95,AT95)</f>
        <v>0</v>
      </c>
      <c r="AO95" s="269"/>
      <c r="AP95" s="269"/>
      <c r="AQ95" s="97" t="s">
        <v>80</v>
      </c>
      <c r="AR95" s="98"/>
      <c r="AS95" s="99">
        <v>0</v>
      </c>
      <c r="AT95" s="100">
        <f>ROUND(SUM(AV95:AW95),2)</f>
        <v>0</v>
      </c>
      <c r="AU95" s="101">
        <f>'01 - Stavební část'!P143</f>
        <v>0</v>
      </c>
      <c r="AV95" s="100">
        <f>'01 - Stavební část'!J33</f>
        <v>0</v>
      </c>
      <c r="AW95" s="100">
        <f>'01 - Stavební část'!J34</f>
        <v>0</v>
      </c>
      <c r="AX95" s="100">
        <f>'01 - Stavební část'!J35</f>
        <v>0</v>
      </c>
      <c r="AY95" s="100">
        <f>'01 - Stavební část'!J36</f>
        <v>0</v>
      </c>
      <c r="AZ95" s="100">
        <f>'01 - Stavební část'!F33</f>
        <v>0</v>
      </c>
      <c r="BA95" s="100">
        <f>'01 - Stavební část'!F34</f>
        <v>0</v>
      </c>
      <c r="BB95" s="100">
        <f>'01 - Stavební část'!F35</f>
        <v>0</v>
      </c>
      <c r="BC95" s="100">
        <f>'01 - Stavební část'!F36</f>
        <v>0</v>
      </c>
      <c r="BD95" s="102">
        <f>'01 - Stavební část'!F37</f>
        <v>0</v>
      </c>
      <c r="BT95" s="103" t="s">
        <v>81</v>
      </c>
      <c r="BV95" s="103" t="s">
        <v>75</v>
      </c>
      <c r="BW95" s="103" t="s">
        <v>82</v>
      </c>
      <c r="BX95" s="103" t="s">
        <v>5</v>
      </c>
      <c r="CL95" s="103" t="s">
        <v>1</v>
      </c>
      <c r="CM95" s="103" t="s">
        <v>83</v>
      </c>
    </row>
    <row r="96" spans="1:91" s="7" customFormat="1" ht="16.5" customHeight="1">
      <c r="A96" s="93" t="s">
        <v>77</v>
      </c>
      <c r="B96" s="94"/>
      <c r="C96" s="95"/>
      <c r="D96" s="270" t="s">
        <v>84</v>
      </c>
      <c r="E96" s="270"/>
      <c r="F96" s="270"/>
      <c r="G96" s="270"/>
      <c r="H96" s="270"/>
      <c r="I96" s="96"/>
      <c r="J96" s="270" t="s">
        <v>85</v>
      </c>
      <c r="K96" s="270"/>
      <c r="L96" s="270"/>
      <c r="M96" s="270"/>
      <c r="N96" s="270"/>
      <c r="O96" s="270"/>
      <c r="P96" s="270"/>
      <c r="Q96" s="270"/>
      <c r="R96" s="270"/>
      <c r="S96" s="270"/>
      <c r="T96" s="270"/>
      <c r="U96" s="270"/>
      <c r="V96" s="270"/>
      <c r="W96" s="270"/>
      <c r="X96" s="270"/>
      <c r="Y96" s="270"/>
      <c r="Z96" s="270"/>
      <c r="AA96" s="270"/>
      <c r="AB96" s="270"/>
      <c r="AC96" s="270"/>
      <c r="AD96" s="270"/>
      <c r="AE96" s="270"/>
      <c r="AF96" s="270"/>
      <c r="AG96" s="268">
        <f>'03 - Elektroinstalace'!J30</f>
        <v>0</v>
      </c>
      <c r="AH96" s="269"/>
      <c r="AI96" s="269"/>
      <c r="AJ96" s="269"/>
      <c r="AK96" s="269"/>
      <c r="AL96" s="269"/>
      <c r="AM96" s="269"/>
      <c r="AN96" s="268">
        <f>SUM(AG96,AT96)</f>
        <v>0</v>
      </c>
      <c r="AO96" s="269"/>
      <c r="AP96" s="269"/>
      <c r="AQ96" s="97" t="s">
        <v>80</v>
      </c>
      <c r="AR96" s="98"/>
      <c r="AS96" s="104">
        <v>0</v>
      </c>
      <c r="AT96" s="105">
        <f>ROUND(SUM(AV96:AW96),2)</f>
        <v>0</v>
      </c>
      <c r="AU96" s="106">
        <f>'03 - Elektroinstalace'!P118</f>
        <v>0</v>
      </c>
      <c r="AV96" s="105">
        <f>'03 - Elektroinstalace'!J33</f>
        <v>0</v>
      </c>
      <c r="AW96" s="105">
        <f>'03 - Elektroinstalace'!J34</f>
        <v>0</v>
      </c>
      <c r="AX96" s="105">
        <f>'03 - Elektroinstalace'!J35</f>
        <v>0</v>
      </c>
      <c r="AY96" s="105">
        <f>'03 - Elektroinstalace'!J36</f>
        <v>0</v>
      </c>
      <c r="AZ96" s="105">
        <f>'03 - Elektroinstalace'!F33</f>
        <v>0</v>
      </c>
      <c r="BA96" s="105">
        <f>'03 - Elektroinstalace'!F34</f>
        <v>0</v>
      </c>
      <c r="BB96" s="105">
        <f>'03 - Elektroinstalace'!F35</f>
        <v>0</v>
      </c>
      <c r="BC96" s="105">
        <f>'03 - Elektroinstalace'!F36</f>
        <v>0</v>
      </c>
      <c r="BD96" s="107">
        <f>'03 - Elektroinstalace'!F37</f>
        <v>0</v>
      </c>
      <c r="BT96" s="103" t="s">
        <v>81</v>
      </c>
      <c r="BV96" s="103" t="s">
        <v>75</v>
      </c>
      <c r="BW96" s="103" t="s">
        <v>86</v>
      </c>
      <c r="BX96" s="103" t="s">
        <v>5</v>
      </c>
      <c r="CL96" s="103" t="s">
        <v>1</v>
      </c>
      <c r="CM96" s="103" t="s">
        <v>83</v>
      </c>
    </row>
    <row r="97" spans="1:57" s="2" customFormat="1" ht="30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9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  <row r="98" spans="1:57" s="2" customFormat="1" ht="6.9" customHeight="1">
      <c r="A98" s="34"/>
      <c r="B98" s="54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39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</row>
  </sheetData>
  <sheetProtection algorithmName="SHA-512" hashValue="oDfT5NUReIEBXSVnSf+B/65EaioQukhnLQYlla5Pe8Lk1KdLAYaTnPa6wRd4VS6tLb5fM436hd3B0dR7opZzpg==" saltValue="zM/S4FkbnSh9VHT8gp0Rhr2P+428kvneJjaNOKMmg+D+uOW2t9hwxhTZrDGV/RdB/Tk+w72PnUQcXim3X4VRlg==" spinCount="100000" sheet="1" objects="1" scenarios="1" formatColumns="0" formatRows="0"/>
  <mergeCells count="46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AM87:AN87"/>
    <mergeCell ref="AM89:AP89"/>
    <mergeCell ref="AS89:AT91"/>
    <mergeCell ref="AM90:AP90"/>
    <mergeCell ref="W33:AE33"/>
    <mergeCell ref="AK33:AO33"/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</mergeCells>
  <hyperlinks>
    <hyperlink ref="A95" location="'01 - Stavební část'!C2" display="/"/>
    <hyperlink ref="A96" location="'03 - Elektroinstalace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46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8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" customHeight="1">
      <c r="I2" s="108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AT2" s="17" t="s">
        <v>82</v>
      </c>
    </row>
    <row r="3" spans="2:46" s="1" customFormat="1" ht="6.9" customHeight="1">
      <c r="B3" s="109"/>
      <c r="C3" s="110"/>
      <c r="D3" s="110"/>
      <c r="E3" s="110"/>
      <c r="F3" s="110"/>
      <c r="G3" s="110"/>
      <c r="H3" s="110"/>
      <c r="I3" s="111"/>
      <c r="J3" s="110"/>
      <c r="K3" s="110"/>
      <c r="L3" s="20"/>
      <c r="AT3" s="17" t="s">
        <v>83</v>
      </c>
    </row>
    <row r="4" spans="2:46" s="1" customFormat="1" ht="24.9" customHeight="1">
      <c r="B4" s="20"/>
      <c r="D4" s="112" t="s">
        <v>87</v>
      </c>
      <c r="I4" s="108"/>
      <c r="L4" s="20"/>
      <c r="M4" s="113" t="s">
        <v>10</v>
      </c>
      <c r="AT4" s="17" t="s">
        <v>4</v>
      </c>
    </row>
    <row r="5" spans="2:12" s="1" customFormat="1" ht="6.9" customHeight="1">
      <c r="B5" s="20"/>
      <c r="I5" s="108"/>
      <c r="L5" s="20"/>
    </row>
    <row r="6" spans="2:12" s="1" customFormat="1" ht="12" customHeight="1">
      <c r="B6" s="20"/>
      <c r="D6" s="114" t="s">
        <v>16</v>
      </c>
      <c r="I6" s="108"/>
      <c r="L6" s="20"/>
    </row>
    <row r="7" spans="2:12" s="1" customFormat="1" ht="16.5" customHeight="1">
      <c r="B7" s="20"/>
      <c r="E7" s="311" t="str">
        <f>'Rekapitulace stavby'!K6</f>
        <v>ZŠ bratří Venclíků</v>
      </c>
      <c r="F7" s="312"/>
      <c r="G7" s="312"/>
      <c r="H7" s="312"/>
      <c r="I7" s="108"/>
      <c r="L7" s="20"/>
    </row>
    <row r="8" spans="1:31" s="2" customFormat="1" ht="12" customHeight="1">
      <c r="A8" s="34"/>
      <c r="B8" s="39"/>
      <c r="C8" s="34"/>
      <c r="D8" s="114" t="s">
        <v>88</v>
      </c>
      <c r="E8" s="34"/>
      <c r="F8" s="34"/>
      <c r="G8" s="34"/>
      <c r="H8" s="34"/>
      <c r="I8" s="115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13" t="s">
        <v>89</v>
      </c>
      <c r="F9" s="314"/>
      <c r="G9" s="314"/>
      <c r="H9" s="314"/>
      <c r="I9" s="115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115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4" t="s">
        <v>18</v>
      </c>
      <c r="E11" s="34"/>
      <c r="F11" s="116" t="s">
        <v>1</v>
      </c>
      <c r="G11" s="34"/>
      <c r="H11" s="34"/>
      <c r="I11" s="117" t="s">
        <v>19</v>
      </c>
      <c r="J11" s="116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4" t="s">
        <v>20</v>
      </c>
      <c r="E12" s="34"/>
      <c r="F12" s="116" t="s">
        <v>21</v>
      </c>
      <c r="G12" s="34"/>
      <c r="H12" s="34"/>
      <c r="I12" s="117" t="s">
        <v>22</v>
      </c>
      <c r="J12" s="118" t="str">
        <f>'Rekapitulace stavby'!AN8</f>
        <v>23. 8. 2017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5" customHeight="1">
      <c r="A13" s="34"/>
      <c r="B13" s="39"/>
      <c r="C13" s="34"/>
      <c r="D13" s="34"/>
      <c r="E13" s="34"/>
      <c r="F13" s="34"/>
      <c r="G13" s="34"/>
      <c r="H13" s="34"/>
      <c r="I13" s="115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4" t="s">
        <v>24</v>
      </c>
      <c r="E14" s="34"/>
      <c r="F14" s="34"/>
      <c r="G14" s="34"/>
      <c r="H14" s="34"/>
      <c r="I14" s="117" t="s">
        <v>25</v>
      </c>
      <c r="J14" s="116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6" t="str">
        <f>IF('Rekapitulace stavby'!E11="","",'Rekapitulace stavby'!E11)</f>
        <v xml:space="preserve"> </v>
      </c>
      <c r="F15" s="34"/>
      <c r="G15" s="34"/>
      <c r="H15" s="34"/>
      <c r="I15" s="117" t="s">
        <v>26</v>
      </c>
      <c r="J15" s="116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115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4" t="s">
        <v>27</v>
      </c>
      <c r="E17" s="34"/>
      <c r="F17" s="34"/>
      <c r="G17" s="34"/>
      <c r="H17" s="34"/>
      <c r="I17" s="117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15" t="str">
        <f>'Rekapitulace stavby'!E14</f>
        <v>Vyplň údaj</v>
      </c>
      <c r="F18" s="316"/>
      <c r="G18" s="316"/>
      <c r="H18" s="316"/>
      <c r="I18" s="117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115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4" t="s">
        <v>29</v>
      </c>
      <c r="E20" s="34"/>
      <c r="F20" s="34"/>
      <c r="G20" s="34"/>
      <c r="H20" s="34"/>
      <c r="I20" s="117" t="s">
        <v>25</v>
      </c>
      <c r="J20" s="116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6" t="str">
        <f>IF('Rekapitulace stavby'!E17="","",'Rekapitulace stavby'!E17)</f>
        <v xml:space="preserve"> </v>
      </c>
      <c r="F21" s="34"/>
      <c r="G21" s="34"/>
      <c r="H21" s="34"/>
      <c r="I21" s="117" t="s">
        <v>26</v>
      </c>
      <c r="J21" s="116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115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4" t="s">
        <v>31</v>
      </c>
      <c r="E23" s="34"/>
      <c r="F23" s="34"/>
      <c r="G23" s="34"/>
      <c r="H23" s="34"/>
      <c r="I23" s="117" t="s">
        <v>25</v>
      </c>
      <c r="J23" s="116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6" t="str">
        <f>IF('Rekapitulace stavby'!E20="","",'Rekapitulace stavby'!E20)</f>
        <v xml:space="preserve"> </v>
      </c>
      <c r="F24" s="34"/>
      <c r="G24" s="34"/>
      <c r="H24" s="34"/>
      <c r="I24" s="117" t="s">
        <v>26</v>
      </c>
      <c r="J24" s="116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115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4" t="s">
        <v>32</v>
      </c>
      <c r="E26" s="34"/>
      <c r="F26" s="34"/>
      <c r="G26" s="34"/>
      <c r="H26" s="34"/>
      <c r="I26" s="115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9"/>
      <c r="B27" s="120"/>
      <c r="C27" s="119"/>
      <c r="D27" s="119"/>
      <c r="E27" s="317" t="s">
        <v>1</v>
      </c>
      <c r="F27" s="317"/>
      <c r="G27" s="317"/>
      <c r="H27" s="317"/>
      <c r="I27" s="121"/>
      <c r="J27" s="119"/>
      <c r="K27" s="119"/>
      <c r="L27" s="122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115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23"/>
      <c r="E29" s="123"/>
      <c r="F29" s="123"/>
      <c r="G29" s="123"/>
      <c r="H29" s="123"/>
      <c r="I29" s="124"/>
      <c r="J29" s="123"/>
      <c r="K29" s="123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5" t="s">
        <v>33</v>
      </c>
      <c r="E30" s="34"/>
      <c r="F30" s="34"/>
      <c r="G30" s="34"/>
      <c r="H30" s="34"/>
      <c r="I30" s="115"/>
      <c r="J30" s="126">
        <f>ROUND(J143,2)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23"/>
      <c r="E31" s="123"/>
      <c r="F31" s="123"/>
      <c r="G31" s="123"/>
      <c r="H31" s="123"/>
      <c r="I31" s="124"/>
      <c r="J31" s="123"/>
      <c r="K31" s="123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27" t="s">
        <v>35</v>
      </c>
      <c r="G32" s="34"/>
      <c r="H32" s="34"/>
      <c r="I32" s="128" t="s">
        <v>34</v>
      </c>
      <c r="J32" s="127" t="s">
        <v>36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29" t="s">
        <v>37</v>
      </c>
      <c r="E33" s="114" t="s">
        <v>38</v>
      </c>
      <c r="F33" s="130">
        <f>ROUND((SUM(BE143:BE467)),2)</f>
        <v>0</v>
      </c>
      <c r="G33" s="34"/>
      <c r="H33" s="34"/>
      <c r="I33" s="131">
        <v>0.21</v>
      </c>
      <c r="J33" s="130">
        <f>ROUND(((SUM(BE143:BE467))*I33),2)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14" t="s">
        <v>39</v>
      </c>
      <c r="F34" s="130">
        <f>ROUND((SUM(BF143:BF467)),2)</f>
        <v>0</v>
      </c>
      <c r="G34" s="34"/>
      <c r="H34" s="34"/>
      <c r="I34" s="131">
        <v>0.15</v>
      </c>
      <c r="J34" s="130">
        <f>ROUND(((SUM(BF143:BF467))*I34),2)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14" t="s">
        <v>40</v>
      </c>
      <c r="F35" s="130">
        <f>ROUND((SUM(BG143:BG467)),2)</f>
        <v>0</v>
      </c>
      <c r="G35" s="34"/>
      <c r="H35" s="34"/>
      <c r="I35" s="131">
        <v>0.21</v>
      </c>
      <c r="J35" s="130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14" t="s">
        <v>41</v>
      </c>
      <c r="F36" s="130">
        <f>ROUND((SUM(BH143:BH467)),2)</f>
        <v>0</v>
      </c>
      <c r="G36" s="34"/>
      <c r="H36" s="34"/>
      <c r="I36" s="131">
        <v>0.15</v>
      </c>
      <c r="J36" s="130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14" t="s">
        <v>42</v>
      </c>
      <c r="F37" s="130">
        <f>ROUND((SUM(BI143:BI467)),2)</f>
        <v>0</v>
      </c>
      <c r="G37" s="34"/>
      <c r="H37" s="34"/>
      <c r="I37" s="131">
        <v>0</v>
      </c>
      <c r="J37" s="130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9"/>
      <c r="C38" s="34"/>
      <c r="D38" s="34"/>
      <c r="E38" s="34"/>
      <c r="F38" s="34"/>
      <c r="G38" s="34"/>
      <c r="H38" s="34"/>
      <c r="I38" s="115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2"/>
      <c r="D39" s="133" t="s">
        <v>43</v>
      </c>
      <c r="E39" s="134"/>
      <c r="F39" s="134"/>
      <c r="G39" s="135" t="s">
        <v>44</v>
      </c>
      <c r="H39" s="136" t="s">
        <v>45</v>
      </c>
      <c r="I39" s="137"/>
      <c r="J39" s="138">
        <f>SUM(J30:J37)</f>
        <v>0</v>
      </c>
      <c r="K39" s="139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39"/>
      <c r="C40" s="34"/>
      <c r="D40" s="34"/>
      <c r="E40" s="34"/>
      <c r="F40" s="34"/>
      <c r="G40" s="34"/>
      <c r="H40" s="34"/>
      <c r="I40" s="115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" customHeight="1">
      <c r="B41" s="20"/>
      <c r="I41" s="108"/>
      <c r="L41" s="20"/>
    </row>
    <row r="42" spans="2:12" s="1" customFormat="1" ht="14.4" customHeight="1">
      <c r="B42" s="20"/>
      <c r="I42" s="108"/>
      <c r="L42" s="20"/>
    </row>
    <row r="43" spans="2:12" s="1" customFormat="1" ht="14.4" customHeight="1">
      <c r="B43" s="20"/>
      <c r="I43" s="108"/>
      <c r="L43" s="20"/>
    </row>
    <row r="44" spans="2:12" s="1" customFormat="1" ht="14.4" customHeight="1">
      <c r="B44" s="20"/>
      <c r="I44" s="108"/>
      <c r="L44" s="20"/>
    </row>
    <row r="45" spans="2:12" s="1" customFormat="1" ht="14.4" customHeight="1">
      <c r="B45" s="20"/>
      <c r="I45" s="108"/>
      <c r="L45" s="20"/>
    </row>
    <row r="46" spans="2:12" s="1" customFormat="1" ht="14.4" customHeight="1">
      <c r="B46" s="20"/>
      <c r="I46" s="108"/>
      <c r="L46" s="20"/>
    </row>
    <row r="47" spans="2:12" s="1" customFormat="1" ht="14.4" customHeight="1">
      <c r="B47" s="20"/>
      <c r="I47" s="108"/>
      <c r="L47" s="20"/>
    </row>
    <row r="48" spans="2:12" s="1" customFormat="1" ht="14.4" customHeight="1">
      <c r="B48" s="20"/>
      <c r="I48" s="108"/>
      <c r="L48" s="20"/>
    </row>
    <row r="49" spans="2:12" s="1" customFormat="1" ht="14.4" customHeight="1">
      <c r="B49" s="20"/>
      <c r="I49" s="108"/>
      <c r="L49" s="20"/>
    </row>
    <row r="50" spans="2:12" s="2" customFormat="1" ht="14.4" customHeight="1">
      <c r="B50" s="51"/>
      <c r="D50" s="140" t="s">
        <v>46</v>
      </c>
      <c r="E50" s="141"/>
      <c r="F50" s="141"/>
      <c r="G50" s="140" t="s">
        <v>47</v>
      </c>
      <c r="H50" s="141"/>
      <c r="I50" s="142"/>
      <c r="J50" s="141"/>
      <c r="K50" s="141"/>
      <c r="L50" s="51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3.2">
      <c r="A61" s="34"/>
      <c r="B61" s="39"/>
      <c r="C61" s="34"/>
      <c r="D61" s="143" t="s">
        <v>48</v>
      </c>
      <c r="E61" s="144"/>
      <c r="F61" s="145" t="s">
        <v>49</v>
      </c>
      <c r="G61" s="143" t="s">
        <v>48</v>
      </c>
      <c r="H61" s="144"/>
      <c r="I61" s="146"/>
      <c r="J61" s="147" t="s">
        <v>49</v>
      </c>
      <c r="K61" s="144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3.2">
      <c r="A65" s="34"/>
      <c r="B65" s="39"/>
      <c r="C65" s="34"/>
      <c r="D65" s="140" t="s">
        <v>50</v>
      </c>
      <c r="E65" s="148"/>
      <c r="F65" s="148"/>
      <c r="G65" s="140" t="s">
        <v>51</v>
      </c>
      <c r="H65" s="148"/>
      <c r="I65" s="149"/>
      <c r="J65" s="148"/>
      <c r="K65" s="14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3.2">
      <c r="A76" s="34"/>
      <c r="B76" s="39"/>
      <c r="C76" s="34"/>
      <c r="D76" s="143" t="s">
        <v>48</v>
      </c>
      <c r="E76" s="144"/>
      <c r="F76" s="145" t="s">
        <v>49</v>
      </c>
      <c r="G76" s="143" t="s">
        <v>48</v>
      </c>
      <c r="H76" s="144"/>
      <c r="I76" s="146"/>
      <c r="J76" s="147" t="s">
        <v>49</v>
      </c>
      <c r="K76" s="144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50"/>
      <c r="C77" s="151"/>
      <c r="D77" s="151"/>
      <c r="E77" s="151"/>
      <c r="F77" s="151"/>
      <c r="G77" s="151"/>
      <c r="H77" s="151"/>
      <c r="I77" s="152"/>
      <c r="J77" s="151"/>
      <c r="K77" s="151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" customHeight="1">
      <c r="A81" s="34"/>
      <c r="B81" s="153"/>
      <c r="C81" s="154"/>
      <c r="D81" s="154"/>
      <c r="E81" s="154"/>
      <c r="F81" s="154"/>
      <c r="G81" s="154"/>
      <c r="H81" s="154"/>
      <c r="I81" s="155"/>
      <c r="J81" s="154"/>
      <c r="K81" s="154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" customHeight="1">
      <c r="A82" s="34"/>
      <c r="B82" s="35"/>
      <c r="C82" s="23" t="s">
        <v>90</v>
      </c>
      <c r="D82" s="36"/>
      <c r="E82" s="36"/>
      <c r="F82" s="36"/>
      <c r="G82" s="36"/>
      <c r="H82" s="36"/>
      <c r="I82" s="115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115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15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09" t="str">
        <f>E7</f>
        <v>ZŠ bratří Venclíků</v>
      </c>
      <c r="F85" s="310"/>
      <c r="G85" s="310"/>
      <c r="H85" s="310"/>
      <c r="I85" s="115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88</v>
      </c>
      <c r="D86" s="36"/>
      <c r="E86" s="36"/>
      <c r="F86" s="36"/>
      <c r="G86" s="36"/>
      <c r="H86" s="36"/>
      <c r="I86" s="115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78" t="str">
        <f>E9</f>
        <v>01 - Stavební část</v>
      </c>
      <c r="F87" s="308"/>
      <c r="G87" s="308"/>
      <c r="H87" s="308"/>
      <c r="I87" s="115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" customHeight="1">
      <c r="A88" s="34"/>
      <c r="B88" s="35"/>
      <c r="C88" s="36"/>
      <c r="D88" s="36"/>
      <c r="E88" s="36"/>
      <c r="F88" s="36"/>
      <c r="G88" s="36"/>
      <c r="H88" s="36"/>
      <c r="I88" s="115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117" t="s">
        <v>22</v>
      </c>
      <c r="J89" s="66" t="str">
        <f>IF(J12="","",J12)</f>
        <v>23. 8. 2017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" customHeight="1">
      <c r="A90" s="34"/>
      <c r="B90" s="35"/>
      <c r="C90" s="36"/>
      <c r="D90" s="36"/>
      <c r="E90" s="36"/>
      <c r="F90" s="36"/>
      <c r="G90" s="36"/>
      <c r="H90" s="36"/>
      <c r="I90" s="115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15" customHeight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117" t="s">
        <v>29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15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117" t="s">
        <v>31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115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56" t="s">
        <v>91</v>
      </c>
      <c r="D94" s="157"/>
      <c r="E94" s="157"/>
      <c r="F94" s="157"/>
      <c r="G94" s="157"/>
      <c r="H94" s="157"/>
      <c r="I94" s="158"/>
      <c r="J94" s="159" t="s">
        <v>92</v>
      </c>
      <c r="K94" s="157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15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5" customHeight="1">
      <c r="A96" s="34"/>
      <c r="B96" s="35"/>
      <c r="C96" s="160" t="s">
        <v>93</v>
      </c>
      <c r="D96" s="36"/>
      <c r="E96" s="36"/>
      <c r="F96" s="36"/>
      <c r="G96" s="36"/>
      <c r="H96" s="36"/>
      <c r="I96" s="115"/>
      <c r="J96" s="84">
        <f>J143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94</v>
      </c>
    </row>
    <row r="97" spans="2:12" s="9" customFormat="1" ht="24.9" customHeight="1">
      <c r="B97" s="161"/>
      <c r="C97" s="162"/>
      <c r="D97" s="163" t="s">
        <v>95</v>
      </c>
      <c r="E97" s="164"/>
      <c r="F97" s="164"/>
      <c r="G97" s="164"/>
      <c r="H97" s="164"/>
      <c r="I97" s="165"/>
      <c r="J97" s="166">
        <f>J144</f>
        <v>0</v>
      </c>
      <c r="K97" s="162"/>
      <c r="L97" s="167"/>
    </row>
    <row r="98" spans="2:12" s="10" customFormat="1" ht="19.95" customHeight="1">
      <c r="B98" s="168"/>
      <c r="C98" s="169"/>
      <c r="D98" s="170" t="s">
        <v>96</v>
      </c>
      <c r="E98" s="171"/>
      <c r="F98" s="171"/>
      <c r="G98" s="171"/>
      <c r="H98" s="171"/>
      <c r="I98" s="172"/>
      <c r="J98" s="173">
        <f>J145</f>
        <v>0</v>
      </c>
      <c r="K98" s="169"/>
      <c r="L98" s="174"/>
    </row>
    <row r="99" spans="2:12" s="10" customFormat="1" ht="19.95" customHeight="1">
      <c r="B99" s="168"/>
      <c r="C99" s="169"/>
      <c r="D99" s="170" t="s">
        <v>97</v>
      </c>
      <c r="E99" s="171"/>
      <c r="F99" s="171"/>
      <c r="G99" s="171"/>
      <c r="H99" s="171"/>
      <c r="I99" s="172"/>
      <c r="J99" s="173">
        <f>J155</f>
        <v>0</v>
      </c>
      <c r="K99" s="169"/>
      <c r="L99" s="174"/>
    </row>
    <row r="100" spans="2:12" s="10" customFormat="1" ht="19.95" customHeight="1">
      <c r="B100" s="168"/>
      <c r="C100" s="169"/>
      <c r="D100" s="170" t="s">
        <v>98</v>
      </c>
      <c r="E100" s="171"/>
      <c r="F100" s="171"/>
      <c r="G100" s="171"/>
      <c r="H100" s="171"/>
      <c r="I100" s="172"/>
      <c r="J100" s="173">
        <f>J158</f>
        <v>0</v>
      </c>
      <c r="K100" s="169"/>
      <c r="L100" s="174"/>
    </row>
    <row r="101" spans="2:12" s="10" customFormat="1" ht="19.95" customHeight="1">
      <c r="B101" s="168"/>
      <c r="C101" s="169"/>
      <c r="D101" s="170" t="s">
        <v>99</v>
      </c>
      <c r="E101" s="171"/>
      <c r="F101" s="171"/>
      <c r="G101" s="171"/>
      <c r="H101" s="171"/>
      <c r="I101" s="172"/>
      <c r="J101" s="173">
        <f>J205</f>
        <v>0</v>
      </c>
      <c r="K101" s="169"/>
      <c r="L101" s="174"/>
    </row>
    <row r="102" spans="2:12" s="10" customFormat="1" ht="19.95" customHeight="1">
      <c r="B102" s="168"/>
      <c r="C102" s="169"/>
      <c r="D102" s="170" t="s">
        <v>100</v>
      </c>
      <c r="E102" s="171"/>
      <c r="F102" s="171"/>
      <c r="G102" s="171"/>
      <c r="H102" s="171"/>
      <c r="I102" s="172"/>
      <c r="J102" s="173">
        <f>J208</f>
        <v>0</v>
      </c>
      <c r="K102" s="169"/>
      <c r="L102" s="174"/>
    </row>
    <row r="103" spans="2:12" s="10" customFormat="1" ht="19.95" customHeight="1">
      <c r="B103" s="168"/>
      <c r="C103" s="169"/>
      <c r="D103" s="170" t="s">
        <v>101</v>
      </c>
      <c r="E103" s="171"/>
      <c r="F103" s="171"/>
      <c r="G103" s="171"/>
      <c r="H103" s="171"/>
      <c r="I103" s="172"/>
      <c r="J103" s="173">
        <f>J216</f>
        <v>0</v>
      </c>
      <c r="K103" s="169"/>
      <c r="L103" s="174"/>
    </row>
    <row r="104" spans="2:12" s="10" customFormat="1" ht="19.95" customHeight="1">
      <c r="B104" s="168"/>
      <c r="C104" s="169"/>
      <c r="D104" s="170" t="s">
        <v>102</v>
      </c>
      <c r="E104" s="171"/>
      <c r="F104" s="171"/>
      <c r="G104" s="171"/>
      <c r="H104" s="171"/>
      <c r="I104" s="172"/>
      <c r="J104" s="173">
        <f>J227</f>
        <v>0</v>
      </c>
      <c r="K104" s="169"/>
      <c r="L104" s="174"/>
    </row>
    <row r="105" spans="2:12" s="10" customFormat="1" ht="19.95" customHeight="1">
      <c r="B105" s="168"/>
      <c r="C105" s="169"/>
      <c r="D105" s="170" t="s">
        <v>103</v>
      </c>
      <c r="E105" s="171"/>
      <c r="F105" s="171"/>
      <c r="G105" s="171"/>
      <c r="H105" s="171"/>
      <c r="I105" s="172"/>
      <c r="J105" s="173">
        <f>J240</f>
        <v>0</v>
      </c>
      <c r="K105" s="169"/>
      <c r="L105" s="174"/>
    </row>
    <row r="106" spans="2:12" s="10" customFormat="1" ht="19.95" customHeight="1">
      <c r="B106" s="168"/>
      <c r="C106" s="169"/>
      <c r="D106" s="170" t="s">
        <v>104</v>
      </c>
      <c r="E106" s="171"/>
      <c r="F106" s="171"/>
      <c r="G106" s="171"/>
      <c r="H106" s="171"/>
      <c r="I106" s="172"/>
      <c r="J106" s="173">
        <f>J245</f>
        <v>0</v>
      </c>
      <c r="K106" s="169"/>
      <c r="L106" s="174"/>
    </row>
    <row r="107" spans="2:12" s="9" customFormat="1" ht="24.9" customHeight="1">
      <c r="B107" s="161"/>
      <c r="C107" s="162"/>
      <c r="D107" s="163" t="s">
        <v>105</v>
      </c>
      <c r="E107" s="164"/>
      <c r="F107" s="164"/>
      <c r="G107" s="164"/>
      <c r="H107" s="164"/>
      <c r="I107" s="165"/>
      <c r="J107" s="166">
        <f>J248</f>
        <v>0</v>
      </c>
      <c r="K107" s="162"/>
      <c r="L107" s="167"/>
    </row>
    <row r="108" spans="2:12" s="10" customFormat="1" ht="19.95" customHeight="1">
      <c r="B108" s="168"/>
      <c r="C108" s="169"/>
      <c r="D108" s="170" t="s">
        <v>106</v>
      </c>
      <c r="E108" s="171"/>
      <c r="F108" s="171"/>
      <c r="G108" s="171"/>
      <c r="H108" s="171"/>
      <c r="I108" s="172"/>
      <c r="J108" s="173">
        <f>J249</f>
        <v>0</v>
      </c>
      <c r="K108" s="169"/>
      <c r="L108" s="174"/>
    </row>
    <row r="109" spans="2:12" s="10" customFormat="1" ht="19.95" customHeight="1">
      <c r="B109" s="168"/>
      <c r="C109" s="169"/>
      <c r="D109" s="170" t="s">
        <v>107</v>
      </c>
      <c r="E109" s="171"/>
      <c r="F109" s="171"/>
      <c r="G109" s="171"/>
      <c r="H109" s="171"/>
      <c r="I109" s="172"/>
      <c r="J109" s="173">
        <f>J272</f>
        <v>0</v>
      </c>
      <c r="K109" s="169"/>
      <c r="L109" s="174"/>
    </row>
    <row r="110" spans="2:12" s="10" customFormat="1" ht="19.95" customHeight="1">
      <c r="B110" s="168"/>
      <c r="C110" s="169"/>
      <c r="D110" s="170" t="s">
        <v>108</v>
      </c>
      <c r="E110" s="171"/>
      <c r="F110" s="171"/>
      <c r="G110" s="171"/>
      <c r="H110" s="171"/>
      <c r="I110" s="172"/>
      <c r="J110" s="173">
        <f>J276</f>
        <v>0</v>
      </c>
      <c r="K110" s="169"/>
      <c r="L110" s="174"/>
    </row>
    <row r="111" spans="2:12" s="10" customFormat="1" ht="19.95" customHeight="1">
      <c r="B111" s="168"/>
      <c r="C111" s="169"/>
      <c r="D111" s="170" t="s">
        <v>109</v>
      </c>
      <c r="E111" s="171"/>
      <c r="F111" s="171"/>
      <c r="G111" s="171"/>
      <c r="H111" s="171"/>
      <c r="I111" s="172"/>
      <c r="J111" s="173">
        <f>J280</f>
        <v>0</v>
      </c>
      <c r="K111" s="169"/>
      <c r="L111" s="174"/>
    </row>
    <row r="112" spans="2:12" s="10" customFormat="1" ht="19.95" customHeight="1">
      <c r="B112" s="168"/>
      <c r="C112" s="169"/>
      <c r="D112" s="170" t="s">
        <v>110</v>
      </c>
      <c r="E112" s="171"/>
      <c r="F112" s="171"/>
      <c r="G112" s="171"/>
      <c r="H112" s="171"/>
      <c r="I112" s="172"/>
      <c r="J112" s="173">
        <f>J284</f>
        <v>0</v>
      </c>
      <c r="K112" s="169"/>
      <c r="L112" s="174"/>
    </row>
    <row r="113" spans="2:12" s="10" customFormat="1" ht="19.95" customHeight="1">
      <c r="B113" s="168"/>
      <c r="C113" s="169"/>
      <c r="D113" s="170" t="s">
        <v>111</v>
      </c>
      <c r="E113" s="171"/>
      <c r="F113" s="171"/>
      <c r="G113" s="171"/>
      <c r="H113" s="171"/>
      <c r="I113" s="172"/>
      <c r="J113" s="173">
        <f>J286</f>
        <v>0</v>
      </c>
      <c r="K113" s="169"/>
      <c r="L113" s="174"/>
    </row>
    <row r="114" spans="2:12" s="10" customFormat="1" ht="19.95" customHeight="1">
      <c r="B114" s="168"/>
      <c r="C114" s="169"/>
      <c r="D114" s="170" t="s">
        <v>112</v>
      </c>
      <c r="E114" s="171"/>
      <c r="F114" s="171"/>
      <c r="G114" s="171"/>
      <c r="H114" s="171"/>
      <c r="I114" s="172"/>
      <c r="J114" s="173">
        <f>J294</f>
        <v>0</v>
      </c>
      <c r="K114" s="169"/>
      <c r="L114" s="174"/>
    </row>
    <row r="115" spans="2:12" s="10" customFormat="1" ht="19.95" customHeight="1">
      <c r="B115" s="168"/>
      <c r="C115" s="169"/>
      <c r="D115" s="170" t="s">
        <v>113</v>
      </c>
      <c r="E115" s="171"/>
      <c r="F115" s="171"/>
      <c r="G115" s="171"/>
      <c r="H115" s="171"/>
      <c r="I115" s="172"/>
      <c r="J115" s="173">
        <f>J311</f>
        <v>0</v>
      </c>
      <c r="K115" s="169"/>
      <c r="L115" s="174"/>
    </row>
    <row r="116" spans="2:12" s="10" customFormat="1" ht="19.95" customHeight="1">
      <c r="B116" s="168"/>
      <c r="C116" s="169"/>
      <c r="D116" s="170" t="s">
        <v>114</v>
      </c>
      <c r="E116" s="171"/>
      <c r="F116" s="171"/>
      <c r="G116" s="171"/>
      <c r="H116" s="171"/>
      <c r="I116" s="172"/>
      <c r="J116" s="173">
        <f>J350</f>
        <v>0</v>
      </c>
      <c r="K116" s="169"/>
      <c r="L116" s="174"/>
    </row>
    <row r="117" spans="2:12" s="10" customFormat="1" ht="19.95" customHeight="1">
      <c r="B117" s="168"/>
      <c r="C117" s="169"/>
      <c r="D117" s="170" t="s">
        <v>115</v>
      </c>
      <c r="E117" s="171"/>
      <c r="F117" s="171"/>
      <c r="G117" s="171"/>
      <c r="H117" s="171"/>
      <c r="I117" s="172"/>
      <c r="J117" s="173">
        <f>J369</f>
        <v>0</v>
      </c>
      <c r="K117" s="169"/>
      <c r="L117" s="174"/>
    </row>
    <row r="118" spans="2:12" s="10" customFormat="1" ht="19.95" customHeight="1">
      <c r="B118" s="168"/>
      <c r="C118" s="169"/>
      <c r="D118" s="170" t="s">
        <v>116</v>
      </c>
      <c r="E118" s="171"/>
      <c r="F118" s="171"/>
      <c r="G118" s="171"/>
      <c r="H118" s="171"/>
      <c r="I118" s="172"/>
      <c r="J118" s="173">
        <f>J400</f>
        <v>0</v>
      </c>
      <c r="K118" s="169"/>
      <c r="L118" s="174"/>
    </row>
    <row r="119" spans="2:12" s="10" customFormat="1" ht="19.95" customHeight="1">
      <c r="B119" s="168"/>
      <c r="C119" s="169"/>
      <c r="D119" s="170" t="s">
        <v>117</v>
      </c>
      <c r="E119" s="171"/>
      <c r="F119" s="171"/>
      <c r="G119" s="171"/>
      <c r="H119" s="171"/>
      <c r="I119" s="172"/>
      <c r="J119" s="173">
        <f>J413</f>
        <v>0</v>
      </c>
      <c r="K119" s="169"/>
      <c r="L119" s="174"/>
    </row>
    <row r="120" spans="2:12" s="10" customFormat="1" ht="19.95" customHeight="1">
      <c r="B120" s="168"/>
      <c r="C120" s="169"/>
      <c r="D120" s="170" t="s">
        <v>118</v>
      </c>
      <c r="E120" s="171"/>
      <c r="F120" s="171"/>
      <c r="G120" s="171"/>
      <c r="H120" s="171"/>
      <c r="I120" s="172"/>
      <c r="J120" s="173">
        <f>J444</f>
        <v>0</v>
      </c>
      <c r="K120" s="169"/>
      <c r="L120" s="174"/>
    </row>
    <row r="121" spans="2:12" s="9" customFormat="1" ht="24.9" customHeight="1">
      <c r="B121" s="161"/>
      <c r="C121" s="162"/>
      <c r="D121" s="163" t="s">
        <v>119</v>
      </c>
      <c r="E121" s="164"/>
      <c r="F121" s="164"/>
      <c r="G121" s="164"/>
      <c r="H121" s="164"/>
      <c r="I121" s="165"/>
      <c r="J121" s="166">
        <f>J457</f>
        <v>0</v>
      </c>
      <c r="K121" s="162"/>
      <c r="L121" s="167"/>
    </row>
    <row r="122" spans="2:12" s="10" customFormat="1" ht="19.95" customHeight="1">
      <c r="B122" s="168"/>
      <c r="C122" s="169"/>
      <c r="D122" s="170" t="s">
        <v>120</v>
      </c>
      <c r="E122" s="171"/>
      <c r="F122" s="171"/>
      <c r="G122" s="171"/>
      <c r="H122" s="171"/>
      <c r="I122" s="172"/>
      <c r="J122" s="173">
        <f>J458</f>
        <v>0</v>
      </c>
      <c r="K122" s="169"/>
      <c r="L122" s="174"/>
    </row>
    <row r="123" spans="2:12" s="9" customFormat="1" ht="24.9" customHeight="1">
      <c r="B123" s="161"/>
      <c r="C123" s="162"/>
      <c r="D123" s="163" t="s">
        <v>121</v>
      </c>
      <c r="E123" s="164"/>
      <c r="F123" s="164"/>
      <c r="G123" s="164"/>
      <c r="H123" s="164"/>
      <c r="I123" s="165"/>
      <c r="J123" s="166">
        <f>J462</f>
        <v>0</v>
      </c>
      <c r="K123" s="162"/>
      <c r="L123" s="167"/>
    </row>
    <row r="124" spans="1:31" s="2" customFormat="1" ht="21.75" customHeight="1">
      <c r="A124" s="34"/>
      <c r="B124" s="35"/>
      <c r="C124" s="36"/>
      <c r="D124" s="36"/>
      <c r="E124" s="36"/>
      <c r="F124" s="36"/>
      <c r="G124" s="36"/>
      <c r="H124" s="36"/>
      <c r="I124" s="115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6.9" customHeight="1">
      <c r="A125" s="34"/>
      <c r="B125" s="54"/>
      <c r="C125" s="55"/>
      <c r="D125" s="55"/>
      <c r="E125" s="55"/>
      <c r="F125" s="55"/>
      <c r="G125" s="55"/>
      <c r="H125" s="55"/>
      <c r="I125" s="152"/>
      <c r="J125" s="55"/>
      <c r="K125" s="55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9" spans="1:31" s="2" customFormat="1" ht="6.9" customHeight="1">
      <c r="A129" s="34"/>
      <c r="B129" s="56"/>
      <c r="C129" s="57"/>
      <c r="D129" s="57"/>
      <c r="E129" s="57"/>
      <c r="F129" s="57"/>
      <c r="G129" s="57"/>
      <c r="H129" s="57"/>
      <c r="I129" s="155"/>
      <c r="J129" s="57"/>
      <c r="K129" s="57"/>
      <c r="L129" s="51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31" s="2" customFormat="1" ht="24.9" customHeight="1">
      <c r="A130" s="34"/>
      <c r="B130" s="35"/>
      <c r="C130" s="23" t="s">
        <v>122</v>
      </c>
      <c r="D130" s="36"/>
      <c r="E130" s="36"/>
      <c r="F130" s="36"/>
      <c r="G130" s="36"/>
      <c r="H130" s="36"/>
      <c r="I130" s="115"/>
      <c r="J130" s="36"/>
      <c r="K130" s="36"/>
      <c r="L130" s="51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31" s="2" customFormat="1" ht="6.9" customHeight="1">
      <c r="A131" s="34"/>
      <c r="B131" s="35"/>
      <c r="C131" s="36"/>
      <c r="D131" s="36"/>
      <c r="E131" s="36"/>
      <c r="F131" s="36"/>
      <c r="G131" s="36"/>
      <c r="H131" s="36"/>
      <c r="I131" s="115"/>
      <c r="J131" s="36"/>
      <c r="K131" s="36"/>
      <c r="L131" s="51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pans="1:31" s="2" customFormat="1" ht="12" customHeight="1">
      <c r="A132" s="34"/>
      <c r="B132" s="35"/>
      <c r="C132" s="29" t="s">
        <v>16</v>
      </c>
      <c r="D132" s="36"/>
      <c r="E132" s="36"/>
      <c r="F132" s="36"/>
      <c r="G132" s="36"/>
      <c r="H132" s="36"/>
      <c r="I132" s="115"/>
      <c r="J132" s="36"/>
      <c r="K132" s="36"/>
      <c r="L132" s="51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pans="1:31" s="2" customFormat="1" ht="16.5" customHeight="1">
      <c r="A133" s="34"/>
      <c r="B133" s="35"/>
      <c r="C133" s="36"/>
      <c r="D133" s="36"/>
      <c r="E133" s="309" t="str">
        <f>E7</f>
        <v>ZŠ bratří Venclíků</v>
      </c>
      <c r="F133" s="310"/>
      <c r="G133" s="310"/>
      <c r="H133" s="310"/>
      <c r="I133" s="115"/>
      <c r="J133" s="36"/>
      <c r="K133" s="36"/>
      <c r="L133" s="51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4" spans="1:31" s="2" customFormat="1" ht="12" customHeight="1">
      <c r="A134" s="34"/>
      <c r="B134" s="35"/>
      <c r="C134" s="29" t="s">
        <v>88</v>
      </c>
      <c r="D134" s="36"/>
      <c r="E134" s="36"/>
      <c r="F134" s="36"/>
      <c r="G134" s="36"/>
      <c r="H134" s="36"/>
      <c r="I134" s="115"/>
      <c r="J134" s="36"/>
      <c r="K134" s="36"/>
      <c r="L134" s="51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</row>
    <row r="135" spans="1:31" s="2" customFormat="1" ht="16.5" customHeight="1">
      <c r="A135" s="34"/>
      <c r="B135" s="35"/>
      <c r="C135" s="36"/>
      <c r="D135" s="36"/>
      <c r="E135" s="278" t="str">
        <f>E9</f>
        <v>01 - Stavební část</v>
      </c>
      <c r="F135" s="308"/>
      <c r="G135" s="308"/>
      <c r="H135" s="308"/>
      <c r="I135" s="115"/>
      <c r="J135" s="36"/>
      <c r="K135" s="36"/>
      <c r="L135" s="51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</row>
    <row r="136" spans="1:31" s="2" customFormat="1" ht="6.9" customHeight="1">
      <c r="A136" s="34"/>
      <c r="B136" s="35"/>
      <c r="C136" s="36"/>
      <c r="D136" s="36"/>
      <c r="E136" s="36"/>
      <c r="F136" s="36"/>
      <c r="G136" s="36"/>
      <c r="H136" s="36"/>
      <c r="I136" s="115"/>
      <c r="J136" s="36"/>
      <c r="K136" s="36"/>
      <c r="L136" s="51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</row>
    <row r="137" spans="1:31" s="2" customFormat="1" ht="12" customHeight="1">
      <c r="A137" s="34"/>
      <c r="B137" s="35"/>
      <c r="C137" s="29" t="s">
        <v>20</v>
      </c>
      <c r="D137" s="36"/>
      <c r="E137" s="36"/>
      <c r="F137" s="27" t="str">
        <f>F12</f>
        <v xml:space="preserve"> </v>
      </c>
      <c r="G137" s="36"/>
      <c r="H137" s="36"/>
      <c r="I137" s="117" t="s">
        <v>22</v>
      </c>
      <c r="J137" s="66" t="str">
        <f>IF(J12="","",J12)</f>
        <v>23. 8. 2017</v>
      </c>
      <c r="K137" s="36"/>
      <c r="L137" s="51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</row>
    <row r="138" spans="1:31" s="2" customFormat="1" ht="6.9" customHeight="1">
      <c r="A138" s="34"/>
      <c r="B138" s="35"/>
      <c r="C138" s="36"/>
      <c r="D138" s="36"/>
      <c r="E138" s="36"/>
      <c r="F138" s="36"/>
      <c r="G138" s="36"/>
      <c r="H138" s="36"/>
      <c r="I138" s="115"/>
      <c r="J138" s="36"/>
      <c r="K138" s="36"/>
      <c r="L138" s="51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</row>
    <row r="139" spans="1:31" s="2" customFormat="1" ht="15.15" customHeight="1">
      <c r="A139" s="34"/>
      <c r="B139" s="35"/>
      <c r="C139" s="29" t="s">
        <v>24</v>
      </c>
      <c r="D139" s="36"/>
      <c r="E139" s="36"/>
      <c r="F139" s="27" t="str">
        <f>E15</f>
        <v xml:space="preserve"> </v>
      </c>
      <c r="G139" s="36"/>
      <c r="H139" s="36"/>
      <c r="I139" s="117" t="s">
        <v>29</v>
      </c>
      <c r="J139" s="32" t="str">
        <f>E21</f>
        <v xml:space="preserve"> </v>
      </c>
      <c r="K139" s="36"/>
      <c r="L139" s="51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</row>
    <row r="140" spans="1:31" s="2" customFormat="1" ht="15.15" customHeight="1">
      <c r="A140" s="34"/>
      <c r="B140" s="35"/>
      <c r="C140" s="29" t="s">
        <v>27</v>
      </c>
      <c r="D140" s="36"/>
      <c r="E140" s="36"/>
      <c r="F140" s="27" t="str">
        <f>IF(E18="","",E18)</f>
        <v>Vyplň údaj</v>
      </c>
      <c r="G140" s="36"/>
      <c r="H140" s="36"/>
      <c r="I140" s="117" t="s">
        <v>31</v>
      </c>
      <c r="J140" s="32" t="str">
        <f>E24</f>
        <v xml:space="preserve"> </v>
      </c>
      <c r="K140" s="36"/>
      <c r="L140" s="51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</row>
    <row r="141" spans="1:31" s="2" customFormat="1" ht="10.35" customHeight="1">
      <c r="A141" s="34"/>
      <c r="B141" s="35"/>
      <c r="C141" s="36"/>
      <c r="D141" s="36"/>
      <c r="E141" s="36"/>
      <c r="F141" s="36"/>
      <c r="G141" s="36"/>
      <c r="H141" s="36"/>
      <c r="I141" s="115"/>
      <c r="J141" s="36"/>
      <c r="K141" s="36"/>
      <c r="L141" s="51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</row>
    <row r="142" spans="1:31" s="11" customFormat="1" ht="29.25" customHeight="1">
      <c r="A142" s="175"/>
      <c r="B142" s="176"/>
      <c r="C142" s="177" t="s">
        <v>123</v>
      </c>
      <c r="D142" s="178" t="s">
        <v>58</v>
      </c>
      <c r="E142" s="178" t="s">
        <v>54</v>
      </c>
      <c r="F142" s="178" t="s">
        <v>55</v>
      </c>
      <c r="G142" s="178" t="s">
        <v>124</v>
      </c>
      <c r="H142" s="178" t="s">
        <v>125</v>
      </c>
      <c r="I142" s="179" t="s">
        <v>126</v>
      </c>
      <c r="J142" s="180" t="s">
        <v>92</v>
      </c>
      <c r="K142" s="181" t="s">
        <v>127</v>
      </c>
      <c r="L142" s="182"/>
      <c r="M142" s="75" t="s">
        <v>1</v>
      </c>
      <c r="N142" s="76" t="s">
        <v>37</v>
      </c>
      <c r="O142" s="76" t="s">
        <v>128</v>
      </c>
      <c r="P142" s="76" t="s">
        <v>129</v>
      </c>
      <c r="Q142" s="76" t="s">
        <v>130</v>
      </c>
      <c r="R142" s="76" t="s">
        <v>131</v>
      </c>
      <c r="S142" s="76" t="s">
        <v>132</v>
      </c>
      <c r="T142" s="77" t="s">
        <v>133</v>
      </c>
      <c r="U142" s="175"/>
      <c r="V142" s="175"/>
      <c r="W142" s="175"/>
      <c r="X142" s="175"/>
      <c r="Y142" s="175"/>
      <c r="Z142" s="175"/>
      <c r="AA142" s="175"/>
      <c r="AB142" s="175"/>
      <c r="AC142" s="175"/>
      <c r="AD142" s="175"/>
      <c r="AE142" s="175"/>
    </row>
    <row r="143" spans="1:63" s="2" customFormat="1" ht="22.95" customHeight="1">
      <c r="A143" s="34"/>
      <c r="B143" s="35"/>
      <c r="C143" s="82" t="s">
        <v>134</v>
      </c>
      <c r="D143" s="36"/>
      <c r="E143" s="36"/>
      <c r="F143" s="36"/>
      <c r="G143" s="36"/>
      <c r="H143" s="36"/>
      <c r="I143" s="115"/>
      <c r="J143" s="183">
        <f>BK143</f>
        <v>0</v>
      </c>
      <c r="K143" s="36"/>
      <c r="L143" s="39"/>
      <c r="M143" s="78"/>
      <c r="N143" s="184"/>
      <c r="O143" s="79"/>
      <c r="P143" s="185">
        <f>P144+P248+P457+P462</f>
        <v>0</v>
      </c>
      <c r="Q143" s="79"/>
      <c r="R143" s="185">
        <f>R144+R248+R457+R462</f>
        <v>18.846175000000002</v>
      </c>
      <c r="S143" s="79"/>
      <c r="T143" s="186">
        <f>T144+T248+T457+T462</f>
        <v>6.18069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7" t="s">
        <v>72</v>
      </c>
      <c r="AU143" s="17" t="s">
        <v>94</v>
      </c>
      <c r="BK143" s="187">
        <f>BK144+BK248+BK457+BK462</f>
        <v>0</v>
      </c>
    </row>
    <row r="144" spans="2:63" s="12" customFormat="1" ht="25.95" customHeight="1">
      <c r="B144" s="188"/>
      <c r="C144" s="189"/>
      <c r="D144" s="190" t="s">
        <v>72</v>
      </c>
      <c r="E144" s="191" t="s">
        <v>135</v>
      </c>
      <c r="F144" s="191" t="s">
        <v>136</v>
      </c>
      <c r="G144" s="189"/>
      <c r="H144" s="189"/>
      <c r="I144" s="192"/>
      <c r="J144" s="193">
        <f>BK144</f>
        <v>0</v>
      </c>
      <c r="K144" s="189"/>
      <c r="L144" s="194"/>
      <c r="M144" s="195"/>
      <c r="N144" s="196"/>
      <c r="O144" s="196"/>
      <c r="P144" s="197">
        <f>P145+P155+P158+P205+P208+P216+P227+P240+P245</f>
        <v>0</v>
      </c>
      <c r="Q144" s="196"/>
      <c r="R144" s="197">
        <f>R145+R155+R158+R205+R208+R216+R227+R240+R245</f>
        <v>13.027935000000001</v>
      </c>
      <c r="S144" s="196"/>
      <c r="T144" s="198">
        <f>T145+T155+T158+T205+T208+T216+T227+T240+T245</f>
        <v>5.462</v>
      </c>
      <c r="AR144" s="199" t="s">
        <v>81</v>
      </c>
      <c r="AT144" s="200" t="s">
        <v>72</v>
      </c>
      <c r="AU144" s="200" t="s">
        <v>73</v>
      </c>
      <c r="AY144" s="199" t="s">
        <v>137</v>
      </c>
      <c r="BK144" s="201">
        <f>BK145+BK155+BK158+BK205+BK208+BK216+BK227+BK240+BK245</f>
        <v>0</v>
      </c>
    </row>
    <row r="145" spans="2:63" s="12" customFormat="1" ht="22.95" customHeight="1">
      <c r="B145" s="188"/>
      <c r="C145" s="189"/>
      <c r="D145" s="190" t="s">
        <v>72</v>
      </c>
      <c r="E145" s="202" t="s">
        <v>138</v>
      </c>
      <c r="F145" s="202" t="s">
        <v>139</v>
      </c>
      <c r="G145" s="189"/>
      <c r="H145" s="189"/>
      <c r="I145" s="192"/>
      <c r="J145" s="203">
        <f>BK145</f>
        <v>0</v>
      </c>
      <c r="K145" s="189"/>
      <c r="L145" s="194"/>
      <c r="M145" s="195"/>
      <c r="N145" s="196"/>
      <c r="O145" s="196"/>
      <c r="P145" s="197">
        <f>SUM(P146:P154)</f>
        <v>0</v>
      </c>
      <c r="Q145" s="196"/>
      <c r="R145" s="197">
        <f>SUM(R146:R154)</f>
        <v>0.8300949999999999</v>
      </c>
      <c r="S145" s="196"/>
      <c r="T145" s="198">
        <f>SUM(T146:T154)</f>
        <v>0</v>
      </c>
      <c r="AR145" s="199" t="s">
        <v>81</v>
      </c>
      <c r="AT145" s="200" t="s">
        <v>72</v>
      </c>
      <c r="AU145" s="200" t="s">
        <v>81</v>
      </c>
      <c r="AY145" s="199" t="s">
        <v>137</v>
      </c>
      <c r="BK145" s="201">
        <f>SUM(BK146:BK154)</f>
        <v>0</v>
      </c>
    </row>
    <row r="146" spans="1:65" s="2" customFormat="1" ht="21.75" customHeight="1">
      <c r="A146" s="34"/>
      <c r="B146" s="35"/>
      <c r="C146" s="204" t="s">
        <v>81</v>
      </c>
      <c r="D146" s="204" t="s">
        <v>140</v>
      </c>
      <c r="E146" s="205" t="s">
        <v>141</v>
      </c>
      <c r="F146" s="206" t="s">
        <v>142</v>
      </c>
      <c r="G146" s="207" t="s">
        <v>143</v>
      </c>
      <c r="H146" s="208">
        <v>2</v>
      </c>
      <c r="I146" s="209"/>
      <c r="J146" s="210">
        <f>ROUND(I146*H146,2)</f>
        <v>0</v>
      </c>
      <c r="K146" s="211"/>
      <c r="L146" s="39"/>
      <c r="M146" s="212" t="s">
        <v>1</v>
      </c>
      <c r="N146" s="213" t="s">
        <v>38</v>
      </c>
      <c r="O146" s="71"/>
      <c r="P146" s="214">
        <f>O146*H146</f>
        <v>0</v>
      </c>
      <c r="Q146" s="214">
        <v>0.12335</v>
      </c>
      <c r="R146" s="214">
        <f>Q146*H146</f>
        <v>0.2467</v>
      </c>
      <c r="S146" s="214">
        <v>0</v>
      </c>
      <c r="T146" s="215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16" t="s">
        <v>144</v>
      </c>
      <c r="AT146" s="216" t="s">
        <v>140</v>
      </c>
      <c r="AU146" s="216" t="s">
        <v>83</v>
      </c>
      <c r="AY146" s="17" t="s">
        <v>137</v>
      </c>
      <c r="BE146" s="217">
        <f>IF(N146="základní",J146,0)</f>
        <v>0</v>
      </c>
      <c r="BF146" s="217">
        <f>IF(N146="snížená",J146,0)</f>
        <v>0</v>
      </c>
      <c r="BG146" s="217">
        <f>IF(N146="zákl. přenesená",J146,0)</f>
        <v>0</v>
      </c>
      <c r="BH146" s="217">
        <f>IF(N146="sníž. přenesená",J146,0)</f>
        <v>0</v>
      </c>
      <c r="BI146" s="217">
        <f>IF(N146="nulová",J146,0)</f>
        <v>0</v>
      </c>
      <c r="BJ146" s="17" t="s">
        <v>81</v>
      </c>
      <c r="BK146" s="217">
        <f>ROUND(I146*H146,2)</f>
        <v>0</v>
      </c>
      <c r="BL146" s="17" t="s">
        <v>144</v>
      </c>
      <c r="BM146" s="216" t="s">
        <v>145</v>
      </c>
    </row>
    <row r="147" spans="2:51" s="13" customFormat="1" ht="12">
      <c r="B147" s="218"/>
      <c r="C147" s="219"/>
      <c r="D147" s="220" t="s">
        <v>146</v>
      </c>
      <c r="E147" s="221" t="s">
        <v>1</v>
      </c>
      <c r="F147" s="222" t="s">
        <v>147</v>
      </c>
      <c r="G147" s="219"/>
      <c r="H147" s="221" t="s">
        <v>1</v>
      </c>
      <c r="I147" s="223"/>
      <c r="J147" s="219"/>
      <c r="K147" s="219"/>
      <c r="L147" s="224"/>
      <c r="M147" s="225"/>
      <c r="N147" s="226"/>
      <c r="O147" s="226"/>
      <c r="P147" s="226"/>
      <c r="Q147" s="226"/>
      <c r="R147" s="226"/>
      <c r="S147" s="226"/>
      <c r="T147" s="227"/>
      <c r="AT147" s="228" t="s">
        <v>146</v>
      </c>
      <c r="AU147" s="228" t="s">
        <v>83</v>
      </c>
      <c r="AV147" s="13" t="s">
        <v>81</v>
      </c>
      <c r="AW147" s="13" t="s">
        <v>30</v>
      </c>
      <c r="AX147" s="13" t="s">
        <v>73</v>
      </c>
      <c r="AY147" s="228" t="s">
        <v>137</v>
      </c>
    </row>
    <row r="148" spans="2:51" s="13" customFormat="1" ht="12">
      <c r="B148" s="218"/>
      <c r="C148" s="219"/>
      <c r="D148" s="220" t="s">
        <v>146</v>
      </c>
      <c r="E148" s="221" t="s">
        <v>1</v>
      </c>
      <c r="F148" s="222" t="s">
        <v>148</v>
      </c>
      <c r="G148" s="219"/>
      <c r="H148" s="221" t="s">
        <v>1</v>
      </c>
      <c r="I148" s="223"/>
      <c r="J148" s="219"/>
      <c r="K148" s="219"/>
      <c r="L148" s="224"/>
      <c r="M148" s="225"/>
      <c r="N148" s="226"/>
      <c r="O148" s="226"/>
      <c r="P148" s="226"/>
      <c r="Q148" s="226"/>
      <c r="R148" s="226"/>
      <c r="S148" s="226"/>
      <c r="T148" s="227"/>
      <c r="AT148" s="228" t="s">
        <v>146</v>
      </c>
      <c r="AU148" s="228" t="s">
        <v>83</v>
      </c>
      <c r="AV148" s="13" t="s">
        <v>81</v>
      </c>
      <c r="AW148" s="13" t="s">
        <v>30</v>
      </c>
      <c r="AX148" s="13" t="s">
        <v>73</v>
      </c>
      <c r="AY148" s="228" t="s">
        <v>137</v>
      </c>
    </row>
    <row r="149" spans="2:51" s="14" customFormat="1" ht="12">
      <c r="B149" s="229"/>
      <c r="C149" s="230"/>
      <c r="D149" s="220" t="s">
        <v>146</v>
      </c>
      <c r="E149" s="231" t="s">
        <v>1</v>
      </c>
      <c r="F149" s="232" t="s">
        <v>149</v>
      </c>
      <c r="G149" s="230"/>
      <c r="H149" s="233">
        <v>2</v>
      </c>
      <c r="I149" s="234"/>
      <c r="J149" s="230"/>
      <c r="K149" s="230"/>
      <c r="L149" s="235"/>
      <c r="M149" s="236"/>
      <c r="N149" s="237"/>
      <c r="O149" s="237"/>
      <c r="P149" s="237"/>
      <c r="Q149" s="237"/>
      <c r="R149" s="237"/>
      <c r="S149" s="237"/>
      <c r="T149" s="238"/>
      <c r="AT149" s="239" t="s">
        <v>146</v>
      </c>
      <c r="AU149" s="239" t="s">
        <v>83</v>
      </c>
      <c r="AV149" s="14" t="s">
        <v>83</v>
      </c>
      <c r="AW149" s="14" t="s">
        <v>30</v>
      </c>
      <c r="AX149" s="14" t="s">
        <v>81</v>
      </c>
      <c r="AY149" s="239" t="s">
        <v>137</v>
      </c>
    </row>
    <row r="150" spans="1:65" s="2" customFormat="1" ht="21.75" customHeight="1">
      <c r="A150" s="34"/>
      <c r="B150" s="35"/>
      <c r="C150" s="204" t="s">
        <v>83</v>
      </c>
      <c r="D150" s="204" t="s">
        <v>140</v>
      </c>
      <c r="E150" s="205" t="s">
        <v>150</v>
      </c>
      <c r="F150" s="206" t="s">
        <v>151</v>
      </c>
      <c r="G150" s="207" t="s">
        <v>143</v>
      </c>
      <c r="H150" s="208">
        <v>2.3</v>
      </c>
      <c r="I150" s="209"/>
      <c r="J150" s="210">
        <f>ROUND(I150*H150,2)</f>
        <v>0</v>
      </c>
      <c r="K150" s="211"/>
      <c r="L150" s="39"/>
      <c r="M150" s="212" t="s">
        <v>1</v>
      </c>
      <c r="N150" s="213" t="s">
        <v>38</v>
      </c>
      <c r="O150" s="71"/>
      <c r="P150" s="214">
        <f>O150*H150</f>
        <v>0</v>
      </c>
      <c r="Q150" s="214">
        <v>0.25365</v>
      </c>
      <c r="R150" s="214">
        <f>Q150*H150</f>
        <v>0.5833949999999999</v>
      </c>
      <c r="S150" s="214">
        <v>0</v>
      </c>
      <c r="T150" s="215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16" t="s">
        <v>144</v>
      </c>
      <c r="AT150" s="216" t="s">
        <v>140</v>
      </c>
      <c r="AU150" s="216" t="s">
        <v>83</v>
      </c>
      <c r="AY150" s="17" t="s">
        <v>137</v>
      </c>
      <c r="BE150" s="217">
        <f>IF(N150="základní",J150,0)</f>
        <v>0</v>
      </c>
      <c r="BF150" s="217">
        <f>IF(N150="snížená",J150,0)</f>
        <v>0</v>
      </c>
      <c r="BG150" s="217">
        <f>IF(N150="zákl. přenesená",J150,0)</f>
        <v>0</v>
      </c>
      <c r="BH150" s="217">
        <f>IF(N150="sníž. přenesená",J150,0)</f>
        <v>0</v>
      </c>
      <c r="BI150" s="217">
        <f>IF(N150="nulová",J150,0)</f>
        <v>0</v>
      </c>
      <c r="BJ150" s="17" t="s">
        <v>81</v>
      </c>
      <c r="BK150" s="217">
        <f>ROUND(I150*H150,2)</f>
        <v>0</v>
      </c>
      <c r="BL150" s="17" t="s">
        <v>144</v>
      </c>
      <c r="BM150" s="216" t="s">
        <v>152</v>
      </c>
    </row>
    <row r="151" spans="2:51" s="13" customFormat="1" ht="12">
      <c r="B151" s="218"/>
      <c r="C151" s="219"/>
      <c r="D151" s="220" t="s">
        <v>146</v>
      </c>
      <c r="E151" s="221" t="s">
        <v>1</v>
      </c>
      <c r="F151" s="222" t="s">
        <v>153</v>
      </c>
      <c r="G151" s="219"/>
      <c r="H151" s="221" t="s">
        <v>1</v>
      </c>
      <c r="I151" s="223"/>
      <c r="J151" s="219"/>
      <c r="K151" s="219"/>
      <c r="L151" s="224"/>
      <c r="M151" s="225"/>
      <c r="N151" s="226"/>
      <c r="O151" s="226"/>
      <c r="P151" s="226"/>
      <c r="Q151" s="226"/>
      <c r="R151" s="226"/>
      <c r="S151" s="226"/>
      <c r="T151" s="227"/>
      <c r="AT151" s="228" t="s">
        <v>146</v>
      </c>
      <c r="AU151" s="228" t="s">
        <v>83</v>
      </c>
      <c r="AV151" s="13" t="s">
        <v>81</v>
      </c>
      <c r="AW151" s="13" t="s">
        <v>30</v>
      </c>
      <c r="AX151" s="13" t="s">
        <v>73</v>
      </c>
      <c r="AY151" s="228" t="s">
        <v>137</v>
      </c>
    </row>
    <row r="152" spans="2:51" s="13" customFormat="1" ht="12">
      <c r="B152" s="218"/>
      <c r="C152" s="219"/>
      <c r="D152" s="220" t="s">
        <v>146</v>
      </c>
      <c r="E152" s="221" t="s">
        <v>1</v>
      </c>
      <c r="F152" s="222" t="s">
        <v>154</v>
      </c>
      <c r="G152" s="219"/>
      <c r="H152" s="221" t="s">
        <v>1</v>
      </c>
      <c r="I152" s="223"/>
      <c r="J152" s="219"/>
      <c r="K152" s="219"/>
      <c r="L152" s="224"/>
      <c r="M152" s="225"/>
      <c r="N152" s="226"/>
      <c r="O152" s="226"/>
      <c r="P152" s="226"/>
      <c r="Q152" s="226"/>
      <c r="R152" s="226"/>
      <c r="S152" s="226"/>
      <c r="T152" s="227"/>
      <c r="AT152" s="228" t="s">
        <v>146</v>
      </c>
      <c r="AU152" s="228" t="s">
        <v>83</v>
      </c>
      <c r="AV152" s="13" t="s">
        <v>81</v>
      </c>
      <c r="AW152" s="13" t="s">
        <v>30</v>
      </c>
      <c r="AX152" s="13" t="s">
        <v>73</v>
      </c>
      <c r="AY152" s="228" t="s">
        <v>137</v>
      </c>
    </row>
    <row r="153" spans="2:51" s="14" customFormat="1" ht="12">
      <c r="B153" s="229"/>
      <c r="C153" s="230"/>
      <c r="D153" s="220" t="s">
        <v>146</v>
      </c>
      <c r="E153" s="231" t="s">
        <v>1</v>
      </c>
      <c r="F153" s="232" t="s">
        <v>155</v>
      </c>
      <c r="G153" s="230"/>
      <c r="H153" s="233">
        <v>2.3</v>
      </c>
      <c r="I153" s="234"/>
      <c r="J153" s="230"/>
      <c r="K153" s="230"/>
      <c r="L153" s="235"/>
      <c r="M153" s="236"/>
      <c r="N153" s="237"/>
      <c r="O153" s="237"/>
      <c r="P153" s="237"/>
      <c r="Q153" s="237"/>
      <c r="R153" s="237"/>
      <c r="S153" s="237"/>
      <c r="T153" s="238"/>
      <c r="AT153" s="239" t="s">
        <v>146</v>
      </c>
      <c r="AU153" s="239" t="s">
        <v>83</v>
      </c>
      <c r="AV153" s="14" t="s">
        <v>83</v>
      </c>
      <c r="AW153" s="14" t="s">
        <v>30</v>
      </c>
      <c r="AX153" s="14" t="s">
        <v>81</v>
      </c>
      <c r="AY153" s="239" t="s">
        <v>137</v>
      </c>
    </row>
    <row r="154" spans="1:65" s="2" customFormat="1" ht="16.5" customHeight="1">
      <c r="A154" s="34"/>
      <c r="B154" s="35"/>
      <c r="C154" s="204" t="s">
        <v>138</v>
      </c>
      <c r="D154" s="204" t="s">
        <v>140</v>
      </c>
      <c r="E154" s="205" t="s">
        <v>156</v>
      </c>
      <c r="F154" s="206" t="s">
        <v>157</v>
      </c>
      <c r="G154" s="207" t="s">
        <v>158</v>
      </c>
      <c r="H154" s="208">
        <v>1</v>
      </c>
      <c r="I154" s="209"/>
      <c r="J154" s="210">
        <f>ROUND(I154*H154,2)</f>
        <v>0</v>
      </c>
      <c r="K154" s="211"/>
      <c r="L154" s="39"/>
      <c r="M154" s="212" t="s">
        <v>1</v>
      </c>
      <c r="N154" s="213" t="s">
        <v>38</v>
      </c>
      <c r="O154" s="71"/>
      <c r="P154" s="214">
        <f>O154*H154</f>
        <v>0</v>
      </c>
      <c r="Q154" s="214">
        <v>0</v>
      </c>
      <c r="R154" s="214">
        <f>Q154*H154</f>
        <v>0</v>
      </c>
      <c r="S154" s="214">
        <v>0</v>
      </c>
      <c r="T154" s="215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16" t="s">
        <v>144</v>
      </c>
      <c r="AT154" s="216" t="s">
        <v>140</v>
      </c>
      <c r="AU154" s="216" t="s">
        <v>83</v>
      </c>
      <c r="AY154" s="17" t="s">
        <v>137</v>
      </c>
      <c r="BE154" s="217">
        <f>IF(N154="základní",J154,0)</f>
        <v>0</v>
      </c>
      <c r="BF154" s="217">
        <f>IF(N154="snížená",J154,0)</f>
        <v>0</v>
      </c>
      <c r="BG154" s="217">
        <f>IF(N154="zákl. přenesená",J154,0)</f>
        <v>0</v>
      </c>
      <c r="BH154" s="217">
        <f>IF(N154="sníž. přenesená",J154,0)</f>
        <v>0</v>
      </c>
      <c r="BI154" s="217">
        <f>IF(N154="nulová",J154,0)</f>
        <v>0</v>
      </c>
      <c r="BJ154" s="17" t="s">
        <v>81</v>
      </c>
      <c r="BK154" s="217">
        <f>ROUND(I154*H154,2)</f>
        <v>0</v>
      </c>
      <c r="BL154" s="17" t="s">
        <v>144</v>
      </c>
      <c r="BM154" s="216" t="s">
        <v>159</v>
      </c>
    </row>
    <row r="155" spans="2:63" s="12" customFormat="1" ht="22.95" customHeight="1">
      <c r="B155" s="188"/>
      <c r="C155" s="189"/>
      <c r="D155" s="190" t="s">
        <v>72</v>
      </c>
      <c r="E155" s="202" t="s">
        <v>160</v>
      </c>
      <c r="F155" s="202" t="s">
        <v>161</v>
      </c>
      <c r="G155" s="189"/>
      <c r="H155" s="189"/>
      <c r="I155" s="192"/>
      <c r="J155" s="203">
        <f>BK155</f>
        <v>0</v>
      </c>
      <c r="K155" s="189"/>
      <c r="L155" s="194"/>
      <c r="M155" s="195"/>
      <c r="N155" s="196"/>
      <c r="O155" s="196"/>
      <c r="P155" s="197">
        <f>SUM(P156:P157)</f>
        <v>0</v>
      </c>
      <c r="Q155" s="196"/>
      <c r="R155" s="197">
        <f>SUM(R156:R157)</f>
        <v>0</v>
      </c>
      <c r="S155" s="196"/>
      <c r="T155" s="198">
        <f>SUM(T156:T157)</f>
        <v>0</v>
      </c>
      <c r="AR155" s="199" t="s">
        <v>81</v>
      </c>
      <c r="AT155" s="200" t="s">
        <v>72</v>
      </c>
      <c r="AU155" s="200" t="s">
        <v>81</v>
      </c>
      <c r="AY155" s="199" t="s">
        <v>137</v>
      </c>
      <c r="BK155" s="201">
        <f>SUM(BK156:BK157)</f>
        <v>0</v>
      </c>
    </row>
    <row r="156" spans="1:65" s="2" customFormat="1" ht="21.75" customHeight="1">
      <c r="A156" s="34"/>
      <c r="B156" s="35"/>
      <c r="C156" s="204" t="s">
        <v>162</v>
      </c>
      <c r="D156" s="204" t="s">
        <v>140</v>
      </c>
      <c r="E156" s="205" t="s">
        <v>163</v>
      </c>
      <c r="F156" s="206" t="s">
        <v>164</v>
      </c>
      <c r="G156" s="207" t="s">
        <v>143</v>
      </c>
      <c r="H156" s="208">
        <v>100</v>
      </c>
      <c r="I156" s="209"/>
      <c r="J156" s="210">
        <f>ROUND(I156*H156,2)</f>
        <v>0</v>
      </c>
      <c r="K156" s="211"/>
      <c r="L156" s="39"/>
      <c r="M156" s="212" t="s">
        <v>1</v>
      </c>
      <c r="N156" s="213" t="s">
        <v>38</v>
      </c>
      <c r="O156" s="71"/>
      <c r="P156" s="214">
        <f>O156*H156</f>
        <v>0</v>
      </c>
      <c r="Q156" s="214">
        <v>0</v>
      </c>
      <c r="R156" s="214">
        <f>Q156*H156</f>
        <v>0</v>
      </c>
      <c r="S156" s="214">
        <v>0</v>
      </c>
      <c r="T156" s="215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16" t="s">
        <v>144</v>
      </c>
      <c r="AT156" s="216" t="s">
        <v>140</v>
      </c>
      <c r="AU156" s="216" t="s">
        <v>83</v>
      </c>
      <c r="AY156" s="17" t="s">
        <v>137</v>
      </c>
      <c r="BE156" s="217">
        <f>IF(N156="základní",J156,0)</f>
        <v>0</v>
      </c>
      <c r="BF156" s="217">
        <f>IF(N156="snížená",J156,0)</f>
        <v>0</v>
      </c>
      <c r="BG156" s="217">
        <f>IF(N156="zákl. přenesená",J156,0)</f>
        <v>0</v>
      </c>
      <c r="BH156" s="217">
        <f>IF(N156="sníž. přenesená",J156,0)</f>
        <v>0</v>
      </c>
      <c r="BI156" s="217">
        <f>IF(N156="nulová",J156,0)</f>
        <v>0</v>
      </c>
      <c r="BJ156" s="17" t="s">
        <v>81</v>
      </c>
      <c r="BK156" s="217">
        <f>ROUND(I156*H156,2)</f>
        <v>0</v>
      </c>
      <c r="BL156" s="17" t="s">
        <v>144</v>
      </c>
      <c r="BM156" s="216" t="s">
        <v>165</v>
      </c>
    </row>
    <row r="157" spans="1:65" s="2" customFormat="1" ht="16.5" customHeight="1">
      <c r="A157" s="34"/>
      <c r="B157" s="35"/>
      <c r="C157" s="204" t="s">
        <v>166</v>
      </c>
      <c r="D157" s="204" t="s">
        <v>140</v>
      </c>
      <c r="E157" s="205" t="s">
        <v>167</v>
      </c>
      <c r="F157" s="206" t="s">
        <v>168</v>
      </c>
      <c r="G157" s="207" t="s">
        <v>143</v>
      </c>
      <c r="H157" s="208">
        <v>100</v>
      </c>
      <c r="I157" s="209"/>
      <c r="J157" s="210">
        <f>ROUND(I157*H157,2)</f>
        <v>0</v>
      </c>
      <c r="K157" s="211"/>
      <c r="L157" s="39"/>
      <c r="M157" s="212" t="s">
        <v>1</v>
      </c>
      <c r="N157" s="213" t="s">
        <v>38</v>
      </c>
      <c r="O157" s="71"/>
      <c r="P157" s="214">
        <f>O157*H157</f>
        <v>0</v>
      </c>
      <c r="Q157" s="214">
        <v>0</v>
      </c>
      <c r="R157" s="214">
        <f>Q157*H157</f>
        <v>0</v>
      </c>
      <c r="S157" s="214">
        <v>0</v>
      </c>
      <c r="T157" s="215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16" t="s">
        <v>144</v>
      </c>
      <c r="AT157" s="216" t="s">
        <v>140</v>
      </c>
      <c r="AU157" s="216" t="s">
        <v>83</v>
      </c>
      <c r="AY157" s="17" t="s">
        <v>137</v>
      </c>
      <c r="BE157" s="217">
        <f>IF(N157="základní",J157,0)</f>
        <v>0</v>
      </c>
      <c r="BF157" s="217">
        <f>IF(N157="snížená",J157,0)</f>
        <v>0</v>
      </c>
      <c r="BG157" s="217">
        <f>IF(N157="zákl. přenesená",J157,0)</f>
        <v>0</v>
      </c>
      <c r="BH157" s="217">
        <f>IF(N157="sníž. přenesená",J157,0)</f>
        <v>0</v>
      </c>
      <c r="BI157" s="217">
        <f>IF(N157="nulová",J157,0)</f>
        <v>0</v>
      </c>
      <c r="BJ157" s="17" t="s">
        <v>81</v>
      </c>
      <c r="BK157" s="217">
        <f>ROUND(I157*H157,2)</f>
        <v>0</v>
      </c>
      <c r="BL157" s="17" t="s">
        <v>144</v>
      </c>
      <c r="BM157" s="216" t="s">
        <v>169</v>
      </c>
    </row>
    <row r="158" spans="2:63" s="12" customFormat="1" ht="22.95" customHeight="1">
      <c r="B158" s="188"/>
      <c r="C158" s="189"/>
      <c r="D158" s="190" t="s">
        <v>72</v>
      </c>
      <c r="E158" s="202" t="s">
        <v>170</v>
      </c>
      <c r="F158" s="202" t="s">
        <v>171</v>
      </c>
      <c r="G158" s="189"/>
      <c r="H158" s="189"/>
      <c r="I158" s="192"/>
      <c r="J158" s="203">
        <f>BK158</f>
        <v>0</v>
      </c>
      <c r="K158" s="189"/>
      <c r="L158" s="194"/>
      <c r="M158" s="195"/>
      <c r="N158" s="196"/>
      <c r="O158" s="196"/>
      <c r="P158" s="197">
        <f>SUM(P159:P204)</f>
        <v>0</v>
      </c>
      <c r="Q158" s="196"/>
      <c r="R158" s="197">
        <f>SUM(R159:R204)</f>
        <v>12.1798</v>
      </c>
      <c r="S158" s="196"/>
      <c r="T158" s="198">
        <f>SUM(T159:T204)</f>
        <v>0</v>
      </c>
      <c r="AR158" s="199" t="s">
        <v>81</v>
      </c>
      <c r="AT158" s="200" t="s">
        <v>72</v>
      </c>
      <c r="AU158" s="200" t="s">
        <v>81</v>
      </c>
      <c r="AY158" s="199" t="s">
        <v>137</v>
      </c>
      <c r="BK158" s="201">
        <f>SUM(BK159:BK204)</f>
        <v>0</v>
      </c>
    </row>
    <row r="159" spans="1:65" s="2" customFormat="1" ht="21.75" customHeight="1">
      <c r="A159" s="34"/>
      <c r="B159" s="35"/>
      <c r="C159" s="204" t="s">
        <v>144</v>
      </c>
      <c r="D159" s="204" t="s">
        <v>140</v>
      </c>
      <c r="E159" s="205" t="s">
        <v>172</v>
      </c>
      <c r="F159" s="206" t="s">
        <v>173</v>
      </c>
      <c r="G159" s="207" t="s">
        <v>174</v>
      </c>
      <c r="H159" s="208">
        <v>5</v>
      </c>
      <c r="I159" s="209"/>
      <c r="J159" s="210">
        <f>ROUND(I159*H159,2)</f>
        <v>0</v>
      </c>
      <c r="K159" s="211"/>
      <c r="L159" s="39"/>
      <c r="M159" s="212" t="s">
        <v>1</v>
      </c>
      <c r="N159" s="213" t="s">
        <v>38</v>
      </c>
      <c r="O159" s="71"/>
      <c r="P159" s="214">
        <f>O159*H159</f>
        <v>0</v>
      </c>
      <c r="Q159" s="214">
        <v>0.1575</v>
      </c>
      <c r="R159" s="214">
        <f>Q159*H159</f>
        <v>0.7875</v>
      </c>
      <c r="S159" s="214">
        <v>0</v>
      </c>
      <c r="T159" s="215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16" t="s">
        <v>144</v>
      </c>
      <c r="AT159" s="216" t="s">
        <v>140</v>
      </c>
      <c r="AU159" s="216" t="s">
        <v>83</v>
      </c>
      <c r="AY159" s="17" t="s">
        <v>137</v>
      </c>
      <c r="BE159" s="217">
        <f>IF(N159="základní",J159,0)</f>
        <v>0</v>
      </c>
      <c r="BF159" s="217">
        <f>IF(N159="snížená",J159,0)</f>
        <v>0</v>
      </c>
      <c r="BG159" s="217">
        <f>IF(N159="zákl. přenesená",J159,0)</f>
        <v>0</v>
      </c>
      <c r="BH159" s="217">
        <f>IF(N159="sníž. přenesená",J159,0)</f>
        <v>0</v>
      </c>
      <c r="BI159" s="217">
        <f>IF(N159="nulová",J159,0)</f>
        <v>0</v>
      </c>
      <c r="BJ159" s="17" t="s">
        <v>81</v>
      </c>
      <c r="BK159" s="217">
        <f>ROUND(I159*H159,2)</f>
        <v>0</v>
      </c>
      <c r="BL159" s="17" t="s">
        <v>144</v>
      </c>
      <c r="BM159" s="216" t="s">
        <v>175</v>
      </c>
    </row>
    <row r="160" spans="2:51" s="13" customFormat="1" ht="12">
      <c r="B160" s="218"/>
      <c r="C160" s="219"/>
      <c r="D160" s="220" t="s">
        <v>146</v>
      </c>
      <c r="E160" s="221" t="s">
        <v>1</v>
      </c>
      <c r="F160" s="222" t="s">
        <v>176</v>
      </c>
      <c r="G160" s="219"/>
      <c r="H160" s="221" t="s">
        <v>1</v>
      </c>
      <c r="I160" s="223"/>
      <c r="J160" s="219"/>
      <c r="K160" s="219"/>
      <c r="L160" s="224"/>
      <c r="M160" s="225"/>
      <c r="N160" s="226"/>
      <c r="O160" s="226"/>
      <c r="P160" s="226"/>
      <c r="Q160" s="226"/>
      <c r="R160" s="226"/>
      <c r="S160" s="226"/>
      <c r="T160" s="227"/>
      <c r="AT160" s="228" t="s">
        <v>146</v>
      </c>
      <c r="AU160" s="228" t="s">
        <v>83</v>
      </c>
      <c r="AV160" s="13" t="s">
        <v>81</v>
      </c>
      <c r="AW160" s="13" t="s">
        <v>30</v>
      </c>
      <c r="AX160" s="13" t="s">
        <v>73</v>
      </c>
      <c r="AY160" s="228" t="s">
        <v>137</v>
      </c>
    </row>
    <row r="161" spans="2:51" s="13" customFormat="1" ht="12">
      <c r="B161" s="218"/>
      <c r="C161" s="219"/>
      <c r="D161" s="220" t="s">
        <v>146</v>
      </c>
      <c r="E161" s="221" t="s">
        <v>1</v>
      </c>
      <c r="F161" s="222" t="s">
        <v>147</v>
      </c>
      <c r="G161" s="219"/>
      <c r="H161" s="221" t="s">
        <v>1</v>
      </c>
      <c r="I161" s="223"/>
      <c r="J161" s="219"/>
      <c r="K161" s="219"/>
      <c r="L161" s="224"/>
      <c r="M161" s="225"/>
      <c r="N161" s="226"/>
      <c r="O161" s="226"/>
      <c r="P161" s="226"/>
      <c r="Q161" s="226"/>
      <c r="R161" s="226"/>
      <c r="S161" s="226"/>
      <c r="T161" s="227"/>
      <c r="AT161" s="228" t="s">
        <v>146</v>
      </c>
      <c r="AU161" s="228" t="s">
        <v>83</v>
      </c>
      <c r="AV161" s="13" t="s">
        <v>81</v>
      </c>
      <c r="AW161" s="13" t="s">
        <v>30</v>
      </c>
      <c r="AX161" s="13" t="s">
        <v>73</v>
      </c>
      <c r="AY161" s="228" t="s">
        <v>137</v>
      </c>
    </row>
    <row r="162" spans="2:51" s="14" customFormat="1" ht="12">
      <c r="B162" s="229"/>
      <c r="C162" s="230"/>
      <c r="D162" s="220" t="s">
        <v>146</v>
      </c>
      <c r="E162" s="231" t="s">
        <v>1</v>
      </c>
      <c r="F162" s="232" t="s">
        <v>81</v>
      </c>
      <c r="G162" s="230"/>
      <c r="H162" s="233">
        <v>1</v>
      </c>
      <c r="I162" s="234"/>
      <c r="J162" s="230"/>
      <c r="K162" s="230"/>
      <c r="L162" s="235"/>
      <c r="M162" s="236"/>
      <c r="N162" s="237"/>
      <c r="O162" s="237"/>
      <c r="P162" s="237"/>
      <c r="Q162" s="237"/>
      <c r="R162" s="237"/>
      <c r="S162" s="237"/>
      <c r="T162" s="238"/>
      <c r="AT162" s="239" t="s">
        <v>146</v>
      </c>
      <c r="AU162" s="239" t="s">
        <v>83</v>
      </c>
      <c r="AV162" s="14" t="s">
        <v>83</v>
      </c>
      <c r="AW162" s="14" t="s">
        <v>30</v>
      </c>
      <c r="AX162" s="14" t="s">
        <v>73</v>
      </c>
      <c r="AY162" s="239" t="s">
        <v>137</v>
      </c>
    </row>
    <row r="163" spans="2:51" s="13" customFormat="1" ht="12">
      <c r="B163" s="218"/>
      <c r="C163" s="219"/>
      <c r="D163" s="220" t="s">
        <v>146</v>
      </c>
      <c r="E163" s="221" t="s">
        <v>1</v>
      </c>
      <c r="F163" s="222" t="s">
        <v>154</v>
      </c>
      <c r="G163" s="219"/>
      <c r="H163" s="221" t="s">
        <v>1</v>
      </c>
      <c r="I163" s="223"/>
      <c r="J163" s="219"/>
      <c r="K163" s="219"/>
      <c r="L163" s="224"/>
      <c r="M163" s="225"/>
      <c r="N163" s="226"/>
      <c r="O163" s="226"/>
      <c r="P163" s="226"/>
      <c r="Q163" s="226"/>
      <c r="R163" s="226"/>
      <c r="S163" s="226"/>
      <c r="T163" s="227"/>
      <c r="AT163" s="228" t="s">
        <v>146</v>
      </c>
      <c r="AU163" s="228" t="s">
        <v>83</v>
      </c>
      <c r="AV163" s="13" t="s">
        <v>81</v>
      </c>
      <c r="AW163" s="13" t="s">
        <v>30</v>
      </c>
      <c r="AX163" s="13" t="s">
        <v>73</v>
      </c>
      <c r="AY163" s="228" t="s">
        <v>137</v>
      </c>
    </row>
    <row r="164" spans="2:51" s="14" customFormat="1" ht="12">
      <c r="B164" s="229"/>
      <c r="C164" s="230"/>
      <c r="D164" s="220" t="s">
        <v>146</v>
      </c>
      <c r="E164" s="231" t="s">
        <v>1</v>
      </c>
      <c r="F164" s="232" t="s">
        <v>177</v>
      </c>
      <c r="G164" s="230"/>
      <c r="H164" s="233">
        <v>4</v>
      </c>
      <c r="I164" s="234"/>
      <c r="J164" s="230"/>
      <c r="K164" s="230"/>
      <c r="L164" s="235"/>
      <c r="M164" s="236"/>
      <c r="N164" s="237"/>
      <c r="O164" s="237"/>
      <c r="P164" s="237"/>
      <c r="Q164" s="237"/>
      <c r="R164" s="237"/>
      <c r="S164" s="237"/>
      <c r="T164" s="238"/>
      <c r="AT164" s="239" t="s">
        <v>146</v>
      </c>
      <c r="AU164" s="239" t="s">
        <v>83</v>
      </c>
      <c r="AV164" s="14" t="s">
        <v>83</v>
      </c>
      <c r="AW164" s="14" t="s">
        <v>30</v>
      </c>
      <c r="AX164" s="14" t="s">
        <v>73</v>
      </c>
      <c r="AY164" s="239" t="s">
        <v>137</v>
      </c>
    </row>
    <row r="165" spans="2:51" s="15" customFormat="1" ht="12">
      <c r="B165" s="240"/>
      <c r="C165" s="241"/>
      <c r="D165" s="220" t="s">
        <v>146</v>
      </c>
      <c r="E165" s="242" t="s">
        <v>1</v>
      </c>
      <c r="F165" s="243" t="s">
        <v>178</v>
      </c>
      <c r="G165" s="241"/>
      <c r="H165" s="244">
        <v>5</v>
      </c>
      <c r="I165" s="245"/>
      <c r="J165" s="241"/>
      <c r="K165" s="241"/>
      <c r="L165" s="246"/>
      <c r="M165" s="247"/>
      <c r="N165" s="248"/>
      <c r="O165" s="248"/>
      <c r="P165" s="248"/>
      <c r="Q165" s="248"/>
      <c r="R165" s="248"/>
      <c r="S165" s="248"/>
      <c r="T165" s="249"/>
      <c r="AT165" s="250" t="s">
        <v>146</v>
      </c>
      <c r="AU165" s="250" t="s">
        <v>83</v>
      </c>
      <c r="AV165" s="15" t="s">
        <v>144</v>
      </c>
      <c r="AW165" s="15" t="s">
        <v>30</v>
      </c>
      <c r="AX165" s="15" t="s">
        <v>81</v>
      </c>
      <c r="AY165" s="250" t="s">
        <v>137</v>
      </c>
    </row>
    <row r="166" spans="1:65" s="2" customFormat="1" ht="21.75" customHeight="1">
      <c r="A166" s="34"/>
      <c r="B166" s="35"/>
      <c r="C166" s="204" t="s">
        <v>160</v>
      </c>
      <c r="D166" s="204" t="s">
        <v>140</v>
      </c>
      <c r="E166" s="205" t="s">
        <v>179</v>
      </c>
      <c r="F166" s="206" t="s">
        <v>180</v>
      </c>
      <c r="G166" s="207" t="s">
        <v>143</v>
      </c>
      <c r="H166" s="208">
        <v>76</v>
      </c>
      <c r="I166" s="209"/>
      <c r="J166" s="210">
        <f>ROUND(I166*H166,2)</f>
        <v>0</v>
      </c>
      <c r="K166" s="211"/>
      <c r="L166" s="39"/>
      <c r="M166" s="212" t="s">
        <v>1</v>
      </c>
      <c r="N166" s="213" t="s">
        <v>38</v>
      </c>
      <c r="O166" s="71"/>
      <c r="P166" s="214">
        <f>O166*H166</f>
        <v>0</v>
      </c>
      <c r="Q166" s="214">
        <v>0.0157</v>
      </c>
      <c r="R166" s="214">
        <f>Q166*H166</f>
        <v>1.1931999999999998</v>
      </c>
      <c r="S166" s="214">
        <v>0</v>
      </c>
      <c r="T166" s="215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16" t="s">
        <v>144</v>
      </c>
      <c r="AT166" s="216" t="s">
        <v>140</v>
      </c>
      <c r="AU166" s="216" t="s">
        <v>83</v>
      </c>
      <c r="AY166" s="17" t="s">
        <v>137</v>
      </c>
      <c r="BE166" s="217">
        <f>IF(N166="základní",J166,0)</f>
        <v>0</v>
      </c>
      <c r="BF166" s="217">
        <f>IF(N166="snížená",J166,0)</f>
        <v>0</v>
      </c>
      <c r="BG166" s="217">
        <f>IF(N166="zákl. přenesená",J166,0)</f>
        <v>0</v>
      </c>
      <c r="BH166" s="217">
        <f>IF(N166="sníž. přenesená",J166,0)</f>
        <v>0</v>
      </c>
      <c r="BI166" s="217">
        <f>IF(N166="nulová",J166,0)</f>
        <v>0</v>
      </c>
      <c r="BJ166" s="17" t="s">
        <v>81</v>
      </c>
      <c r="BK166" s="217">
        <f>ROUND(I166*H166,2)</f>
        <v>0</v>
      </c>
      <c r="BL166" s="17" t="s">
        <v>144</v>
      </c>
      <c r="BM166" s="216" t="s">
        <v>181</v>
      </c>
    </row>
    <row r="167" spans="2:51" s="13" customFormat="1" ht="12">
      <c r="B167" s="218"/>
      <c r="C167" s="219"/>
      <c r="D167" s="220" t="s">
        <v>146</v>
      </c>
      <c r="E167" s="221" t="s">
        <v>1</v>
      </c>
      <c r="F167" s="222" t="s">
        <v>182</v>
      </c>
      <c r="G167" s="219"/>
      <c r="H167" s="221" t="s">
        <v>1</v>
      </c>
      <c r="I167" s="223"/>
      <c r="J167" s="219"/>
      <c r="K167" s="219"/>
      <c r="L167" s="224"/>
      <c r="M167" s="225"/>
      <c r="N167" s="226"/>
      <c r="O167" s="226"/>
      <c r="P167" s="226"/>
      <c r="Q167" s="226"/>
      <c r="R167" s="226"/>
      <c r="S167" s="226"/>
      <c r="T167" s="227"/>
      <c r="AT167" s="228" t="s">
        <v>146</v>
      </c>
      <c r="AU167" s="228" t="s">
        <v>83</v>
      </c>
      <c r="AV167" s="13" t="s">
        <v>81</v>
      </c>
      <c r="AW167" s="13" t="s">
        <v>30</v>
      </c>
      <c r="AX167" s="13" t="s">
        <v>73</v>
      </c>
      <c r="AY167" s="228" t="s">
        <v>137</v>
      </c>
    </row>
    <row r="168" spans="2:51" s="13" customFormat="1" ht="12">
      <c r="B168" s="218"/>
      <c r="C168" s="219"/>
      <c r="D168" s="220" t="s">
        <v>146</v>
      </c>
      <c r="E168" s="221" t="s">
        <v>1</v>
      </c>
      <c r="F168" s="222" t="s">
        <v>183</v>
      </c>
      <c r="G168" s="219"/>
      <c r="H168" s="221" t="s">
        <v>1</v>
      </c>
      <c r="I168" s="223"/>
      <c r="J168" s="219"/>
      <c r="K168" s="219"/>
      <c r="L168" s="224"/>
      <c r="M168" s="225"/>
      <c r="N168" s="226"/>
      <c r="O168" s="226"/>
      <c r="P168" s="226"/>
      <c r="Q168" s="226"/>
      <c r="R168" s="226"/>
      <c r="S168" s="226"/>
      <c r="T168" s="227"/>
      <c r="AT168" s="228" t="s">
        <v>146</v>
      </c>
      <c r="AU168" s="228" t="s">
        <v>83</v>
      </c>
      <c r="AV168" s="13" t="s">
        <v>81</v>
      </c>
      <c r="AW168" s="13" t="s">
        <v>30</v>
      </c>
      <c r="AX168" s="13" t="s">
        <v>73</v>
      </c>
      <c r="AY168" s="228" t="s">
        <v>137</v>
      </c>
    </row>
    <row r="169" spans="2:51" s="14" customFormat="1" ht="12">
      <c r="B169" s="229"/>
      <c r="C169" s="230"/>
      <c r="D169" s="220" t="s">
        <v>146</v>
      </c>
      <c r="E169" s="231" t="s">
        <v>1</v>
      </c>
      <c r="F169" s="232" t="s">
        <v>184</v>
      </c>
      <c r="G169" s="230"/>
      <c r="H169" s="233">
        <v>36</v>
      </c>
      <c r="I169" s="234"/>
      <c r="J169" s="230"/>
      <c r="K169" s="230"/>
      <c r="L169" s="235"/>
      <c r="M169" s="236"/>
      <c r="N169" s="237"/>
      <c r="O169" s="237"/>
      <c r="P169" s="237"/>
      <c r="Q169" s="237"/>
      <c r="R169" s="237"/>
      <c r="S169" s="237"/>
      <c r="T169" s="238"/>
      <c r="AT169" s="239" t="s">
        <v>146</v>
      </c>
      <c r="AU169" s="239" t="s">
        <v>83</v>
      </c>
      <c r="AV169" s="14" t="s">
        <v>83</v>
      </c>
      <c r="AW169" s="14" t="s">
        <v>30</v>
      </c>
      <c r="AX169" s="14" t="s">
        <v>73</v>
      </c>
      <c r="AY169" s="239" t="s">
        <v>137</v>
      </c>
    </row>
    <row r="170" spans="2:51" s="13" customFormat="1" ht="12">
      <c r="B170" s="218"/>
      <c r="C170" s="219"/>
      <c r="D170" s="220" t="s">
        <v>146</v>
      </c>
      <c r="E170" s="221" t="s">
        <v>1</v>
      </c>
      <c r="F170" s="222" t="s">
        <v>185</v>
      </c>
      <c r="G170" s="219"/>
      <c r="H170" s="221" t="s">
        <v>1</v>
      </c>
      <c r="I170" s="223"/>
      <c r="J170" s="219"/>
      <c r="K170" s="219"/>
      <c r="L170" s="224"/>
      <c r="M170" s="225"/>
      <c r="N170" s="226"/>
      <c r="O170" s="226"/>
      <c r="P170" s="226"/>
      <c r="Q170" s="226"/>
      <c r="R170" s="226"/>
      <c r="S170" s="226"/>
      <c r="T170" s="227"/>
      <c r="AT170" s="228" t="s">
        <v>146</v>
      </c>
      <c r="AU170" s="228" t="s">
        <v>83</v>
      </c>
      <c r="AV170" s="13" t="s">
        <v>81</v>
      </c>
      <c r="AW170" s="13" t="s">
        <v>30</v>
      </c>
      <c r="AX170" s="13" t="s">
        <v>73</v>
      </c>
      <c r="AY170" s="228" t="s">
        <v>137</v>
      </c>
    </row>
    <row r="171" spans="2:51" s="13" customFormat="1" ht="12">
      <c r="B171" s="218"/>
      <c r="C171" s="219"/>
      <c r="D171" s="220" t="s">
        <v>146</v>
      </c>
      <c r="E171" s="221" t="s">
        <v>1</v>
      </c>
      <c r="F171" s="222" t="s">
        <v>183</v>
      </c>
      <c r="G171" s="219"/>
      <c r="H171" s="221" t="s">
        <v>1</v>
      </c>
      <c r="I171" s="223"/>
      <c r="J171" s="219"/>
      <c r="K171" s="219"/>
      <c r="L171" s="224"/>
      <c r="M171" s="225"/>
      <c r="N171" s="226"/>
      <c r="O171" s="226"/>
      <c r="P171" s="226"/>
      <c r="Q171" s="226"/>
      <c r="R171" s="226"/>
      <c r="S171" s="226"/>
      <c r="T171" s="227"/>
      <c r="AT171" s="228" t="s">
        <v>146</v>
      </c>
      <c r="AU171" s="228" t="s">
        <v>83</v>
      </c>
      <c r="AV171" s="13" t="s">
        <v>81</v>
      </c>
      <c r="AW171" s="13" t="s">
        <v>30</v>
      </c>
      <c r="AX171" s="13" t="s">
        <v>73</v>
      </c>
      <c r="AY171" s="228" t="s">
        <v>137</v>
      </c>
    </row>
    <row r="172" spans="2:51" s="14" customFormat="1" ht="12">
      <c r="B172" s="229"/>
      <c r="C172" s="230"/>
      <c r="D172" s="220" t="s">
        <v>146</v>
      </c>
      <c r="E172" s="231" t="s">
        <v>1</v>
      </c>
      <c r="F172" s="232" t="s">
        <v>186</v>
      </c>
      <c r="G172" s="230"/>
      <c r="H172" s="233">
        <v>40</v>
      </c>
      <c r="I172" s="234"/>
      <c r="J172" s="230"/>
      <c r="K172" s="230"/>
      <c r="L172" s="235"/>
      <c r="M172" s="236"/>
      <c r="N172" s="237"/>
      <c r="O172" s="237"/>
      <c r="P172" s="237"/>
      <c r="Q172" s="237"/>
      <c r="R172" s="237"/>
      <c r="S172" s="237"/>
      <c r="T172" s="238"/>
      <c r="AT172" s="239" t="s">
        <v>146</v>
      </c>
      <c r="AU172" s="239" t="s">
        <v>83</v>
      </c>
      <c r="AV172" s="14" t="s">
        <v>83</v>
      </c>
      <c r="AW172" s="14" t="s">
        <v>30</v>
      </c>
      <c r="AX172" s="14" t="s">
        <v>73</v>
      </c>
      <c r="AY172" s="239" t="s">
        <v>137</v>
      </c>
    </row>
    <row r="173" spans="2:51" s="15" customFormat="1" ht="12">
      <c r="B173" s="240"/>
      <c r="C173" s="241"/>
      <c r="D173" s="220" t="s">
        <v>146</v>
      </c>
      <c r="E173" s="242" t="s">
        <v>1</v>
      </c>
      <c r="F173" s="243" t="s">
        <v>178</v>
      </c>
      <c r="G173" s="241"/>
      <c r="H173" s="244">
        <v>76</v>
      </c>
      <c r="I173" s="245"/>
      <c r="J173" s="241"/>
      <c r="K173" s="241"/>
      <c r="L173" s="246"/>
      <c r="M173" s="247"/>
      <c r="N173" s="248"/>
      <c r="O173" s="248"/>
      <c r="P173" s="248"/>
      <c r="Q173" s="248"/>
      <c r="R173" s="248"/>
      <c r="S173" s="248"/>
      <c r="T173" s="249"/>
      <c r="AT173" s="250" t="s">
        <v>146</v>
      </c>
      <c r="AU173" s="250" t="s">
        <v>83</v>
      </c>
      <c r="AV173" s="15" t="s">
        <v>144</v>
      </c>
      <c r="AW173" s="15" t="s">
        <v>30</v>
      </c>
      <c r="AX173" s="15" t="s">
        <v>81</v>
      </c>
      <c r="AY173" s="250" t="s">
        <v>137</v>
      </c>
    </row>
    <row r="174" spans="1:65" s="2" customFormat="1" ht="21.75" customHeight="1">
      <c r="A174" s="34"/>
      <c r="B174" s="35"/>
      <c r="C174" s="204" t="s">
        <v>170</v>
      </c>
      <c r="D174" s="204" t="s">
        <v>140</v>
      </c>
      <c r="E174" s="205" t="s">
        <v>187</v>
      </c>
      <c r="F174" s="206" t="s">
        <v>188</v>
      </c>
      <c r="G174" s="207" t="s">
        <v>143</v>
      </c>
      <c r="H174" s="208">
        <v>76</v>
      </c>
      <c r="I174" s="209"/>
      <c r="J174" s="210">
        <f>ROUND(I174*H174,2)</f>
        <v>0</v>
      </c>
      <c r="K174" s="211"/>
      <c r="L174" s="39"/>
      <c r="M174" s="212" t="s">
        <v>1</v>
      </c>
      <c r="N174" s="213" t="s">
        <v>38</v>
      </c>
      <c r="O174" s="71"/>
      <c r="P174" s="214">
        <f>O174*H174</f>
        <v>0</v>
      </c>
      <c r="Q174" s="214">
        <v>0.003</v>
      </c>
      <c r="R174" s="214">
        <f>Q174*H174</f>
        <v>0.228</v>
      </c>
      <c r="S174" s="214">
        <v>0</v>
      </c>
      <c r="T174" s="215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216" t="s">
        <v>144</v>
      </c>
      <c r="AT174" s="216" t="s">
        <v>140</v>
      </c>
      <c r="AU174" s="216" t="s">
        <v>83</v>
      </c>
      <c r="AY174" s="17" t="s">
        <v>137</v>
      </c>
      <c r="BE174" s="217">
        <f>IF(N174="základní",J174,0)</f>
        <v>0</v>
      </c>
      <c r="BF174" s="217">
        <f>IF(N174="snížená",J174,0)</f>
        <v>0</v>
      </c>
      <c r="BG174" s="217">
        <f>IF(N174="zákl. přenesená",J174,0)</f>
        <v>0</v>
      </c>
      <c r="BH174" s="217">
        <f>IF(N174="sníž. přenesená",J174,0)</f>
        <v>0</v>
      </c>
      <c r="BI174" s="217">
        <f>IF(N174="nulová",J174,0)</f>
        <v>0</v>
      </c>
      <c r="BJ174" s="17" t="s">
        <v>81</v>
      </c>
      <c r="BK174" s="217">
        <f>ROUND(I174*H174,2)</f>
        <v>0</v>
      </c>
      <c r="BL174" s="17" t="s">
        <v>144</v>
      </c>
      <c r="BM174" s="216" t="s">
        <v>189</v>
      </c>
    </row>
    <row r="175" spans="2:51" s="13" customFormat="1" ht="12">
      <c r="B175" s="218"/>
      <c r="C175" s="219"/>
      <c r="D175" s="220" t="s">
        <v>146</v>
      </c>
      <c r="E175" s="221" t="s">
        <v>1</v>
      </c>
      <c r="F175" s="222" t="s">
        <v>182</v>
      </c>
      <c r="G175" s="219"/>
      <c r="H175" s="221" t="s">
        <v>1</v>
      </c>
      <c r="I175" s="223"/>
      <c r="J175" s="219"/>
      <c r="K175" s="219"/>
      <c r="L175" s="224"/>
      <c r="M175" s="225"/>
      <c r="N175" s="226"/>
      <c r="O175" s="226"/>
      <c r="P175" s="226"/>
      <c r="Q175" s="226"/>
      <c r="R175" s="226"/>
      <c r="S175" s="226"/>
      <c r="T175" s="227"/>
      <c r="AT175" s="228" t="s">
        <v>146</v>
      </c>
      <c r="AU175" s="228" t="s">
        <v>83</v>
      </c>
      <c r="AV175" s="13" t="s">
        <v>81</v>
      </c>
      <c r="AW175" s="13" t="s">
        <v>30</v>
      </c>
      <c r="AX175" s="13" t="s">
        <v>73</v>
      </c>
      <c r="AY175" s="228" t="s">
        <v>137</v>
      </c>
    </row>
    <row r="176" spans="2:51" s="14" customFormat="1" ht="12">
      <c r="B176" s="229"/>
      <c r="C176" s="230"/>
      <c r="D176" s="220" t="s">
        <v>146</v>
      </c>
      <c r="E176" s="231" t="s">
        <v>1</v>
      </c>
      <c r="F176" s="232" t="s">
        <v>184</v>
      </c>
      <c r="G176" s="230"/>
      <c r="H176" s="233">
        <v>36</v>
      </c>
      <c r="I176" s="234"/>
      <c r="J176" s="230"/>
      <c r="K176" s="230"/>
      <c r="L176" s="235"/>
      <c r="M176" s="236"/>
      <c r="N176" s="237"/>
      <c r="O176" s="237"/>
      <c r="P176" s="237"/>
      <c r="Q176" s="237"/>
      <c r="R176" s="237"/>
      <c r="S176" s="237"/>
      <c r="T176" s="238"/>
      <c r="AT176" s="239" t="s">
        <v>146</v>
      </c>
      <c r="AU176" s="239" t="s">
        <v>83</v>
      </c>
      <c r="AV176" s="14" t="s">
        <v>83</v>
      </c>
      <c r="AW176" s="14" t="s">
        <v>30</v>
      </c>
      <c r="AX176" s="14" t="s">
        <v>73</v>
      </c>
      <c r="AY176" s="239" t="s">
        <v>137</v>
      </c>
    </row>
    <row r="177" spans="2:51" s="13" customFormat="1" ht="12">
      <c r="B177" s="218"/>
      <c r="C177" s="219"/>
      <c r="D177" s="220" t="s">
        <v>146</v>
      </c>
      <c r="E177" s="221" t="s">
        <v>1</v>
      </c>
      <c r="F177" s="222" t="s">
        <v>185</v>
      </c>
      <c r="G177" s="219"/>
      <c r="H177" s="221" t="s">
        <v>1</v>
      </c>
      <c r="I177" s="223"/>
      <c r="J177" s="219"/>
      <c r="K177" s="219"/>
      <c r="L177" s="224"/>
      <c r="M177" s="225"/>
      <c r="N177" s="226"/>
      <c r="O177" s="226"/>
      <c r="P177" s="226"/>
      <c r="Q177" s="226"/>
      <c r="R177" s="226"/>
      <c r="S177" s="226"/>
      <c r="T177" s="227"/>
      <c r="AT177" s="228" t="s">
        <v>146</v>
      </c>
      <c r="AU177" s="228" t="s">
        <v>83</v>
      </c>
      <c r="AV177" s="13" t="s">
        <v>81</v>
      </c>
      <c r="AW177" s="13" t="s">
        <v>30</v>
      </c>
      <c r="AX177" s="13" t="s">
        <v>73</v>
      </c>
      <c r="AY177" s="228" t="s">
        <v>137</v>
      </c>
    </row>
    <row r="178" spans="2:51" s="14" customFormat="1" ht="12">
      <c r="B178" s="229"/>
      <c r="C178" s="230"/>
      <c r="D178" s="220" t="s">
        <v>146</v>
      </c>
      <c r="E178" s="231" t="s">
        <v>1</v>
      </c>
      <c r="F178" s="232" t="s">
        <v>186</v>
      </c>
      <c r="G178" s="230"/>
      <c r="H178" s="233">
        <v>40</v>
      </c>
      <c r="I178" s="234"/>
      <c r="J178" s="230"/>
      <c r="K178" s="230"/>
      <c r="L178" s="235"/>
      <c r="M178" s="236"/>
      <c r="N178" s="237"/>
      <c r="O178" s="237"/>
      <c r="P178" s="237"/>
      <c r="Q178" s="237"/>
      <c r="R178" s="237"/>
      <c r="S178" s="237"/>
      <c r="T178" s="238"/>
      <c r="AT178" s="239" t="s">
        <v>146</v>
      </c>
      <c r="AU178" s="239" t="s">
        <v>83</v>
      </c>
      <c r="AV178" s="14" t="s">
        <v>83</v>
      </c>
      <c r="AW178" s="14" t="s">
        <v>30</v>
      </c>
      <c r="AX178" s="14" t="s">
        <v>73</v>
      </c>
      <c r="AY178" s="239" t="s">
        <v>137</v>
      </c>
    </row>
    <row r="179" spans="2:51" s="15" customFormat="1" ht="12">
      <c r="B179" s="240"/>
      <c r="C179" s="241"/>
      <c r="D179" s="220" t="s">
        <v>146</v>
      </c>
      <c r="E179" s="242" t="s">
        <v>1</v>
      </c>
      <c r="F179" s="243" t="s">
        <v>178</v>
      </c>
      <c r="G179" s="241"/>
      <c r="H179" s="244">
        <v>76</v>
      </c>
      <c r="I179" s="245"/>
      <c r="J179" s="241"/>
      <c r="K179" s="241"/>
      <c r="L179" s="246"/>
      <c r="M179" s="247"/>
      <c r="N179" s="248"/>
      <c r="O179" s="248"/>
      <c r="P179" s="248"/>
      <c r="Q179" s="248"/>
      <c r="R179" s="248"/>
      <c r="S179" s="248"/>
      <c r="T179" s="249"/>
      <c r="AT179" s="250" t="s">
        <v>146</v>
      </c>
      <c r="AU179" s="250" t="s">
        <v>83</v>
      </c>
      <c r="AV179" s="15" t="s">
        <v>144</v>
      </c>
      <c r="AW179" s="15" t="s">
        <v>30</v>
      </c>
      <c r="AX179" s="15" t="s">
        <v>81</v>
      </c>
      <c r="AY179" s="250" t="s">
        <v>137</v>
      </c>
    </row>
    <row r="180" spans="1:65" s="2" customFormat="1" ht="21.75" customHeight="1">
      <c r="A180" s="34"/>
      <c r="B180" s="35"/>
      <c r="C180" s="204" t="s">
        <v>190</v>
      </c>
      <c r="D180" s="204" t="s">
        <v>140</v>
      </c>
      <c r="E180" s="205" t="s">
        <v>191</v>
      </c>
      <c r="F180" s="206" t="s">
        <v>192</v>
      </c>
      <c r="G180" s="207" t="s">
        <v>143</v>
      </c>
      <c r="H180" s="208">
        <v>333</v>
      </c>
      <c r="I180" s="209"/>
      <c r="J180" s="210">
        <f>ROUND(I180*H180,2)</f>
        <v>0</v>
      </c>
      <c r="K180" s="211"/>
      <c r="L180" s="39"/>
      <c r="M180" s="212" t="s">
        <v>1</v>
      </c>
      <c r="N180" s="213" t="s">
        <v>38</v>
      </c>
      <c r="O180" s="71"/>
      <c r="P180" s="214">
        <f>O180*H180</f>
        <v>0</v>
      </c>
      <c r="Q180" s="214">
        <v>0.0157</v>
      </c>
      <c r="R180" s="214">
        <f>Q180*H180</f>
        <v>5.2280999999999995</v>
      </c>
      <c r="S180" s="214">
        <v>0</v>
      </c>
      <c r="T180" s="215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216" t="s">
        <v>144</v>
      </c>
      <c r="AT180" s="216" t="s">
        <v>140</v>
      </c>
      <c r="AU180" s="216" t="s">
        <v>83</v>
      </c>
      <c r="AY180" s="17" t="s">
        <v>137</v>
      </c>
      <c r="BE180" s="217">
        <f>IF(N180="základní",J180,0)</f>
        <v>0</v>
      </c>
      <c r="BF180" s="217">
        <f>IF(N180="snížená",J180,0)</f>
        <v>0</v>
      </c>
      <c r="BG180" s="217">
        <f>IF(N180="zákl. přenesená",J180,0)</f>
        <v>0</v>
      </c>
      <c r="BH180" s="217">
        <f>IF(N180="sníž. přenesená",J180,0)</f>
        <v>0</v>
      </c>
      <c r="BI180" s="217">
        <f>IF(N180="nulová",J180,0)</f>
        <v>0</v>
      </c>
      <c r="BJ180" s="17" t="s">
        <v>81</v>
      </c>
      <c r="BK180" s="217">
        <f>ROUND(I180*H180,2)</f>
        <v>0</v>
      </c>
      <c r="BL180" s="17" t="s">
        <v>144</v>
      </c>
      <c r="BM180" s="216" t="s">
        <v>193</v>
      </c>
    </row>
    <row r="181" spans="2:51" s="13" customFormat="1" ht="12">
      <c r="B181" s="218"/>
      <c r="C181" s="219"/>
      <c r="D181" s="220" t="s">
        <v>146</v>
      </c>
      <c r="E181" s="221" t="s">
        <v>1</v>
      </c>
      <c r="F181" s="222" t="s">
        <v>194</v>
      </c>
      <c r="G181" s="219"/>
      <c r="H181" s="221" t="s">
        <v>1</v>
      </c>
      <c r="I181" s="223"/>
      <c r="J181" s="219"/>
      <c r="K181" s="219"/>
      <c r="L181" s="224"/>
      <c r="M181" s="225"/>
      <c r="N181" s="226"/>
      <c r="O181" s="226"/>
      <c r="P181" s="226"/>
      <c r="Q181" s="226"/>
      <c r="R181" s="226"/>
      <c r="S181" s="226"/>
      <c r="T181" s="227"/>
      <c r="AT181" s="228" t="s">
        <v>146</v>
      </c>
      <c r="AU181" s="228" t="s">
        <v>83</v>
      </c>
      <c r="AV181" s="13" t="s">
        <v>81</v>
      </c>
      <c r="AW181" s="13" t="s">
        <v>30</v>
      </c>
      <c r="AX181" s="13" t="s">
        <v>73</v>
      </c>
      <c r="AY181" s="228" t="s">
        <v>137</v>
      </c>
    </row>
    <row r="182" spans="2:51" s="13" customFormat="1" ht="12">
      <c r="B182" s="218"/>
      <c r="C182" s="219"/>
      <c r="D182" s="220" t="s">
        <v>146</v>
      </c>
      <c r="E182" s="221" t="s">
        <v>1</v>
      </c>
      <c r="F182" s="222" t="s">
        <v>147</v>
      </c>
      <c r="G182" s="219"/>
      <c r="H182" s="221" t="s">
        <v>1</v>
      </c>
      <c r="I182" s="223"/>
      <c r="J182" s="219"/>
      <c r="K182" s="219"/>
      <c r="L182" s="224"/>
      <c r="M182" s="225"/>
      <c r="N182" s="226"/>
      <c r="O182" s="226"/>
      <c r="P182" s="226"/>
      <c r="Q182" s="226"/>
      <c r="R182" s="226"/>
      <c r="S182" s="226"/>
      <c r="T182" s="227"/>
      <c r="AT182" s="228" t="s">
        <v>146</v>
      </c>
      <c r="AU182" s="228" t="s">
        <v>83</v>
      </c>
      <c r="AV182" s="13" t="s">
        <v>81</v>
      </c>
      <c r="AW182" s="13" t="s">
        <v>30</v>
      </c>
      <c r="AX182" s="13" t="s">
        <v>73</v>
      </c>
      <c r="AY182" s="228" t="s">
        <v>137</v>
      </c>
    </row>
    <row r="183" spans="2:51" s="14" customFormat="1" ht="12">
      <c r="B183" s="229"/>
      <c r="C183" s="230"/>
      <c r="D183" s="220" t="s">
        <v>146</v>
      </c>
      <c r="E183" s="231" t="s">
        <v>1</v>
      </c>
      <c r="F183" s="232" t="s">
        <v>195</v>
      </c>
      <c r="G183" s="230"/>
      <c r="H183" s="233">
        <v>168</v>
      </c>
      <c r="I183" s="234"/>
      <c r="J183" s="230"/>
      <c r="K183" s="230"/>
      <c r="L183" s="235"/>
      <c r="M183" s="236"/>
      <c r="N183" s="237"/>
      <c r="O183" s="237"/>
      <c r="P183" s="237"/>
      <c r="Q183" s="237"/>
      <c r="R183" s="237"/>
      <c r="S183" s="237"/>
      <c r="T183" s="238"/>
      <c r="AT183" s="239" t="s">
        <v>146</v>
      </c>
      <c r="AU183" s="239" t="s">
        <v>83</v>
      </c>
      <c r="AV183" s="14" t="s">
        <v>83</v>
      </c>
      <c r="AW183" s="14" t="s">
        <v>30</v>
      </c>
      <c r="AX183" s="14" t="s">
        <v>73</v>
      </c>
      <c r="AY183" s="239" t="s">
        <v>137</v>
      </c>
    </row>
    <row r="184" spans="2:51" s="13" customFormat="1" ht="12">
      <c r="B184" s="218"/>
      <c r="C184" s="219"/>
      <c r="D184" s="220" t="s">
        <v>146</v>
      </c>
      <c r="E184" s="221" t="s">
        <v>1</v>
      </c>
      <c r="F184" s="222" t="s">
        <v>196</v>
      </c>
      <c r="G184" s="219"/>
      <c r="H184" s="221" t="s">
        <v>1</v>
      </c>
      <c r="I184" s="223"/>
      <c r="J184" s="219"/>
      <c r="K184" s="219"/>
      <c r="L184" s="224"/>
      <c r="M184" s="225"/>
      <c r="N184" s="226"/>
      <c r="O184" s="226"/>
      <c r="P184" s="226"/>
      <c r="Q184" s="226"/>
      <c r="R184" s="226"/>
      <c r="S184" s="226"/>
      <c r="T184" s="227"/>
      <c r="AT184" s="228" t="s">
        <v>146</v>
      </c>
      <c r="AU184" s="228" t="s">
        <v>83</v>
      </c>
      <c r="AV184" s="13" t="s">
        <v>81</v>
      </c>
      <c r="AW184" s="13" t="s">
        <v>30</v>
      </c>
      <c r="AX184" s="13" t="s">
        <v>73</v>
      </c>
      <c r="AY184" s="228" t="s">
        <v>137</v>
      </c>
    </row>
    <row r="185" spans="2:51" s="14" customFormat="1" ht="12">
      <c r="B185" s="229"/>
      <c r="C185" s="230"/>
      <c r="D185" s="220" t="s">
        <v>146</v>
      </c>
      <c r="E185" s="231" t="s">
        <v>1</v>
      </c>
      <c r="F185" s="232" t="s">
        <v>197</v>
      </c>
      <c r="G185" s="230"/>
      <c r="H185" s="233">
        <v>24</v>
      </c>
      <c r="I185" s="234"/>
      <c r="J185" s="230"/>
      <c r="K185" s="230"/>
      <c r="L185" s="235"/>
      <c r="M185" s="236"/>
      <c r="N185" s="237"/>
      <c r="O185" s="237"/>
      <c r="P185" s="237"/>
      <c r="Q185" s="237"/>
      <c r="R185" s="237"/>
      <c r="S185" s="237"/>
      <c r="T185" s="238"/>
      <c r="AT185" s="239" t="s">
        <v>146</v>
      </c>
      <c r="AU185" s="239" t="s">
        <v>83</v>
      </c>
      <c r="AV185" s="14" t="s">
        <v>83</v>
      </c>
      <c r="AW185" s="14" t="s">
        <v>30</v>
      </c>
      <c r="AX185" s="14" t="s">
        <v>73</v>
      </c>
      <c r="AY185" s="239" t="s">
        <v>137</v>
      </c>
    </row>
    <row r="186" spans="2:51" s="13" customFormat="1" ht="12">
      <c r="B186" s="218"/>
      <c r="C186" s="219"/>
      <c r="D186" s="220" t="s">
        <v>146</v>
      </c>
      <c r="E186" s="221" t="s">
        <v>1</v>
      </c>
      <c r="F186" s="222" t="s">
        <v>185</v>
      </c>
      <c r="G186" s="219"/>
      <c r="H186" s="221" t="s">
        <v>1</v>
      </c>
      <c r="I186" s="223"/>
      <c r="J186" s="219"/>
      <c r="K186" s="219"/>
      <c r="L186" s="224"/>
      <c r="M186" s="225"/>
      <c r="N186" s="226"/>
      <c r="O186" s="226"/>
      <c r="P186" s="226"/>
      <c r="Q186" s="226"/>
      <c r="R186" s="226"/>
      <c r="S186" s="226"/>
      <c r="T186" s="227"/>
      <c r="AT186" s="228" t="s">
        <v>146</v>
      </c>
      <c r="AU186" s="228" t="s">
        <v>83</v>
      </c>
      <c r="AV186" s="13" t="s">
        <v>81</v>
      </c>
      <c r="AW186" s="13" t="s">
        <v>30</v>
      </c>
      <c r="AX186" s="13" t="s">
        <v>73</v>
      </c>
      <c r="AY186" s="228" t="s">
        <v>137</v>
      </c>
    </row>
    <row r="187" spans="2:51" s="14" customFormat="1" ht="12">
      <c r="B187" s="229"/>
      <c r="C187" s="230"/>
      <c r="D187" s="220" t="s">
        <v>146</v>
      </c>
      <c r="E187" s="231" t="s">
        <v>1</v>
      </c>
      <c r="F187" s="232" t="s">
        <v>198</v>
      </c>
      <c r="G187" s="230"/>
      <c r="H187" s="233">
        <v>45</v>
      </c>
      <c r="I187" s="234"/>
      <c r="J187" s="230"/>
      <c r="K187" s="230"/>
      <c r="L187" s="235"/>
      <c r="M187" s="236"/>
      <c r="N187" s="237"/>
      <c r="O187" s="237"/>
      <c r="P187" s="237"/>
      <c r="Q187" s="237"/>
      <c r="R187" s="237"/>
      <c r="S187" s="237"/>
      <c r="T187" s="238"/>
      <c r="AT187" s="239" t="s">
        <v>146</v>
      </c>
      <c r="AU187" s="239" t="s">
        <v>83</v>
      </c>
      <c r="AV187" s="14" t="s">
        <v>83</v>
      </c>
      <c r="AW187" s="14" t="s">
        <v>30</v>
      </c>
      <c r="AX187" s="14" t="s">
        <v>73</v>
      </c>
      <c r="AY187" s="239" t="s">
        <v>137</v>
      </c>
    </row>
    <row r="188" spans="2:51" s="13" customFormat="1" ht="12">
      <c r="B188" s="218"/>
      <c r="C188" s="219"/>
      <c r="D188" s="220" t="s">
        <v>146</v>
      </c>
      <c r="E188" s="221" t="s">
        <v>1</v>
      </c>
      <c r="F188" s="222" t="s">
        <v>182</v>
      </c>
      <c r="G188" s="219"/>
      <c r="H188" s="221" t="s">
        <v>1</v>
      </c>
      <c r="I188" s="223"/>
      <c r="J188" s="219"/>
      <c r="K188" s="219"/>
      <c r="L188" s="224"/>
      <c r="M188" s="225"/>
      <c r="N188" s="226"/>
      <c r="O188" s="226"/>
      <c r="P188" s="226"/>
      <c r="Q188" s="226"/>
      <c r="R188" s="226"/>
      <c r="S188" s="226"/>
      <c r="T188" s="227"/>
      <c r="AT188" s="228" t="s">
        <v>146</v>
      </c>
      <c r="AU188" s="228" t="s">
        <v>83</v>
      </c>
      <c r="AV188" s="13" t="s">
        <v>81</v>
      </c>
      <c r="AW188" s="13" t="s">
        <v>30</v>
      </c>
      <c r="AX188" s="13" t="s">
        <v>73</v>
      </c>
      <c r="AY188" s="228" t="s">
        <v>137</v>
      </c>
    </row>
    <row r="189" spans="2:51" s="14" customFormat="1" ht="12">
      <c r="B189" s="229"/>
      <c r="C189" s="230"/>
      <c r="D189" s="220" t="s">
        <v>146</v>
      </c>
      <c r="E189" s="231" t="s">
        <v>1</v>
      </c>
      <c r="F189" s="232" t="s">
        <v>199</v>
      </c>
      <c r="G189" s="230"/>
      <c r="H189" s="233">
        <v>96</v>
      </c>
      <c r="I189" s="234"/>
      <c r="J189" s="230"/>
      <c r="K189" s="230"/>
      <c r="L189" s="235"/>
      <c r="M189" s="236"/>
      <c r="N189" s="237"/>
      <c r="O189" s="237"/>
      <c r="P189" s="237"/>
      <c r="Q189" s="237"/>
      <c r="R189" s="237"/>
      <c r="S189" s="237"/>
      <c r="T189" s="238"/>
      <c r="AT189" s="239" t="s">
        <v>146</v>
      </c>
      <c r="AU189" s="239" t="s">
        <v>83</v>
      </c>
      <c r="AV189" s="14" t="s">
        <v>83</v>
      </c>
      <c r="AW189" s="14" t="s">
        <v>30</v>
      </c>
      <c r="AX189" s="14" t="s">
        <v>73</v>
      </c>
      <c r="AY189" s="239" t="s">
        <v>137</v>
      </c>
    </row>
    <row r="190" spans="2:51" s="15" customFormat="1" ht="12">
      <c r="B190" s="240"/>
      <c r="C190" s="241"/>
      <c r="D190" s="220" t="s">
        <v>146</v>
      </c>
      <c r="E190" s="242" t="s">
        <v>1</v>
      </c>
      <c r="F190" s="243" t="s">
        <v>178</v>
      </c>
      <c r="G190" s="241"/>
      <c r="H190" s="244">
        <v>333</v>
      </c>
      <c r="I190" s="245"/>
      <c r="J190" s="241"/>
      <c r="K190" s="241"/>
      <c r="L190" s="246"/>
      <c r="M190" s="247"/>
      <c r="N190" s="248"/>
      <c r="O190" s="248"/>
      <c r="P190" s="248"/>
      <c r="Q190" s="248"/>
      <c r="R190" s="248"/>
      <c r="S190" s="248"/>
      <c r="T190" s="249"/>
      <c r="AT190" s="250" t="s">
        <v>146</v>
      </c>
      <c r="AU190" s="250" t="s">
        <v>83</v>
      </c>
      <c r="AV190" s="15" t="s">
        <v>144</v>
      </c>
      <c r="AW190" s="15" t="s">
        <v>30</v>
      </c>
      <c r="AX190" s="15" t="s">
        <v>81</v>
      </c>
      <c r="AY190" s="250" t="s">
        <v>137</v>
      </c>
    </row>
    <row r="191" spans="1:65" s="2" customFormat="1" ht="21.75" customHeight="1">
      <c r="A191" s="34"/>
      <c r="B191" s="35"/>
      <c r="C191" s="204" t="s">
        <v>200</v>
      </c>
      <c r="D191" s="204" t="s">
        <v>140</v>
      </c>
      <c r="E191" s="205" t="s">
        <v>201</v>
      </c>
      <c r="F191" s="206" t="s">
        <v>202</v>
      </c>
      <c r="G191" s="207" t="s">
        <v>143</v>
      </c>
      <c r="H191" s="208">
        <v>333</v>
      </c>
      <c r="I191" s="209"/>
      <c r="J191" s="210">
        <f>ROUND(I191*H191,2)</f>
        <v>0</v>
      </c>
      <c r="K191" s="211"/>
      <c r="L191" s="39"/>
      <c r="M191" s="212" t="s">
        <v>1</v>
      </c>
      <c r="N191" s="213" t="s">
        <v>38</v>
      </c>
      <c r="O191" s="71"/>
      <c r="P191" s="214">
        <f>O191*H191</f>
        <v>0</v>
      </c>
      <c r="Q191" s="214">
        <v>0.003</v>
      </c>
      <c r="R191" s="214">
        <f>Q191*H191</f>
        <v>0.999</v>
      </c>
      <c r="S191" s="214">
        <v>0</v>
      </c>
      <c r="T191" s="215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16" t="s">
        <v>144</v>
      </c>
      <c r="AT191" s="216" t="s">
        <v>140</v>
      </c>
      <c r="AU191" s="216" t="s">
        <v>83</v>
      </c>
      <c r="AY191" s="17" t="s">
        <v>137</v>
      </c>
      <c r="BE191" s="217">
        <f>IF(N191="základní",J191,0)</f>
        <v>0</v>
      </c>
      <c r="BF191" s="217">
        <f>IF(N191="snížená",J191,0)</f>
        <v>0</v>
      </c>
      <c r="BG191" s="217">
        <f>IF(N191="zákl. přenesená",J191,0)</f>
        <v>0</v>
      </c>
      <c r="BH191" s="217">
        <f>IF(N191="sníž. přenesená",J191,0)</f>
        <v>0</v>
      </c>
      <c r="BI191" s="217">
        <f>IF(N191="nulová",J191,0)</f>
        <v>0</v>
      </c>
      <c r="BJ191" s="17" t="s">
        <v>81</v>
      </c>
      <c r="BK191" s="217">
        <f>ROUND(I191*H191,2)</f>
        <v>0</v>
      </c>
      <c r="BL191" s="17" t="s">
        <v>144</v>
      </c>
      <c r="BM191" s="216" t="s">
        <v>203</v>
      </c>
    </row>
    <row r="192" spans="2:51" s="13" customFormat="1" ht="12">
      <c r="B192" s="218"/>
      <c r="C192" s="219"/>
      <c r="D192" s="220" t="s">
        <v>146</v>
      </c>
      <c r="E192" s="221" t="s">
        <v>1</v>
      </c>
      <c r="F192" s="222" t="s">
        <v>204</v>
      </c>
      <c r="G192" s="219"/>
      <c r="H192" s="221" t="s">
        <v>1</v>
      </c>
      <c r="I192" s="223"/>
      <c r="J192" s="219"/>
      <c r="K192" s="219"/>
      <c r="L192" s="224"/>
      <c r="M192" s="225"/>
      <c r="N192" s="226"/>
      <c r="O192" s="226"/>
      <c r="P192" s="226"/>
      <c r="Q192" s="226"/>
      <c r="R192" s="226"/>
      <c r="S192" s="226"/>
      <c r="T192" s="227"/>
      <c r="AT192" s="228" t="s">
        <v>146</v>
      </c>
      <c r="AU192" s="228" t="s">
        <v>83</v>
      </c>
      <c r="AV192" s="13" t="s">
        <v>81</v>
      </c>
      <c r="AW192" s="13" t="s">
        <v>30</v>
      </c>
      <c r="AX192" s="13" t="s">
        <v>73</v>
      </c>
      <c r="AY192" s="228" t="s">
        <v>137</v>
      </c>
    </row>
    <row r="193" spans="2:51" s="13" customFormat="1" ht="12">
      <c r="B193" s="218"/>
      <c r="C193" s="219"/>
      <c r="D193" s="220" t="s">
        <v>146</v>
      </c>
      <c r="E193" s="221" t="s">
        <v>1</v>
      </c>
      <c r="F193" s="222" t="s">
        <v>147</v>
      </c>
      <c r="G193" s="219"/>
      <c r="H193" s="221" t="s">
        <v>1</v>
      </c>
      <c r="I193" s="223"/>
      <c r="J193" s="219"/>
      <c r="K193" s="219"/>
      <c r="L193" s="224"/>
      <c r="M193" s="225"/>
      <c r="N193" s="226"/>
      <c r="O193" s="226"/>
      <c r="P193" s="226"/>
      <c r="Q193" s="226"/>
      <c r="R193" s="226"/>
      <c r="S193" s="226"/>
      <c r="T193" s="227"/>
      <c r="AT193" s="228" t="s">
        <v>146</v>
      </c>
      <c r="AU193" s="228" t="s">
        <v>83</v>
      </c>
      <c r="AV193" s="13" t="s">
        <v>81</v>
      </c>
      <c r="AW193" s="13" t="s">
        <v>30</v>
      </c>
      <c r="AX193" s="13" t="s">
        <v>73</v>
      </c>
      <c r="AY193" s="228" t="s">
        <v>137</v>
      </c>
    </row>
    <row r="194" spans="2:51" s="14" customFormat="1" ht="12">
      <c r="B194" s="229"/>
      <c r="C194" s="230"/>
      <c r="D194" s="220" t="s">
        <v>146</v>
      </c>
      <c r="E194" s="231" t="s">
        <v>1</v>
      </c>
      <c r="F194" s="232" t="s">
        <v>195</v>
      </c>
      <c r="G194" s="230"/>
      <c r="H194" s="233">
        <v>168</v>
      </c>
      <c r="I194" s="234"/>
      <c r="J194" s="230"/>
      <c r="K194" s="230"/>
      <c r="L194" s="235"/>
      <c r="M194" s="236"/>
      <c r="N194" s="237"/>
      <c r="O194" s="237"/>
      <c r="P194" s="237"/>
      <c r="Q194" s="237"/>
      <c r="R194" s="237"/>
      <c r="S194" s="237"/>
      <c r="T194" s="238"/>
      <c r="AT194" s="239" t="s">
        <v>146</v>
      </c>
      <c r="AU194" s="239" t="s">
        <v>83</v>
      </c>
      <c r="AV194" s="14" t="s">
        <v>83</v>
      </c>
      <c r="AW194" s="14" t="s">
        <v>30</v>
      </c>
      <c r="AX194" s="14" t="s">
        <v>73</v>
      </c>
      <c r="AY194" s="239" t="s">
        <v>137</v>
      </c>
    </row>
    <row r="195" spans="2:51" s="13" customFormat="1" ht="12">
      <c r="B195" s="218"/>
      <c r="C195" s="219"/>
      <c r="D195" s="220" t="s">
        <v>146</v>
      </c>
      <c r="E195" s="221" t="s">
        <v>1</v>
      </c>
      <c r="F195" s="222" t="s">
        <v>196</v>
      </c>
      <c r="G195" s="219"/>
      <c r="H195" s="221" t="s">
        <v>1</v>
      </c>
      <c r="I195" s="223"/>
      <c r="J195" s="219"/>
      <c r="K195" s="219"/>
      <c r="L195" s="224"/>
      <c r="M195" s="225"/>
      <c r="N195" s="226"/>
      <c r="O195" s="226"/>
      <c r="P195" s="226"/>
      <c r="Q195" s="226"/>
      <c r="R195" s="226"/>
      <c r="S195" s="226"/>
      <c r="T195" s="227"/>
      <c r="AT195" s="228" t="s">
        <v>146</v>
      </c>
      <c r="AU195" s="228" t="s">
        <v>83</v>
      </c>
      <c r="AV195" s="13" t="s">
        <v>81</v>
      </c>
      <c r="AW195" s="13" t="s">
        <v>30</v>
      </c>
      <c r="AX195" s="13" t="s">
        <v>73</v>
      </c>
      <c r="AY195" s="228" t="s">
        <v>137</v>
      </c>
    </row>
    <row r="196" spans="2:51" s="14" customFormat="1" ht="12">
      <c r="B196" s="229"/>
      <c r="C196" s="230"/>
      <c r="D196" s="220" t="s">
        <v>146</v>
      </c>
      <c r="E196" s="231" t="s">
        <v>1</v>
      </c>
      <c r="F196" s="232" t="s">
        <v>197</v>
      </c>
      <c r="G196" s="230"/>
      <c r="H196" s="233">
        <v>24</v>
      </c>
      <c r="I196" s="234"/>
      <c r="J196" s="230"/>
      <c r="K196" s="230"/>
      <c r="L196" s="235"/>
      <c r="M196" s="236"/>
      <c r="N196" s="237"/>
      <c r="O196" s="237"/>
      <c r="P196" s="237"/>
      <c r="Q196" s="237"/>
      <c r="R196" s="237"/>
      <c r="S196" s="237"/>
      <c r="T196" s="238"/>
      <c r="AT196" s="239" t="s">
        <v>146</v>
      </c>
      <c r="AU196" s="239" t="s">
        <v>83</v>
      </c>
      <c r="AV196" s="14" t="s">
        <v>83</v>
      </c>
      <c r="AW196" s="14" t="s">
        <v>30</v>
      </c>
      <c r="AX196" s="14" t="s">
        <v>73</v>
      </c>
      <c r="AY196" s="239" t="s">
        <v>137</v>
      </c>
    </row>
    <row r="197" spans="2:51" s="13" customFormat="1" ht="12">
      <c r="B197" s="218"/>
      <c r="C197" s="219"/>
      <c r="D197" s="220" t="s">
        <v>146</v>
      </c>
      <c r="E197" s="221" t="s">
        <v>1</v>
      </c>
      <c r="F197" s="222" t="s">
        <v>185</v>
      </c>
      <c r="G197" s="219"/>
      <c r="H197" s="221" t="s">
        <v>1</v>
      </c>
      <c r="I197" s="223"/>
      <c r="J197" s="219"/>
      <c r="K197" s="219"/>
      <c r="L197" s="224"/>
      <c r="M197" s="225"/>
      <c r="N197" s="226"/>
      <c r="O197" s="226"/>
      <c r="P197" s="226"/>
      <c r="Q197" s="226"/>
      <c r="R197" s="226"/>
      <c r="S197" s="226"/>
      <c r="T197" s="227"/>
      <c r="AT197" s="228" t="s">
        <v>146</v>
      </c>
      <c r="AU197" s="228" t="s">
        <v>83</v>
      </c>
      <c r="AV197" s="13" t="s">
        <v>81</v>
      </c>
      <c r="AW197" s="13" t="s">
        <v>30</v>
      </c>
      <c r="AX197" s="13" t="s">
        <v>73</v>
      </c>
      <c r="AY197" s="228" t="s">
        <v>137</v>
      </c>
    </row>
    <row r="198" spans="2:51" s="14" customFormat="1" ht="12">
      <c r="B198" s="229"/>
      <c r="C198" s="230"/>
      <c r="D198" s="220" t="s">
        <v>146</v>
      </c>
      <c r="E198" s="231" t="s">
        <v>1</v>
      </c>
      <c r="F198" s="232" t="s">
        <v>198</v>
      </c>
      <c r="G198" s="230"/>
      <c r="H198" s="233">
        <v>45</v>
      </c>
      <c r="I198" s="234"/>
      <c r="J198" s="230"/>
      <c r="K198" s="230"/>
      <c r="L198" s="235"/>
      <c r="M198" s="236"/>
      <c r="N198" s="237"/>
      <c r="O198" s="237"/>
      <c r="P198" s="237"/>
      <c r="Q198" s="237"/>
      <c r="R198" s="237"/>
      <c r="S198" s="237"/>
      <c r="T198" s="238"/>
      <c r="AT198" s="239" t="s">
        <v>146</v>
      </c>
      <c r="AU198" s="239" t="s">
        <v>83</v>
      </c>
      <c r="AV198" s="14" t="s">
        <v>83</v>
      </c>
      <c r="AW198" s="14" t="s">
        <v>30</v>
      </c>
      <c r="AX198" s="14" t="s">
        <v>73</v>
      </c>
      <c r="AY198" s="239" t="s">
        <v>137</v>
      </c>
    </row>
    <row r="199" spans="2:51" s="13" customFormat="1" ht="12">
      <c r="B199" s="218"/>
      <c r="C199" s="219"/>
      <c r="D199" s="220" t="s">
        <v>146</v>
      </c>
      <c r="E199" s="221" t="s">
        <v>1</v>
      </c>
      <c r="F199" s="222" t="s">
        <v>182</v>
      </c>
      <c r="G199" s="219"/>
      <c r="H199" s="221" t="s">
        <v>1</v>
      </c>
      <c r="I199" s="223"/>
      <c r="J199" s="219"/>
      <c r="K199" s="219"/>
      <c r="L199" s="224"/>
      <c r="M199" s="225"/>
      <c r="N199" s="226"/>
      <c r="O199" s="226"/>
      <c r="P199" s="226"/>
      <c r="Q199" s="226"/>
      <c r="R199" s="226"/>
      <c r="S199" s="226"/>
      <c r="T199" s="227"/>
      <c r="AT199" s="228" t="s">
        <v>146</v>
      </c>
      <c r="AU199" s="228" t="s">
        <v>83</v>
      </c>
      <c r="AV199" s="13" t="s">
        <v>81</v>
      </c>
      <c r="AW199" s="13" t="s">
        <v>30</v>
      </c>
      <c r="AX199" s="13" t="s">
        <v>73</v>
      </c>
      <c r="AY199" s="228" t="s">
        <v>137</v>
      </c>
    </row>
    <row r="200" spans="2:51" s="14" customFormat="1" ht="12">
      <c r="B200" s="229"/>
      <c r="C200" s="230"/>
      <c r="D200" s="220" t="s">
        <v>146</v>
      </c>
      <c r="E200" s="231" t="s">
        <v>1</v>
      </c>
      <c r="F200" s="232" t="s">
        <v>199</v>
      </c>
      <c r="G200" s="230"/>
      <c r="H200" s="233">
        <v>96</v>
      </c>
      <c r="I200" s="234"/>
      <c r="J200" s="230"/>
      <c r="K200" s="230"/>
      <c r="L200" s="235"/>
      <c r="M200" s="236"/>
      <c r="N200" s="237"/>
      <c r="O200" s="237"/>
      <c r="P200" s="237"/>
      <c r="Q200" s="237"/>
      <c r="R200" s="237"/>
      <c r="S200" s="237"/>
      <c r="T200" s="238"/>
      <c r="AT200" s="239" t="s">
        <v>146</v>
      </c>
      <c r="AU200" s="239" t="s">
        <v>83</v>
      </c>
      <c r="AV200" s="14" t="s">
        <v>83</v>
      </c>
      <c r="AW200" s="14" t="s">
        <v>30</v>
      </c>
      <c r="AX200" s="14" t="s">
        <v>73</v>
      </c>
      <c r="AY200" s="239" t="s">
        <v>137</v>
      </c>
    </row>
    <row r="201" spans="2:51" s="15" customFormat="1" ht="12">
      <c r="B201" s="240"/>
      <c r="C201" s="241"/>
      <c r="D201" s="220" t="s">
        <v>146</v>
      </c>
      <c r="E201" s="242" t="s">
        <v>1</v>
      </c>
      <c r="F201" s="243" t="s">
        <v>178</v>
      </c>
      <c r="G201" s="241"/>
      <c r="H201" s="244">
        <v>333</v>
      </c>
      <c r="I201" s="245"/>
      <c r="J201" s="241"/>
      <c r="K201" s="241"/>
      <c r="L201" s="246"/>
      <c r="M201" s="247"/>
      <c r="N201" s="248"/>
      <c r="O201" s="248"/>
      <c r="P201" s="248"/>
      <c r="Q201" s="248"/>
      <c r="R201" s="248"/>
      <c r="S201" s="248"/>
      <c r="T201" s="249"/>
      <c r="AT201" s="250" t="s">
        <v>146</v>
      </c>
      <c r="AU201" s="250" t="s">
        <v>83</v>
      </c>
      <c r="AV201" s="15" t="s">
        <v>144</v>
      </c>
      <c r="AW201" s="15" t="s">
        <v>30</v>
      </c>
      <c r="AX201" s="15" t="s">
        <v>81</v>
      </c>
      <c r="AY201" s="250" t="s">
        <v>137</v>
      </c>
    </row>
    <row r="202" spans="1:65" s="2" customFormat="1" ht="21.75" customHeight="1">
      <c r="A202" s="34"/>
      <c r="B202" s="35"/>
      <c r="C202" s="204" t="s">
        <v>205</v>
      </c>
      <c r="D202" s="204" t="s">
        <v>140</v>
      </c>
      <c r="E202" s="205" t="s">
        <v>206</v>
      </c>
      <c r="F202" s="206" t="s">
        <v>207</v>
      </c>
      <c r="G202" s="207" t="s">
        <v>143</v>
      </c>
      <c r="H202" s="208">
        <v>90</v>
      </c>
      <c r="I202" s="209"/>
      <c r="J202" s="210">
        <f>ROUND(I202*H202,2)</f>
        <v>0</v>
      </c>
      <c r="K202" s="211"/>
      <c r="L202" s="39"/>
      <c r="M202" s="212" t="s">
        <v>1</v>
      </c>
      <c r="N202" s="213" t="s">
        <v>38</v>
      </c>
      <c r="O202" s="71"/>
      <c r="P202" s="214">
        <f>O202*H202</f>
        <v>0</v>
      </c>
      <c r="Q202" s="214">
        <v>0.0416</v>
      </c>
      <c r="R202" s="214">
        <f>Q202*H202</f>
        <v>3.7439999999999998</v>
      </c>
      <c r="S202" s="214">
        <v>0</v>
      </c>
      <c r="T202" s="215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216" t="s">
        <v>144</v>
      </c>
      <c r="AT202" s="216" t="s">
        <v>140</v>
      </c>
      <c r="AU202" s="216" t="s">
        <v>83</v>
      </c>
      <c r="AY202" s="17" t="s">
        <v>137</v>
      </c>
      <c r="BE202" s="217">
        <f>IF(N202="základní",J202,0)</f>
        <v>0</v>
      </c>
      <c r="BF202" s="217">
        <f>IF(N202="snížená",J202,0)</f>
        <v>0</v>
      </c>
      <c r="BG202" s="217">
        <f>IF(N202="zákl. přenesená",J202,0)</f>
        <v>0</v>
      </c>
      <c r="BH202" s="217">
        <f>IF(N202="sníž. přenesená",J202,0)</f>
        <v>0</v>
      </c>
      <c r="BI202" s="217">
        <f>IF(N202="nulová",J202,0)</f>
        <v>0</v>
      </c>
      <c r="BJ202" s="17" t="s">
        <v>81</v>
      </c>
      <c r="BK202" s="217">
        <f>ROUND(I202*H202,2)</f>
        <v>0</v>
      </c>
      <c r="BL202" s="17" t="s">
        <v>144</v>
      </c>
      <c r="BM202" s="216" t="s">
        <v>208</v>
      </c>
    </row>
    <row r="203" spans="2:51" s="13" customFormat="1" ht="12">
      <c r="B203" s="218"/>
      <c r="C203" s="219"/>
      <c r="D203" s="220" t="s">
        <v>146</v>
      </c>
      <c r="E203" s="221" t="s">
        <v>1</v>
      </c>
      <c r="F203" s="222" t="s">
        <v>182</v>
      </c>
      <c r="G203" s="219"/>
      <c r="H203" s="221" t="s">
        <v>1</v>
      </c>
      <c r="I203" s="223"/>
      <c r="J203" s="219"/>
      <c r="K203" s="219"/>
      <c r="L203" s="224"/>
      <c r="M203" s="225"/>
      <c r="N203" s="226"/>
      <c r="O203" s="226"/>
      <c r="P203" s="226"/>
      <c r="Q203" s="226"/>
      <c r="R203" s="226"/>
      <c r="S203" s="226"/>
      <c r="T203" s="227"/>
      <c r="AT203" s="228" t="s">
        <v>146</v>
      </c>
      <c r="AU203" s="228" t="s">
        <v>83</v>
      </c>
      <c r="AV203" s="13" t="s">
        <v>81</v>
      </c>
      <c r="AW203" s="13" t="s">
        <v>30</v>
      </c>
      <c r="AX203" s="13" t="s">
        <v>73</v>
      </c>
      <c r="AY203" s="228" t="s">
        <v>137</v>
      </c>
    </row>
    <row r="204" spans="2:51" s="14" customFormat="1" ht="12">
      <c r="B204" s="229"/>
      <c r="C204" s="230"/>
      <c r="D204" s="220" t="s">
        <v>146</v>
      </c>
      <c r="E204" s="231" t="s">
        <v>1</v>
      </c>
      <c r="F204" s="232" t="s">
        <v>209</v>
      </c>
      <c r="G204" s="230"/>
      <c r="H204" s="233">
        <v>90</v>
      </c>
      <c r="I204" s="234"/>
      <c r="J204" s="230"/>
      <c r="K204" s="230"/>
      <c r="L204" s="235"/>
      <c r="M204" s="236"/>
      <c r="N204" s="237"/>
      <c r="O204" s="237"/>
      <c r="P204" s="237"/>
      <c r="Q204" s="237"/>
      <c r="R204" s="237"/>
      <c r="S204" s="237"/>
      <c r="T204" s="238"/>
      <c r="AT204" s="239" t="s">
        <v>146</v>
      </c>
      <c r="AU204" s="239" t="s">
        <v>83</v>
      </c>
      <c r="AV204" s="14" t="s">
        <v>83</v>
      </c>
      <c r="AW204" s="14" t="s">
        <v>30</v>
      </c>
      <c r="AX204" s="14" t="s">
        <v>81</v>
      </c>
      <c r="AY204" s="239" t="s">
        <v>137</v>
      </c>
    </row>
    <row r="205" spans="2:63" s="12" customFormat="1" ht="22.95" customHeight="1">
      <c r="B205" s="188"/>
      <c r="C205" s="189"/>
      <c r="D205" s="190" t="s">
        <v>72</v>
      </c>
      <c r="E205" s="202" t="s">
        <v>210</v>
      </c>
      <c r="F205" s="202" t="s">
        <v>211</v>
      </c>
      <c r="G205" s="189"/>
      <c r="H205" s="189"/>
      <c r="I205" s="192"/>
      <c r="J205" s="203">
        <f>BK205</f>
        <v>0</v>
      </c>
      <c r="K205" s="189"/>
      <c r="L205" s="194"/>
      <c r="M205" s="195"/>
      <c r="N205" s="196"/>
      <c r="O205" s="196"/>
      <c r="P205" s="197">
        <f>SUM(P206:P207)</f>
        <v>0</v>
      </c>
      <c r="Q205" s="196"/>
      <c r="R205" s="197">
        <f>SUM(R206:R207)</f>
        <v>0</v>
      </c>
      <c r="S205" s="196"/>
      <c r="T205" s="198">
        <f>SUM(T206:T207)</f>
        <v>0</v>
      </c>
      <c r="AR205" s="199" t="s">
        <v>81</v>
      </c>
      <c r="AT205" s="200" t="s">
        <v>72</v>
      </c>
      <c r="AU205" s="200" t="s">
        <v>81</v>
      </c>
      <c r="AY205" s="199" t="s">
        <v>137</v>
      </c>
      <c r="BK205" s="201">
        <f>SUM(BK206:BK207)</f>
        <v>0</v>
      </c>
    </row>
    <row r="206" spans="1:65" s="2" customFormat="1" ht="16.5" customHeight="1">
      <c r="A206" s="34"/>
      <c r="B206" s="35"/>
      <c r="C206" s="204" t="s">
        <v>212</v>
      </c>
      <c r="D206" s="204" t="s">
        <v>140</v>
      </c>
      <c r="E206" s="205" t="s">
        <v>213</v>
      </c>
      <c r="F206" s="206" t="s">
        <v>214</v>
      </c>
      <c r="G206" s="207" t="s">
        <v>174</v>
      </c>
      <c r="H206" s="208">
        <v>1</v>
      </c>
      <c r="I206" s="209"/>
      <c r="J206" s="210">
        <f>ROUND(I206*H206,2)</f>
        <v>0</v>
      </c>
      <c r="K206" s="211"/>
      <c r="L206" s="39"/>
      <c r="M206" s="212" t="s">
        <v>1</v>
      </c>
      <c r="N206" s="213" t="s">
        <v>38</v>
      </c>
      <c r="O206" s="71"/>
      <c r="P206" s="214">
        <f>O206*H206</f>
        <v>0</v>
      </c>
      <c r="Q206" s="214">
        <v>0</v>
      </c>
      <c r="R206" s="214">
        <f>Q206*H206</f>
        <v>0</v>
      </c>
      <c r="S206" s="214">
        <v>0</v>
      </c>
      <c r="T206" s="215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216" t="s">
        <v>144</v>
      </c>
      <c r="AT206" s="216" t="s">
        <v>140</v>
      </c>
      <c r="AU206" s="216" t="s">
        <v>83</v>
      </c>
      <c r="AY206" s="17" t="s">
        <v>137</v>
      </c>
      <c r="BE206" s="217">
        <f>IF(N206="základní",J206,0)</f>
        <v>0</v>
      </c>
      <c r="BF206" s="217">
        <f>IF(N206="snížená",J206,0)</f>
        <v>0</v>
      </c>
      <c r="BG206" s="217">
        <f>IF(N206="zákl. přenesená",J206,0)</f>
        <v>0</v>
      </c>
      <c r="BH206" s="217">
        <f>IF(N206="sníž. přenesená",J206,0)</f>
        <v>0</v>
      </c>
      <c r="BI206" s="217">
        <f>IF(N206="nulová",J206,0)</f>
        <v>0</v>
      </c>
      <c r="BJ206" s="17" t="s">
        <v>81</v>
      </c>
      <c r="BK206" s="217">
        <f>ROUND(I206*H206,2)</f>
        <v>0</v>
      </c>
      <c r="BL206" s="17" t="s">
        <v>144</v>
      </c>
      <c r="BM206" s="216" t="s">
        <v>215</v>
      </c>
    </row>
    <row r="207" spans="1:65" s="2" customFormat="1" ht="16.5" customHeight="1">
      <c r="A207" s="34"/>
      <c r="B207" s="35"/>
      <c r="C207" s="204" t="s">
        <v>216</v>
      </c>
      <c r="D207" s="204" t="s">
        <v>140</v>
      </c>
      <c r="E207" s="205" t="s">
        <v>217</v>
      </c>
      <c r="F207" s="206" t="s">
        <v>218</v>
      </c>
      <c r="G207" s="207" t="s">
        <v>219</v>
      </c>
      <c r="H207" s="208">
        <v>1</v>
      </c>
      <c r="I207" s="209"/>
      <c r="J207" s="210">
        <f>ROUND(I207*H207,2)</f>
        <v>0</v>
      </c>
      <c r="K207" s="211"/>
      <c r="L207" s="39"/>
      <c r="M207" s="212" t="s">
        <v>1</v>
      </c>
      <c r="N207" s="213" t="s">
        <v>38</v>
      </c>
      <c r="O207" s="71"/>
      <c r="P207" s="214">
        <f>O207*H207</f>
        <v>0</v>
      </c>
      <c r="Q207" s="214">
        <v>0</v>
      </c>
      <c r="R207" s="214">
        <f>Q207*H207</f>
        <v>0</v>
      </c>
      <c r="S207" s="214">
        <v>0</v>
      </c>
      <c r="T207" s="215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216" t="s">
        <v>144</v>
      </c>
      <c r="AT207" s="216" t="s">
        <v>140</v>
      </c>
      <c r="AU207" s="216" t="s">
        <v>83</v>
      </c>
      <c r="AY207" s="17" t="s">
        <v>137</v>
      </c>
      <c r="BE207" s="217">
        <f>IF(N207="základní",J207,0)</f>
        <v>0</v>
      </c>
      <c r="BF207" s="217">
        <f>IF(N207="snížená",J207,0)</f>
        <v>0</v>
      </c>
      <c r="BG207" s="217">
        <f>IF(N207="zákl. přenesená",J207,0)</f>
        <v>0</v>
      </c>
      <c r="BH207" s="217">
        <f>IF(N207="sníž. přenesená",J207,0)</f>
        <v>0</v>
      </c>
      <c r="BI207" s="217">
        <f>IF(N207="nulová",J207,0)</f>
        <v>0</v>
      </c>
      <c r="BJ207" s="17" t="s">
        <v>81</v>
      </c>
      <c r="BK207" s="217">
        <f>ROUND(I207*H207,2)</f>
        <v>0</v>
      </c>
      <c r="BL207" s="17" t="s">
        <v>144</v>
      </c>
      <c r="BM207" s="216" t="s">
        <v>220</v>
      </c>
    </row>
    <row r="208" spans="2:63" s="12" customFormat="1" ht="22.95" customHeight="1">
      <c r="B208" s="188"/>
      <c r="C208" s="189"/>
      <c r="D208" s="190" t="s">
        <v>72</v>
      </c>
      <c r="E208" s="202" t="s">
        <v>221</v>
      </c>
      <c r="F208" s="202" t="s">
        <v>222</v>
      </c>
      <c r="G208" s="189"/>
      <c r="H208" s="189"/>
      <c r="I208" s="192"/>
      <c r="J208" s="203">
        <f>BK208</f>
        <v>0</v>
      </c>
      <c r="K208" s="189"/>
      <c r="L208" s="194"/>
      <c r="M208" s="195"/>
      <c r="N208" s="196"/>
      <c r="O208" s="196"/>
      <c r="P208" s="197">
        <f>SUM(P209:P215)</f>
        <v>0</v>
      </c>
      <c r="Q208" s="196"/>
      <c r="R208" s="197">
        <f>SUM(R209:R215)</f>
        <v>0.00988</v>
      </c>
      <c r="S208" s="196"/>
      <c r="T208" s="198">
        <f>SUM(T209:T215)</f>
        <v>0</v>
      </c>
      <c r="AR208" s="199" t="s">
        <v>81</v>
      </c>
      <c r="AT208" s="200" t="s">
        <v>72</v>
      </c>
      <c r="AU208" s="200" t="s">
        <v>81</v>
      </c>
      <c r="AY208" s="199" t="s">
        <v>137</v>
      </c>
      <c r="BK208" s="201">
        <f>SUM(BK209:BK215)</f>
        <v>0</v>
      </c>
    </row>
    <row r="209" spans="1:65" s="2" customFormat="1" ht="21.75" customHeight="1">
      <c r="A209" s="34"/>
      <c r="B209" s="35"/>
      <c r="C209" s="204" t="s">
        <v>223</v>
      </c>
      <c r="D209" s="204" t="s">
        <v>140</v>
      </c>
      <c r="E209" s="205" t="s">
        <v>224</v>
      </c>
      <c r="F209" s="206" t="s">
        <v>225</v>
      </c>
      <c r="G209" s="207" t="s">
        <v>143</v>
      </c>
      <c r="H209" s="208">
        <v>76</v>
      </c>
      <c r="I209" s="209"/>
      <c r="J209" s="210">
        <f>ROUND(I209*H209,2)</f>
        <v>0</v>
      </c>
      <c r="K209" s="211"/>
      <c r="L209" s="39"/>
      <c r="M209" s="212" t="s">
        <v>1</v>
      </c>
      <c r="N209" s="213" t="s">
        <v>38</v>
      </c>
      <c r="O209" s="71"/>
      <c r="P209" s="214">
        <f>O209*H209</f>
        <v>0</v>
      </c>
      <c r="Q209" s="214">
        <v>0.00013</v>
      </c>
      <c r="R209" s="214">
        <f>Q209*H209</f>
        <v>0.00988</v>
      </c>
      <c r="S209" s="214">
        <v>0</v>
      </c>
      <c r="T209" s="215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216" t="s">
        <v>144</v>
      </c>
      <c r="AT209" s="216" t="s">
        <v>140</v>
      </c>
      <c r="AU209" s="216" t="s">
        <v>83</v>
      </c>
      <c r="AY209" s="17" t="s">
        <v>137</v>
      </c>
      <c r="BE209" s="217">
        <f>IF(N209="základní",J209,0)</f>
        <v>0</v>
      </c>
      <c r="BF209" s="217">
        <f>IF(N209="snížená",J209,0)</f>
        <v>0</v>
      </c>
      <c r="BG209" s="217">
        <f>IF(N209="zákl. přenesená",J209,0)</f>
        <v>0</v>
      </c>
      <c r="BH209" s="217">
        <f>IF(N209="sníž. přenesená",J209,0)</f>
        <v>0</v>
      </c>
      <c r="BI209" s="217">
        <f>IF(N209="nulová",J209,0)</f>
        <v>0</v>
      </c>
      <c r="BJ209" s="17" t="s">
        <v>81</v>
      </c>
      <c r="BK209" s="217">
        <f>ROUND(I209*H209,2)</f>
        <v>0</v>
      </c>
      <c r="BL209" s="17" t="s">
        <v>144</v>
      </c>
      <c r="BM209" s="216" t="s">
        <v>226</v>
      </c>
    </row>
    <row r="210" spans="2:51" s="13" customFormat="1" ht="12">
      <c r="B210" s="218"/>
      <c r="C210" s="219"/>
      <c r="D210" s="220" t="s">
        <v>146</v>
      </c>
      <c r="E210" s="221" t="s">
        <v>1</v>
      </c>
      <c r="F210" s="222" t="s">
        <v>182</v>
      </c>
      <c r="G210" s="219"/>
      <c r="H210" s="221" t="s">
        <v>1</v>
      </c>
      <c r="I210" s="223"/>
      <c r="J210" s="219"/>
      <c r="K210" s="219"/>
      <c r="L210" s="224"/>
      <c r="M210" s="225"/>
      <c r="N210" s="226"/>
      <c r="O210" s="226"/>
      <c r="P210" s="226"/>
      <c r="Q210" s="226"/>
      <c r="R210" s="226"/>
      <c r="S210" s="226"/>
      <c r="T210" s="227"/>
      <c r="AT210" s="228" t="s">
        <v>146</v>
      </c>
      <c r="AU210" s="228" t="s">
        <v>83</v>
      </c>
      <c r="AV210" s="13" t="s">
        <v>81</v>
      </c>
      <c r="AW210" s="13" t="s">
        <v>30</v>
      </c>
      <c r="AX210" s="13" t="s">
        <v>73</v>
      </c>
      <c r="AY210" s="228" t="s">
        <v>137</v>
      </c>
    </row>
    <row r="211" spans="2:51" s="13" customFormat="1" ht="12">
      <c r="B211" s="218"/>
      <c r="C211" s="219"/>
      <c r="D211" s="220" t="s">
        <v>146</v>
      </c>
      <c r="E211" s="221" t="s">
        <v>1</v>
      </c>
      <c r="F211" s="222" t="s">
        <v>227</v>
      </c>
      <c r="G211" s="219"/>
      <c r="H211" s="221" t="s">
        <v>1</v>
      </c>
      <c r="I211" s="223"/>
      <c r="J211" s="219"/>
      <c r="K211" s="219"/>
      <c r="L211" s="224"/>
      <c r="M211" s="225"/>
      <c r="N211" s="226"/>
      <c r="O211" s="226"/>
      <c r="P211" s="226"/>
      <c r="Q211" s="226"/>
      <c r="R211" s="226"/>
      <c r="S211" s="226"/>
      <c r="T211" s="227"/>
      <c r="AT211" s="228" t="s">
        <v>146</v>
      </c>
      <c r="AU211" s="228" t="s">
        <v>83</v>
      </c>
      <c r="AV211" s="13" t="s">
        <v>81</v>
      </c>
      <c r="AW211" s="13" t="s">
        <v>30</v>
      </c>
      <c r="AX211" s="13" t="s">
        <v>73</v>
      </c>
      <c r="AY211" s="228" t="s">
        <v>137</v>
      </c>
    </row>
    <row r="212" spans="2:51" s="14" customFormat="1" ht="12">
      <c r="B212" s="229"/>
      <c r="C212" s="230"/>
      <c r="D212" s="220" t="s">
        <v>146</v>
      </c>
      <c r="E212" s="231" t="s">
        <v>1</v>
      </c>
      <c r="F212" s="232" t="s">
        <v>184</v>
      </c>
      <c r="G212" s="230"/>
      <c r="H212" s="233">
        <v>36</v>
      </c>
      <c r="I212" s="234"/>
      <c r="J212" s="230"/>
      <c r="K212" s="230"/>
      <c r="L212" s="235"/>
      <c r="M212" s="236"/>
      <c r="N212" s="237"/>
      <c r="O212" s="237"/>
      <c r="P212" s="237"/>
      <c r="Q212" s="237"/>
      <c r="R212" s="237"/>
      <c r="S212" s="237"/>
      <c r="T212" s="238"/>
      <c r="AT212" s="239" t="s">
        <v>146</v>
      </c>
      <c r="AU212" s="239" t="s">
        <v>83</v>
      </c>
      <c r="AV212" s="14" t="s">
        <v>83</v>
      </c>
      <c r="AW212" s="14" t="s">
        <v>30</v>
      </c>
      <c r="AX212" s="14" t="s">
        <v>73</v>
      </c>
      <c r="AY212" s="239" t="s">
        <v>137</v>
      </c>
    </row>
    <row r="213" spans="2:51" s="13" customFormat="1" ht="12">
      <c r="B213" s="218"/>
      <c r="C213" s="219"/>
      <c r="D213" s="220" t="s">
        <v>146</v>
      </c>
      <c r="E213" s="221" t="s">
        <v>1</v>
      </c>
      <c r="F213" s="222" t="s">
        <v>185</v>
      </c>
      <c r="G213" s="219"/>
      <c r="H213" s="221" t="s">
        <v>1</v>
      </c>
      <c r="I213" s="223"/>
      <c r="J213" s="219"/>
      <c r="K213" s="219"/>
      <c r="L213" s="224"/>
      <c r="M213" s="225"/>
      <c r="N213" s="226"/>
      <c r="O213" s="226"/>
      <c r="P213" s="226"/>
      <c r="Q213" s="226"/>
      <c r="R213" s="226"/>
      <c r="S213" s="226"/>
      <c r="T213" s="227"/>
      <c r="AT213" s="228" t="s">
        <v>146</v>
      </c>
      <c r="AU213" s="228" t="s">
        <v>83</v>
      </c>
      <c r="AV213" s="13" t="s">
        <v>81</v>
      </c>
      <c r="AW213" s="13" t="s">
        <v>30</v>
      </c>
      <c r="AX213" s="13" t="s">
        <v>73</v>
      </c>
      <c r="AY213" s="228" t="s">
        <v>137</v>
      </c>
    </row>
    <row r="214" spans="2:51" s="14" customFormat="1" ht="12">
      <c r="B214" s="229"/>
      <c r="C214" s="230"/>
      <c r="D214" s="220" t="s">
        <v>146</v>
      </c>
      <c r="E214" s="231" t="s">
        <v>1</v>
      </c>
      <c r="F214" s="232" t="s">
        <v>186</v>
      </c>
      <c r="G214" s="230"/>
      <c r="H214" s="233">
        <v>40</v>
      </c>
      <c r="I214" s="234"/>
      <c r="J214" s="230"/>
      <c r="K214" s="230"/>
      <c r="L214" s="235"/>
      <c r="M214" s="236"/>
      <c r="N214" s="237"/>
      <c r="O214" s="237"/>
      <c r="P214" s="237"/>
      <c r="Q214" s="237"/>
      <c r="R214" s="237"/>
      <c r="S214" s="237"/>
      <c r="T214" s="238"/>
      <c r="AT214" s="239" t="s">
        <v>146</v>
      </c>
      <c r="AU214" s="239" t="s">
        <v>83</v>
      </c>
      <c r="AV214" s="14" t="s">
        <v>83</v>
      </c>
      <c r="AW214" s="14" t="s">
        <v>30</v>
      </c>
      <c r="AX214" s="14" t="s">
        <v>73</v>
      </c>
      <c r="AY214" s="239" t="s">
        <v>137</v>
      </c>
    </row>
    <row r="215" spans="2:51" s="15" customFormat="1" ht="12">
      <c r="B215" s="240"/>
      <c r="C215" s="241"/>
      <c r="D215" s="220" t="s">
        <v>146</v>
      </c>
      <c r="E215" s="242" t="s">
        <v>1</v>
      </c>
      <c r="F215" s="243" t="s">
        <v>178</v>
      </c>
      <c r="G215" s="241"/>
      <c r="H215" s="244">
        <v>76</v>
      </c>
      <c r="I215" s="245"/>
      <c r="J215" s="241"/>
      <c r="K215" s="241"/>
      <c r="L215" s="246"/>
      <c r="M215" s="247"/>
      <c r="N215" s="248"/>
      <c r="O215" s="248"/>
      <c r="P215" s="248"/>
      <c r="Q215" s="248"/>
      <c r="R215" s="248"/>
      <c r="S215" s="248"/>
      <c r="T215" s="249"/>
      <c r="AT215" s="250" t="s">
        <v>146</v>
      </c>
      <c r="AU215" s="250" t="s">
        <v>83</v>
      </c>
      <c r="AV215" s="15" t="s">
        <v>144</v>
      </c>
      <c r="AW215" s="15" t="s">
        <v>30</v>
      </c>
      <c r="AX215" s="15" t="s">
        <v>81</v>
      </c>
      <c r="AY215" s="250" t="s">
        <v>137</v>
      </c>
    </row>
    <row r="216" spans="2:63" s="12" customFormat="1" ht="22.95" customHeight="1">
      <c r="B216" s="188"/>
      <c r="C216" s="189"/>
      <c r="D216" s="190" t="s">
        <v>72</v>
      </c>
      <c r="E216" s="202" t="s">
        <v>228</v>
      </c>
      <c r="F216" s="202" t="s">
        <v>229</v>
      </c>
      <c r="G216" s="189"/>
      <c r="H216" s="189"/>
      <c r="I216" s="192"/>
      <c r="J216" s="203">
        <f>BK216</f>
        <v>0</v>
      </c>
      <c r="K216" s="189"/>
      <c r="L216" s="194"/>
      <c r="M216" s="195"/>
      <c r="N216" s="196"/>
      <c r="O216" s="196"/>
      <c r="P216" s="197">
        <f>SUM(P217:P226)</f>
        <v>0</v>
      </c>
      <c r="Q216" s="196"/>
      <c r="R216" s="197">
        <f>SUM(R217:R226)</f>
        <v>0.00816</v>
      </c>
      <c r="S216" s="196"/>
      <c r="T216" s="198">
        <f>SUM(T217:T226)</f>
        <v>0</v>
      </c>
      <c r="AR216" s="199" t="s">
        <v>81</v>
      </c>
      <c r="AT216" s="200" t="s">
        <v>72</v>
      </c>
      <c r="AU216" s="200" t="s">
        <v>81</v>
      </c>
      <c r="AY216" s="199" t="s">
        <v>137</v>
      </c>
      <c r="BK216" s="201">
        <f>SUM(BK217:BK226)</f>
        <v>0</v>
      </c>
    </row>
    <row r="217" spans="1:65" s="2" customFormat="1" ht="21.75" customHeight="1">
      <c r="A217" s="34"/>
      <c r="B217" s="35"/>
      <c r="C217" s="204" t="s">
        <v>230</v>
      </c>
      <c r="D217" s="204" t="s">
        <v>140</v>
      </c>
      <c r="E217" s="205" t="s">
        <v>231</v>
      </c>
      <c r="F217" s="206" t="s">
        <v>232</v>
      </c>
      <c r="G217" s="207" t="s">
        <v>143</v>
      </c>
      <c r="H217" s="208">
        <v>204</v>
      </c>
      <c r="I217" s="209"/>
      <c r="J217" s="210">
        <f>ROUND(I217*H217,2)</f>
        <v>0</v>
      </c>
      <c r="K217" s="211"/>
      <c r="L217" s="39"/>
      <c r="M217" s="212" t="s">
        <v>1</v>
      </c>
      <c r="N217" s="213" t="s">
        <v>38</v>
      </c>
      <c r="O217" s="71"/>
      <c r="P217" s="214">
        <f>O217*H217</f>
        <v>0</v>
      </c>
      <c r="Q217" s="214">
        <v>4E-05</v>
      </c>
      <c r="R217" s="214">
        <f>Q217*H217</f>
        <v>0.00816</v>
      </c>
      <c r="S217" s="214">
        <v>0</v>
      </c>
      <c r="T217" s="215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216" t="s">
        <v>144</v>
      </c>
      <c r="AT217" s="216" t="s">
        <v>140</v>
      </c>
      <c r="AU217" s="216" t="s">
        <v>83</v>
      </c>
      <c r="AY217" s="17" t="s">
        <v>137</v>
      </c>
      <c r="BE217" s="217">
        <f>IF(N217="základní",J217,0)</f>
        <v>0</v>
      </c>
      <c r="BF217" s="217">
        <f>IF(N217="snížená",J217,0)</f>
        <v>0</v>
      </c>
      <c r="BG217" s="217">
        <f>IF(N217="zákl. přenesená",J217,0)</f>
        <v>0</v>
      </c>
      <c r="BH217" s="217">
        <f>IF(N217="sníž. přenesená",J217,0)</f>
        <v>0</v>
      </c>
      <c r="BI217" s="217">
        <f>IF(N217="nulová",J217,0)</f>
        <v>0</v>
      </c>
      <c r="BJ217" s="17" t="s">
        <v>81</v>
      </c>
      <c r="BK217" s="217">
        <f>ROUND(I217*H217,2)</f>
        <v>0</v>
      </c>
      <c r="BL217" s="17" t="s">
        <v>144</v>
      </c>
      <c r="BM217" s="216" t="s">
        <v>233</v>
      </c>
    </row>
    <row r="218" spans="2:51" s="13" customFormat="1" ht="12">
      <c r="B218" s="218"/>
      <c r="C218" s="219"/>
      <c r="D218" s="220" t="s">
        <v>146</v>
      </c>
      <c r="E218" s="221" t="s">
        <v>1</v>
      </c>
      <c r="F218" s="222" t="s">
        <v>147</v>
      </c>
      <c r="G218" s="219"/>
      <c r="H218" s="221" t="s">
        <v>1</v>
      </c>
      <c r="I218" s="223"/>
      <c r="J218" s="219"/>
      <c r="K218" s="219"/>
      <c r="L218" s="224"/>
      <c r="M218" s="225"/>
      <c r="N218" s="226"/>
      <c r="O218" s="226"/>
      <c r="P218" s="226"/>
      <c r="Q218" s="226"/>
      <c r="R218" s="226"/>
      <c r="S218" s="226"/>
      <c r="T218" s="227"/>
      <c r="AT218" s="228" t="s">
        <v>146</v>
      </c>
      <c r="AU218" s="228" t="s">
        <v>83</v>
      </c>
      <c r="AV218" s="13" t="s">
        <v>81</v>
      </c>
      <c r="AW218" s="13" t="s">
        <v>30</v>
      </c>
      <c r="AX218" s="13" t="s">
        <v>73</v>
      </c>
      <c r="AY218" s="228" t="s">
        <v>137</v>
      </c>
    </row>
    <row r="219" spans="2:51" s="14" customFormat="1" ht="12">
      <c r="B219" s="229"/>
      <c r="C219" s="230"/>
      <c r="D219" s="220" t="s">
        <v>146</v>
      </c>
      <c r="E219" s="231" t="s">
        <v>1</v>
      </c>
      <c r="F219" s="232" t="s">
        <v>234</v>
      </c>
      <c r="G219" s="230"/>
      <c r="H219" s="233">
        <v>104</v>
      </c>
      <c r="I219" s="234"/>
      <c r="J219" s="230"/>
      <c r="K219" s="230"/>
      <c r="L219" s="235"/>
      <c r="M219" s="236"/>
      <c r="N219" s="237"/>
      <c r="O219" s="237"/>
      <c r="P219" s="237"/>
      <c r="Q219" s="237"/>
      <c r="R219" s="237"/>
      <c r="S219" s="237"/>
      <c r="T219" s="238"/>
      <c r="AT219" s="239" t="s">
        <v>146</v>
      </c>
      <c r="AU219" s="239" t="s">
        <v>83</v>
      </c>
      <c r="AV219" s="14" t="s">
        <v>83</v>
      </c>
      <c r="AW219" s="14" t="s">
        <v>30</v>
      </c>
      <c r="AX219" s="14" t="s">
        <v>73</v>
      </c>
      <c r="AY219" s="239" t="s">
        <v>137</v>
      </c>
    </row>
    <row r="220" spans="2:51" s="13" customFormat="1" ht="12">
      <c r="B220" s="218"/>
      <c r="C220" s="219"/>
      <c r="D220" s="220" t="s">
        <v>146</v>
      </c>
      <c r="E220" s="221" t="s">
        <v>1</v>
      </c>
      <c r="F220" s="222" t="s">
        <v>235</v>
      </c>
      <c r="G220" s="219"/>
      <c r="H220" s="221" t="s">
        <v>1</v>
      </c>
      <c r="I220" s="223"/>
      <c r="J220" s="219"/>
      <c r="K220" s="219"/>
      <c r="L220" s="224"/>
      <c r="M220" s="225"/>
      <c r="N220" s="226"/>
      <c r="O220" s="226"/>
      <c r="P220" s="226"/>
      <c r="Q220" s="226"/>
      <c r="R220" s="226"/>
      <c r="S220" s="226"/>
      <c r="T220" s="227"/>
      <c r="AT220" s="228" t="s">
        <v>146</v>
      </c>
      <c r="AU220" s="228" t="s">
        <v>83</v>
      </c>
      <c r="AV220" s="13" t="s">
        <v>81</v>
      </c>
      <c r="AW220" s="13" t="s">
        <v>30</v>
      </c>
      <c r="AX220" s="13" t="s">
        <v>73</v>
      </c>
      <c r="AY220" s="228" t="s">
        <v>137</v>
      </c>
    </row>
    <row r="221" spans="2:51" s="14" customFormat="1" ht="12">
      <c r="B221" s="229"/>
      <c r="C221" s="230"/>
      <c r="D221" s="220" t="s">
        <v>146</v>
      </c>
      <c r="E221" s="231" t="s">
        <v>1</v>
      </c>
      <c r="F221" s="232" t="s">
        <v>197</v>
      </c>
      <c r="G221" s="230"/>
      <c r="H221" s="233">
        <v>24</v>
      </c>
      <c r="I221" s="234"/>
      <c r="J221" s="230"/>
      <c r="K221" s="230"/>
      <c r="L221" s="235"/>
      <c r="M221" s="236"/>
      <c r="N221" s="237"/>
      <c r="O221" s="237"/>
      <c r="P221" s="237"/>
      <c r="Q221" s="237"/>
      <c r="R221" s="237"/>
      <c r="S221" s="237"/>
      <c r="T221" s="238"/>
      <c r="AT221" s="239" t="s">
        <v>146</v>
      </c>
      <c r="AU221" s="239" t="s">
        <v>83</v>
      </c>
      <c r="AV221" s="14" t="s">
        <v>83</v>
      </c>
      <c r="AW221" s="14" t="s">
        <v>30</v>
      </c>
      <c r="AX221" s="14" t="s">
        <v>73</v>
      </c>
      <c r="AY221" s="239" t="s">
        <v>137</v>
      </c>
    </row>
    <row r="222" spans="2:51" s="13" customFormat="1" ht="12">
      <c r="B222" s="218"/>
      <c r="C222" s="219"/>
      <c r="D222" s="220" t="s">
        <v>146</v>
      </c>
      <c r="E222" s="221" t="s">
        <v>1</v>
      </c>
      <c r="F222" s="222" t="s">
        <v>185</v>
      </c>
      <c r="G222" s="219"/>
      <c r="H222" s="221" t="s">
        <v>1</v>
      </c>
      <c r="I222" s="223"/>
      <c r="J222" s="219"/>
      <c r="K222" s="219"/>
      <c r="L222" s="224"/>
      <c r="M222" s="225"/>
      <c r="N222" s="226"/>
      <c r="O222" s="226"/>
      <c r="P222" s="226"/>
      <c r="Q222" s="226"/>
      <c r="R222" s="226"/>
      <c r="S222" s="226"/>
      <c r="T222" s="227"/>
      <c r="AT222" s="228" t="s">
        <v>146</v>
      </c>
      <c r="AU222" s="228" t="s">
        <v>83</v>
      </c>
      <c r="AV222" s="13" t="s">
        <v>81</v>
      </c>
      <c r="AW222" s="13" t="s">
        <v>30</v>
      </c>
      <c r="AX222" s="13" t="s">
        <v>73</v>
      </c>
      <c r="AY222" s="228" t="s">
        <v>137</v>
      </c>
    </row>
    <row r="223" spans="2:51" s="14" customFormat="1" ht="12">
      <c r="B223" s="229"/>
      <c r="C223" s="230"/>
      <c r="D223" s="220" t="s">
        <v>146</v>
      </c>
      <c r="E223" s="231" t="s">
        <v>1</v>
      </c>
      <c r="F223" s="232" t="s">
        <v>186</v>
      </c>
      <c r="G223" s="230"/>
      <c r="H223" s="233">
        <v>40</v>
      </c>
      <c r="I223" s="234"/>
      <c r="J223" s="230"/>
      <c r="K223" s="230"/>
      <c r="L223" s="235"/>
      <c r="M223" s="236"/>
      <c r="N223" s="237"/>
      <c r="O223" s="237"/>
      <c r="P223" s="237"/>
      <c r="Q223" s="237"/>
      <c r="R223" s="237"/>
      <c r="S223" s="237"/>
      <c r="T223" s="238"/>
      <c r="AT223" s="239" t="s">
        <v>146</v>
      </c>
      <c r="AU223" s="239" t="s">
        <v>83</v>
      </c>
      <c r="AV223" s="14" t="s">
        <v>83</v>
      </c>
      <c r="AW223" s="14" t="s">
        <v>30</v>
      </c>
      <c r="AX223" s="14" t="s">
        <v>73</v>
      </c>
      <c r="AY223" s="239" t="s">
        <v>137</v>
      </c>
    </row>
    <row r="224" spans="2:51" s="13" customFormat="1" ht="12">
      <c r="B224" s="218"/>
      <c r="C224" s="219"/>
      <c r="D224" s="220" t="s">
        <v>146</v>
      </c>
      <c r="E224" s="221" t="s">
        <v>1</v>
      </c>
      <c r="F224" s="222" t="s">
        <v>182</v>
      </c>
      <c r="G224" s="219"/>
      <c r="H224" s="221" t="s">
        <v>1</v>
      </c>
      <c r="I224" s="223"/>
      <c r="J224" s="219"/>
      <c r="K224" s="219"/>
      <c r="L224" s="224"/>
      <c r="M224" s="225"/>
      <c r="N224" s="226"/>
      <c r="O224" s="226"/>
      <c r="P224" s="226"/>
      <c r="Q224" s="226"/>
      <c r="R224" s="226"/>
      <c r="S224" s="226"/>
      <c r="T224" s="227"/>
      <c r="AT224" s="228" t="s">
        <v>146</v>
      </c>
      <c r="AU224" s="228" t="s">
        <v>83</v>
      </c>
      <c r="AV224" s="13" t="s">
        <v>81</v>
      </c>
      <c r="AW224" s="13" t="s">
        <v>30</v>
      </c>
      <c r="AX224" s="13" t="s">
        <v>73</v>
      </c>
      <c r="AY224" s="228" t="s">
        <v>137</v>
      </c>
    </row>
    <row r="225" spans="2:51" s="14" customFormat="1" ht="12">
      <c r="B225" s="229"/>
      <c r="C225" s="230"/>
      <c r="D225" s="220" t="s">
        <v>146</v>
      </c>
      <c r="E225" s="231" t="s">
        <v>1</v>
      </c>
      <c r="F225" s="232" t="s">
        <v>184</v>
      </c>
      <c r="G225" s="230"/>
      <c r="H225" s="233">
        <v>36</v>
      </c>
      <c r="I225" s="234"/>
      <c r="J225" s="230"/>
      <c r="K225" s="230"/>
      <c r="L225" s="235"/>
      <c r="M225" s="236"/>
      <c r="N225" s="237"/>
      <c r="O225" s="237"/>
      <c r="P225" s="237"/>
      <c r="Q225" s="237"/>
      <c r="R225" s="237"/>
      <c r="S225" s="237"/>
      <c r="T225" s="238"/>
      <c r="AT225" s="239" t="s">
        <v>146</v>
      </c>
      <c r="AU225" s="239" t="s">
        <v>83</v>
      </c>
      <c r="AV225" s="14" t="s">
        <v>83</v>
      </c>
      <c r="AW225" s="14" t="s">
        <v>30</v>
      </c>
      <c r="AX225" s="14" t="s">
        <v>73</v>
      </c>
      <c r="AY225" s="239" t="s">
        <v>137</v>
      </c>
    </row>
    <row r="226" spans="2:51" s="15" customFormat="1" ht="12">
      <c r="B226" s="240"/>
      <c r="C226" s="241"/>
      <c r="D226" s="220" t="s">
        <v>146</v>
      </c>
      <c r="E226" s="242" t="s">
        <v>1</v>
      </c>
      <c r="F226" s="243" t="s">
        <v>178</v>
      </c>
      <c r="G226" s="241"/>
      <c r="H226" s="244">
        <v>204</v>
      </c>
      <c r="I226" s="245"/>
      <c r="J226" s="241"/>
      <c r="K226" s="241"/>
      <c r="L226" s="246"/>
      <c r="M226" s="247"/>
      <c r="N226" s="248"/>
      <c r="O226" s="248"/>
      <c r="P226" s="248"/>
      <c r="Q226" s="248"/>
      <c r="R226" s="248"/>
      <c r="S226" s="248"/>
      <c r="T226" s="249"/>
      <c r="AT226" s="250" t="s">
        <v>146</v>
      </c>
      <c r="AU226" s="250" t="s">
        <v>83</v>
      </c>
      <c r="AV226" s="15" t="s">
        <v>144</v>
      </c>
      <c r="AW226" s="15" t="s">
        <v>30</v>
      </c>
      <c r="AX226" s="15" t="s">
        <v>81</v>
      </c>
      <c r="AY226" s="250" t="s">
        <v>137</v>
      </c>
    </row>
    <row r="227" spans="2:63" s="12" customFormat="1" ht="22.95" customHeight="1">
      <c r="B227" s="188"/>
      <c r="C227" s="189"/>
      <c r="D227" s="190" t="s">
        <v>72</v>
      </c>
      <c r="E227" s="202" t="s">
        <v>199</v>
      </c>
      <c r="F227" s="202" t="s">
        <v>236</v>
      </c>
      <c r="G227" s="189"/>
      <c r="H227" s="189"/>
      <c r="I227" s="192"/>
      <c r="J227" s="203">
        <f>BK227</f>
        <v>0</v>
      </c>
      <c r="K227" s="189"/>
      <c r="L227" s="194"/>
      <c r="M227" s="195"/>
      <c r="N227" s="196"/>
      <c r="O227" s="196"/>
      <c r="P227" s="197">
        <f>SUM(P228:P239)</f>
        <v>0</v>
      </c>
      <c r="Q227" s="196"/>
      <c r="R227" s="197">
        <f>SUM(R228:R239)</f>
        <v>0</v>
      </c>
      <c r="S227" s="196"/>
      <c r="T227" s="198">
        <f>SUM(T228:T239)</f>
        <v>0.152</v>
      </c>
      <c r="AR227" s="199" t="s">
        <v>81</v>
      </c>
      <c r="AT227" s="200" t="s">
        <v>72</v>
      </c>
      <c r="AU227" s="200" t="s">
        <v>81</v>
      </c>
      <c r="AY227" s="199" t="s">
        <v>137</v>
      </c>
      <c r="BK227" s="201">
        <f>SUM(BK228:BK239)</f>
        <v>0</v>
      </c>
    </row>
    <row r="228" spans="1:65" s="2" customFormat="1" ht="16.5" customHeight="1">
      <c r="A228" s="34"/>
      <c r="B228" s="35"/>
      <c r="C228" s="204" t="s">
        <v>237</v>
      </c>
      <c r="D228" s="204" t="s">
        <v>140</v>
      </c>
      <c r="E228" s="205" t="s">
        <v>238</v>
      </c>
      <c r="F228" s="206" t="s">
        <v>239</v>
      </c>
      <c r="G228" s="207" t="s">
        <v>143</v>
      </c>
      <c r="H228" s="208">
        <v>224</v>
      </c>
      <c r="I228" s="209"/>
      <c r="J228" s="210">
        <f>ROUND(I228*H228,2)</f>
        <v>0</v>
      </c>
      <c r="K228" s="211"/>
      <c r="L228" s="39"/>
      <c r="M228" s="212" t="s">
        <v>1</v>
      </c>
      <c r="N228" s="213" t="s">
        <v>38</v>
      </c>
      <c r="O228" s="71"/>
      <c r="P228" s="214">
        <f>O228*H228</f>
        <v>0</v>
      </c>
      <c r="Q228" s="214">
        <v>0</v>
      </c>
      <c r="R228" s="214">
        <f>Q228*H228</f>
        <v>0</v>
      </c>
      <c r="S228" s="214">
        <v>0</v>
      </c>
      <c r="T228" s="215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216" t="s">
        <v>144</v>
      </c>
      <c r="AT228" s="216" t="s">
        <v>140</v>
      </c>
      <c r="AU228" s="216" t="s">
        <v>83</v>
      </c>
      <c r="AY228" s="17" t="s">
        <v>137</v>
      </c>
      <c r="BE228" s="217">
        <f>IF(N228="základní",J228,0)</f>
        <v>0</v>
      </c>
      <c r="BF228" s="217">
        <f>IF(N228="snížená",J228,0)</f>
        <v>0</v>
      </c>
      <c r="BG228" s="217">
        <f>IF(N228="zákl. přenesená",J228,0)</f>
        <v>0</v>
      </c>
      <c r="BH228" s="217">
        <f>IF(N228="sníž. přenesená",J228,0)</f>
        <v>0</v>
      </c>
      <c r="BI228" s="217">
        <f>IF(N228="nulová",J228,0)</f>
        <v>0</v>
      </c>
      <c r="BJ228" s="17" t="s">
        <v>81</v>
      </c>
      <c r="BK228" s="217">
        <f>ROUND(I228*H228,2)</f>
        <v>0</v>
      </c>
      <c r="BL228" s="17" t="s">
        <v>144</v>
      </c>
      <c r="BM228" s="216" t="s">
        <v>240</v>
      </c>
    </row>
    <row r="229" spans="2:51" s="13" customFormat="1" ht="12">
      <c r="B229" s="218"/>
      <c r="C229" s="219"/>
      <c r="D229" s="220" t="s">
        <v>146</v>
      </c>
      <c r="E229" s="221" t="s">
        <v>1</v>
      </c>
      <c r="F229" s="222" t="s">
        <v>147</v>
      </c>
      <c r="G229" s="219"/>
      <c r="H229" s="221" t="s">
        <v>1</v>
      </c>
      <c r="I229" s="223"/>
      <c r="J229" s="219"/>
      <c r="K229" s="219"/>
      <c r="L229" s="224"/>
      <c r="M229" s="225"/>
      <c r="N229" s="226"/>
      <c r="O229" s="226"/>
      <c r="P229" s="226"/>
      <c r="Q229" s="226"/>
      <c r="R229" s="226"/>
      <c r="S229" s="226"/>
      <c r="T229" s="227"/>
      <c r="AT229" s="228" t="s">
        <v>146</v>
      </c>
      <c r="AU229" s="228" t="s">
        <v>83</v>
      </c>
      <c r="AV229" s="13" t="s">
        <v>81</v>
      </c>
      <c r="AW229" s="13" t="s">
        <v>30</v>
      </c>
      <c r="AX229" s="13" t="s">
        <v>73</v>
      </c>
      <c r="AY229" s="228" t="s">
        <v>137</v>
      </c>
    </row>
    <row r="230" spans="2:51" s="14" customFormat="1" ht="12">
      <c r="B230" s="229"/>
      <c r="C230" s="230"/>
      <c r="D230" s="220" t="s">
        <v>146</v>
      </c>
      <c r="E230" s="231" t="s">
        <v>1</v>
      </c>
      <c r="F230" s="232" t="s">
        <v>234</v>
      </c>
      <c r="G230" s="230"/>
      <c r="H230" s="233">
        <v>104</v>
      </c>
      <c r="I230" s="234"/>
      <c r="J230" s="230"/>
      <c r="K230" s="230"/>
      <c r="L230" s="235"/>
      <c r="M230" s="236"/>
      <c r="N230" s="237"/>
      <c r="O230" s="237"/>
      <c r="P230" s="237"/>
      <c r="Q230" s="237"/>
      <c r="R230" s="237"/>
      <c r="S230" s="237"/>
      <c r="T230" s="238"/>
      <c r="AT230" s="239" t="s">
        <v>146</v>
      </c>
      <c r="AU230" s="239" t="s">
        <v>83</v>
      </c>
      <c r="AV230" s="14" t="s">
        <v>83</v>
      </c>
      <c r="AW230" s="14" t="s">
        <v>30</v>
      </c>
      <c r="AX230" s="14" t="s">
        <v>73</v>
      </c>
      <c r="AY230" s="239" t="s">
        <v>137</v>
      </c>
    </row>
    <row r="231" spans="2:51" s="13" customFormat="1" ht="12">
      <c r="B231" s="218"/>
      <c r="C231" s="219"/>
      <c r="D231" s="220" t="s">
        <v>146</v>
      </c>
      <c r="E231" s="221" t="s">
        <v>1</v>
      </c>
      <c r="F231" s="222" t="s">
        <v>185</v>
      </c>
      <c r="G231" s="219"/>
      <c r="H231" s="221" t="s">
        <v>1</v>
      </c>
      <c r="I231" s="223"/>
      <c r="J231" s="219"/>
      <c r="K231" s="219"/>
      <c r="L231" s="224"/>
      <c r="M231" s="225"/>
      <c r="N231" s="226"/>
      <c r="O231" s="226"/>
      <c r="P231" s="226"/>
      <c r="Q231" s="226"/>
      <c r="R231" s="226"/>
      <c r="S231" s="226"/>
      <c r="T231" s="227"/>
      <c r="AT231" s="228" t="s">
        <v>146</v>
      </c>
      <c r="AU231" s="228" t="s">
        <v>83</v>
      </c>
      <c r="AV231" s="13" t="s">
        <v>81</v>
      </c>
      <c r="AW231" s="13" t="s">
        <v>30</v>
      </c>
      <c r="AX231" s="13" t="s">
        <v>73</v>
      </c>
      <c r="AY231" s="228" t="s">
        <v>137</v>
      </c>
    </row>
    <row r="232" spans="2:51" s="14" customFormat="1" ht="12">
      <c r="B232" s="229"/>
      <c r="C232" s="230"/>
      <c r="D232" s="220" t="s">
        <v>146</v>
      </c>
      <c r="E232" s="231" t="s">
        <v>1</v>
      </c>
      <c r="F232" s="232" t="s">
        <v>162</v>
      </c>
      <c r="G232" s="230"/>
      <c r="H232" s="233">
        <v>84</v>
      </c>
      <c r="I232" s="234"/>
      <c r="J232" s="230"/>
      <c r="K232" s="230"/>
      <c r="L232" s="235"/>
      <c r="M232" s="236"/>
      <c r="N232" s="237"/>
      <c r="O232" s="237"/>
      <c r="P232" s="237"/>
      <c r="Q232" s="237"/>
      <c r="R232" s="237"/>
      <c r="S232" s="237"/>
      <c r="T232" s="238"/>
      <c r="AT232" s="239" t="s">
        <v>146</v>
      </c>
      <c r="AU232" s="239" t="s">
        <v>83</v>
      </c>
      <c r="AV232" s="14" t="s">
        <v>83</v>
      </c>
      <c r="AW232" s="14" t="s">
        <v>30</v>
      </c>
      <c r="AX232" s="14" t="s">
        <v>73</v>
      </c>
      <c r="AY232" s="239" t="s">
        <v>137</v>
      </c>
    </row>
    <row r="233" spans="2:51" s="13" customFormat="1" ht="12">
      <c r="B233" s="218"/>
      <c r="C233" s="219"/>
      <c r="D233" s="220" t="s">
        <v>146</v>
      </c>
      <c r="E233" s="221" t="s">
        <v>1</v>
      </c>
      <c r="F233" s="222" t="s">
        <v>182</v>
      </c>
      <c r="G233" s="219"/>
      <c r="H233" s="221" t="s">
        <v>1</v>
      </c>
      <c r="I233" s="223"/>
      <c r="J233" s="219"/>
      <c r="K233" s="219"/>
      <c r="L233" s="224"/>
      <c r="M233" s="225"/>
      <c r="N233" s="226"/>
      <c r="O233" s="226"/>
      <c r="P233" s="226"/>
      <c r="Q233" s="226"/>
      <c r="R233" s="226"/>
      <c r="S233" s="226"/>
      <c r="T233" s="227"/>
      <c r="AT233" s="228" t="s">
        <v>146</v>
      </c>
      <c r="AU233" s="228" t="s">
        <v>83</v>
      </c>
      <c r="AV233" s="13" t="s">
        <v>81</v>
      </c>
      <c r="AW233" s="13" t="s">
        <v>30</v>
      </c>
      <c r="AX233" s="13" t="s">
        <v>73</v>
      </c>
      <c r="AY233" s="228" t="s">
        <v>137</v>
      </c>
    </row>
    <row r="234" spans="2:51" s="14" customFormat="1" ht="12">
      <c r="B234" s="229"/>
      <c r="C234" s="230"/>
      <c r="D234" s="220" t="s">
        <v>146</v>
      </c>
      <c r="E234" s="231" t="s">
        <v>1</v>
      </c>
      <c r="F234" s="232" t="s">
        <v>184</v>
      </c>
      <c r="G234" s="230"/>
      <c r="H234" s="233">
        <v>36</v>
      </c>
      <c r="I234" s="234"/>
      <c r="J234" s="230"/>
      <c r="K234" s="230"/>
      <c r="L234" s="235"/>
      <c r="M234" s="236"/>
      <c r="N234" s="237"/>
      <c r="O234" s="237"/>
      <c r="P234" s="237"/>
      <c r="Q234" s="237"/>
      <c r="R234" s="237"/>
      <c r="S234" s="237"/>
      <c r="T234" s="238"/>
      <c r="AT234" s="239" t="s">
        <v>146</v>
      </c>
      <c r="AU234" s="239" t="s">
        <v>83</v>
      </c>
      <c r="AV234" s="14" t="s">
        <v>83</v>
      </c>
      <c r="AW234" s="14" t="s">
        <v>30</v>
      </c>
      <c r="AX234" s="14" t="s">
        <v>73</v>
      </c>
      <c r="AY234" s="239" t="s">
        <v>137</v>
      </c>
    </row>
    <row r="235" spans="2:51" s="15" customFormat="1" ht="12">
      <c r="B235" s="240"/>
      <c r="C235" s="241"/>
      <c r="D235" s="220" t="s">
        <v>146</v>
      </c>
      <c r="E235" s="242" t="s">
        <v>1</v>
      </c>
      <c r="F235" s="243" t="s">
        <v>178</v>
      </c>
      <c r="G235" s="241"/>
      <c r="H235" s="244">
        <v>224</v>
      </c>
      <c r="I235" s="245"/>
      <c r="J235" s="241"/>
      <c r="K235" s="241"/>
      <c r="L235" s="246"/>
      <c r="M235" s="247"/>
      <c r="N235" s="248"/>
      <c r="O235" s="248"/>
      <c r="P235" s="248"/>
      <c r="Q235" s="248"/>
      <c r="R235" s="248"/>
      <c r="S235" s="248"/>
      <c r="T235" s="249"/>
      <c r="AT235" s="250" t="s">
        <v>146</v>
      </c>
      <c r="AU235" s="250" t="s">
        <v>83</v>
      </c>
      <c r="AV235" s="15" t="s">
        <v>144</v>
      </c>
      <c r="AW235" s="15" t="s">
        <v>30</v>
      </c>
      <c r="AX235" s="15" t="s">
        <v>81</v>
      </c>
      <c r="AY235" s="250" t="s">
        <v>137</v>
      </c>
    </row>
    <row r="236" spans="1:65" s="2" customFormat="1" ht="16.5" customHeight="1">
      <c r="A236" s="34"/>
      <c r="B236" s="35"/>
      <c r="C236" s="204" t="s">
        <v>8</v>
      </c>
      <c r="D236" s="204" t="s">
        <v>140</v>
      </c>
      <c r="E236" s="205" t="s">
        <v>241</v>
      </c>
      <c r="F236" s="206" t="s">
        <v>242</v>
      </c>
      <c r="G236" s="207" t="s">
        <v>143</v>
      </c>
      <c r="H236" s="208">
        <v>2</v>
      </c>
      <c r="I236" s="209"/>
      <c r="J236" s="210">
        <f>ROUND(I236*H236,2)</f>
        <v>0</v>
      </c>
      <c r="K236" s="211"/>
      <c r="L236" s="39"/>
      <c r="M236" s="212" t="s">
        <v>1</v>
      </c>
      <c r="N236" s="213" t="s">
        <v>38</v>
      </c>
      <c r="O236" s="71"/>
      <c r="P236" s="214">
        <f>O236*H236</f>
        <v>0</v>
      </c>
      <c r="Q236" s="214">
        <v>0</v>
      </c>
      <c r="R236" s="214">
        <f>Q236*H236</f>
        <v>0</v>
      </c>
      <c r="S236" s="214">
        <v>0.076</v>
      </c>
      <c r="T236" s="215">
        <f>S236*H236</f>
        <v>0.152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216" t="s">
        <v>144</v>
      </c>
      <c r="AT236" s="216" t="s">
        <v>140</v>
      </c>
      <c r="AU236" s="216" t="s">
        <v>83</v>
      </c>
      <c r="AY236" s="17" t="s">
        <v>137</v>
      </c>
      <c r="BE236" s="217">
        <f>IF(N236="základní",J236,0)</f>
        <v>0</v>
      </c>
      <c r="BF236" s="217">
        <f>IF(N236="snížená",J236,0)</f>
        <v>0</v>
      </c>
      <c r="BG236" s="217">
        <f>IF(N236="zákl. přenesená",J236,0)</f>
        <v>0</v>
      </c>
      <c r="BH236" s="217">
        <f>IF(N236="sníž. přenesená",J236,0)</f>
        <v>0</v>
      </c>
      <c r="BI236" s="217">
        <f>IF(N236="nulová",J236,0)</f>
        <v>0</v>
      </c>
      <c r="BJ236" s="17" t="s">
        <v>81</v>
      </c>
      <c r="BK236" s="217">
        <f>ROUND(I236*H236,2)</f>
        <v>0</v>
      </c>
      <c r="BL236" s="17" t="s">
        <v>144</v>
      </c>
      <c r="BM236" s="216" t="s">
        <v>243</v>
      </c>
    </row>
    <row r="237" spans="2:51" s="13" customFormat="1" ht="12">
      <c r="B237" s="218"/>
      <c r="C237" s="219"/>
      <c r="D237" s="220" t="s">
        <v>146</v>
      </c>
      <c r="E237" s="221" t="s">
        <v>1</v>
      </c>
      <c r="F237" s="222" t="s">
        <v>147</v>
      </c>
      <c r="G237" s="219"/>
      <c r="H237" s="221" t="s">
        <v>1</v>
      </c>
      <c r="I237" s="223"/>
      <c r="J237" s="219"/>
      <c r="K237" s="219"/>
      <c r="L237" s="224"/>
      <c r="M237" s="225"/>
      <c r="N237" s="226"/>
      <c r="O237" s="226"/>
      <c r="P237" s="226"/>
      <c r="Q237" s="226"/>
      <c r="R237" s="226"/>
      <c r="S237" s="226"/>
      <c r="T237" s="227"/>
      <c r="AT237" s="228" t="s">
        <v>146</v>
      </c>
      <c r="AU237" s="228" t="s">
        <v>83</v>
      </c>
      <c r="AV237" s="13" t="s">
        <v>81</v>
      </c>
      <c r="AW237" s="13" t="s">
        <v>30</v>
      </c>
      <c r="AX237" s="13" t="s">
        <v>73</v>
      </c>
      <c r="AY237" s="228" t="s">
        <v>137</v>
      </c>
    </row>
    <row r="238" spans="2:51" s="14" customFormat="1" ht="12">
      <c r="B238" s="229"/>
      <c r="C238" s="230"/>
      <c r="D238" s="220" t="s">
        <v>146</v>
      </c>
      <c r="E238" s="231" t="s">
        <v>1</v>
      </c>
      <c r="F238" s="232" t="s">
        <v>244</v>
      </c>
      <c r="G238" s="230"/>
      <c r="H238" s="233">
        <v>2</v>
      </c>
      <c r="I238" s="234"/>
      <c r="J238" s="230"/>
      <c r="K238" s="230"/>
      <c r="L238" s="235"/>
      <c r="M238" s="236"/>
      <c r="N238" s="237"/>
      <c r="O238" s="237"/>
      <c r="P238" s="237"/>
      <c r="Q238" s="237"/>
      <c r="R238" s="237"/>
      <c r="S238" s="237"/>
      <c r="T238" s="238"/>
      <c r="AT238" s="239" t="s">
        <v>146</v>
      </c>
      <c r="AU238" s="239" t="s">
        <v>83</v>
      </c>
      <c r="AV238" s="14" t="s">
        <v>83</v>
      </c>
      <c r="AW238" s="14" t="s">
        <v>30</v>
      </c>
      <c r="AX238" s="14" t="s">
        <v>81</v>
      </c>
      <c r="AY238" s="239" t="s">
        <v>137</v>
      </c>
    </row>
    <row r="239" spans="1:65" s="2" customFormat="1" ht="16.5" customHeight="1">
      <c r="A239" s="34"/>
      <c r="B239" s="35"/>
      <c r="C239" s="204" t="s">
        <v>245</v>
      </c>
      <c r="D239" s="204" t="s">
        <v>140</v>
      </c>
      <c r="E239" s="205" t="s">
        <v>246</v>
      </c>
      <c r="F239" s="206" t="s">
        <v>247</v>
      </c>
      <c r="G239" s="207" t="s">
        <v>219</v>
      </c>
      <c r="H239" s="208">
        <v>1</v>
      </c>
      <c r="I239" s="209"/>
      <c r="J239" s="210">
        <f>ROUND(I239*H239,2)</f>
        <v>0</v>
      </c>
      <c r="K239" s="211"/>
      <c r="L239" s="39"/>
      <c r="M239" s="212" t="s">
        <v>1</v>
      </c>
      <c r="N239" s="213" t="s">
        <v>38</v>
      </c>
      <c r="O239" s="71"/>
      <c r="P239" s="214">
        <f>O239*H239</f>
        <v>0</v>
      </c>
      <c r="Q239" s="214">
        <v>0</v>
      </c>
      <c r="R239" s="214">
        <f>Q239*H239</f>
        <v>0</v>
      </c>
      <c r="S239" s="214">
        <v>0</v>
      </c>
      <c r="T239" s="215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216" t="s">
        <v>144</v>
      </c>
      <c r="AT239" s="216" t="s">
        <v>140</v>
      </c>
      <c r="AU239" s="216" t="s">
        <v>83</v>
      </c>
      <c r="AY239" s="17" t="s">
        <v>137</v>
      </c>
      <c r="BE239" s="217">
        <f>IF(N239="základní",J239,0)</f>
        <v>0</v>
      </c>
      <c r="BF239" s="217">
        <f>IF(N239="snížená",J239,0)</f>
        <v>0</v>
      </c>
      <c r="BG239" s="217">
        <f>IF(N239="zákl. přenesená",J239,0)</f>
        <v>0</v>
      </c>
      <c r="BH239" s="217">
        <f>IF(N239="sníž. přenesená",J239,0)</f>
        <v>0</v>
      </c>
      <c r="BI239" s="217">
        <f>IF(N239="nulová",J239,0)</f>
        <v>0</v>
      </c>
      <c r="BJ239" s="17" t="s">
        <v>81</v>
      </c>
      <c r="BK239" s="217">
        <f>ROUND(I239*H239,2)</f>
        <v>0</v>
      </c>
      <c r="BL239" s="17" t="s">
        <v>144</v>
      </c>
      <c r="BM239" s="216" t="s">
        <v>248</v>
      </c>
    </row>
    <row r="240" spans="2:63" s="12" customFormat="1" ht="22.95" customHeight="1">
      <c r="B240" s="188"/>
      <c r="C240" s="189"/>
      <c r="D240" s="190" t="s">
        <v>72</v>
      </c>
      <c r="E240" s="202" t="s">
        <v>249</v>
      </c>
      <c r="F240" s="202" t="s">
        <v>250</v>
      </c>
      <c r="G240" s="189"/>
      <c r="H240" s="189"/>
      <c r="I240" s="192"/>
      <c r="J240" s="203">
        <f>BK240</f>
        <v>0</v>
      </c>
      <c r="K240" s="189"/>
      <c r="L240" s="194"/>
      <c r="M240" s="195"/>
      <c r="N240" s="196"/>
      <c r="O240" s="196"/>
      <c r="P240" s="197">
        <f>SUM(P241:P244)</f>
        <v>0</v>
      </c>
      <c r="Q240" s="196"/>
      <c r="R240" s="197">
        <f>SUM(R241:R244)</f>
        <v>0</v>
      </c>
      <c r="S240" s="196"/>
      <c r="T240" s="198">
        <f>SUM(T241:T244)</f>
        <v>5.31</v>
      </c>
      <c r="AR240" s="199" t="s">
        <v>81</v>
      </c>
      <c r="AT240" s="200" t="s">
        <v>72</v>
      </c>
      <c r="AU240" s="200" t="s">
        <v>81</v>
      </c>
      <c r="AY240" s="199" t="s">
        <v>137</v>
      </c>
      <c r="BK240" s="201">
        <f>SUM(BK241:BK244)</f>
        <v>0</v>
      </c>
    </row>
    <row r="241" spans="1:65" s="2" customFormat="1" ht="16.5" customHeight="1">
      <c r="A241" s="34"/>
      <c r="B241" s="35"/>
      <c r="C241" s="204" t="s">
        <v>251</v>
      </c>
      <c r="D241" s="204" t="s">
        <v>140</v>
      </c>
      <c r="E241" s="205" t="s">
        <v>252</v>
      </c>
      <c r="F241" s="206" t="s">
        <v>253</v>
      </c>
      <c r="G241" s="207" t="s">
        <v>219</v>
      </c>
      <c r="H241" s="208">
        <v>1</v>
      </c>
      <c r="I241" s="209"/>
      <c r="J241" s="210">
        <f>ROUND(I241*H241,2)</f>
        <v>0</v>
      </c>
      <c r="K241" s="211"/>
      <c r="L241" s="39"/>
      <c r="M241" s="212" t="s">
        <v>1</v>
      </c>
      <c r="N241" s="213" t="s">
        <v>38</v>
      </c>
      <c r="O241" s="71"/>
      <c r="P241" s="214">
        <f>O241*H241</f>
        <v>0</v>
      </c>
      <c r="Q241" s="214">
        <v>0</v>
      </c>
      <c r="R241" s="214">
        <f>Q241*H241</f>
        <v>0</v>
      </c>
      <c r="S241" s="214">
        <v>0</v>
      </c>
      <c r="T241" s="215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216" t="s">
        <v>144</v>
      </c>
      <c r="AT241" s="216" t="s">
        <v>140</v>
      </c>
      <c r="AU241" s="216" t="s">
        <v>83</v>
      </c>
      <c r="AY241" s="17" t="s">
        <v>137</v>
      </c>
      <c r="BE241" s="217">
        <f>IF(N241="základní",J241,0)</f>
        <v>0</v>
      </c>
      <c r="BF241" s="217">
        <f>IF(N241="snížená",J241,0)</f>
        <v>0</v>
      </c>
      <c r="BG241" s="217">
        <f>IF(N241="zákl. přenesená",J241,0)</f>
        <v>0</v>
      </c>
      <c r="BH241" s="217">
        <f>IF(N241="sníž. přenesená",J241,0)</f>
        <v>0</v>
      </c>
      <c r="BI241" s="217">
        <f>IF(N241="nulová",J241,0)</f>
        <v>0</v>
      </c>
      <c r="BJ241" s="17" t="s">
        <v>81</v>
      </c>
      <c r="BK241" s="217">
        <f>ROUND(I241*H241,2)</f>
        <v>0</v>
      </c>
      <c r="BL241" s="17" t="s">
        <v>144</v>
      </c>
      <c r="BM241" s="216" t="s">
        <v>254</v>
      </c>
    </row>
    <row r="242" spans="1:65" s="2" customFormat="1" ht="33" customHeight="1">
      <c r="A242" s="34"/>
      <c r="B242" s="35"/>
      <c r="C242" s="204" t="s">
        <v>255</v>
      </c>
      <c r="D242" s="204" t="s">
        <v>140</v>
      </c>
      <c r="E242" s="205" t="s">
        <v>256</v>
      </c>
      <c r="F242" s="206" t="s">
        <v>257</v>
      </c>
      <c r="G242" s="207" t="s">
        <v>143</v>
      </c>
      <c r="H242" s="208">
        <v>90</v>
      </c>
      <c r="I242" s="209"/>
      <c r="J242" s="210">
        <f>ROUND(I242*H242,2)</f>
        <v>0</v>
      </c>
      <c r="K242" s="211"/>
      <c r="L242" s="39"/>
      <c r="M242" s="212" t="s">
        <v>1</v>
      </c>
      <c r="N242" s="213" t="s">
        <v>38</v>
      </c>
      <c r="O242" s="71"/>
      <c r="P242" s="214">
        <f>O242*H242</f>
        <v>0</v>
      </c>
      <c r="Q242" s="214">
        <v>0</v>
      </c>
      <c r="R242" s="214">
        <f>Q242*H242</f>
        <v>0</v>
      </c>
      <c r="S242" s="214">
        <v>0.059</v>
      </c>
      <c r="T242" s="215">
        <f>S242*H242</f>
        <v>5.31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216" t="s">
        <v>144</v>
      </c>
      <c r="AT242" s="216" t="s">
        <v>140</v>
      </c>
      <c r="AU242" s="216" t="s">
        <v>83</v>
      </c>
      <c r="AY242" s="17" t="s">
        <v>137</v>
      </c>
      <c r="BE242" s="217">
        <f>IF(N242="základní",J242,0)</f>
        <v>0</v>
      </c>
      <c r="BF242" s="217">
        <f>IF(N242="snížená",J242,0)</f>
        <v>0</v>
      </c>
      <c r="BG242" s="217">
        <f>IF(N242="zákl. přenesená",J242,0)</f>
        <v>0</v>
      </c>
      <c r="BH242" s="217">
        <f>IF(N242="sníž. přenesená",J242,0)</f>
        <v>0</v>
      </c>
      <c r="BI242" s="217">
        <f>IF(N242="nulová",J242,0)</f>
        <v>0</v>
      </c>
      <c r="BJ242" s="17" t="s">
        <v>81</v>
      </c>
      <c r="BK242" s="217">
        <f>ROUND(I242*H242,2)</f>
        <v>0</v>
      </c>
      <c r="BL242" s="17" t="s">
        <v>144</v>
      </c>
      <c r="BM242" s="216" t="s">
        <v>258</v>
      </c>
    </row>
    <row r="243" spans="2:51" s="13" customFormat="1" ht="12">
      <c r="B243" s="218"/>
      <c r="C243" s="219"/>
      <c r="D243" s="220" t="s">
        <v>146</v>
      </c>
      <c r="E243" s="221" t="s">
        <v>1</v>
      </c>
      <c r="F243" s="222" t="s">
        <v>182</v>
      </c>
      <c r="G243" s="219"/>
      <c r="H243" s="221" t="s">
        <v>1</v>
      </c>
      <c r="I243" s="223"/>
      <c r="J243" s="219"/>
      <c r="K243" s="219"/>
      <c r="L243" s="224"/>
      <c r="M243" s="225"/>
      <c r="N243" s="226"/>
      <c r="O243" s="226"/>
      <c r="P243" s="226"/>
      <c r="Q243" s="226"/>
      <c r="R243" s="226"/>
      <c r="S243" s="226"/>
      <c r="T243" s="227"/>
      <c r="AT243" s="228" t="s">
        <v>146</v>
      </c>
      <c r="AU243" s="228" t="s">
        <v>83</v>
      </c>
      <c r="AV243" s="13" t="s">
        <v>81</v>
      </c>
      <c r="AW243" s="13" t="s">
        <v>30</v>
      </c>
      <c r="AX243" s="13" t="s">
        <v>73</v>
      </c>
      <c r="AY243" s="228" t="s">
        <v>137</v>
      </c>
    </row>
    <row r="244" spans="2:51" s="14" customFormat="1" ht="12">
      <c r="B244" s="229"/>
      <c r="C244" s="230"/>
      <c r="D244" s="220" t="s">
        <v>146</v>
      </c>
      <c r="E244" s="231" t="s">
        <v>1</v>
      </c>
      <c r="F244" s="232" t="s">
        <v>209</v>
      </c>
      <c r="G244" s="230"/>
      <c r="H244" s="233">
        <v>90</v>
      </c>
      <c r="I244" s="234"/>
      <c r="J244" s="230"/>
      <c r="K244" s="230"/>
      <c r="L244" s="235"/>
      <c r="M244" s="236"/>
      <c r="N244" s="237"/>
      <c r="O244" s="237"/>
      <c r="P244" s="237"/>
      <c r="Q244" s="237"/>
      <c r="R244" s="237"/>
      <c r="S244" s="237"/>
      <c r="T244" s="238"/>
      <c r="AT244" s="239" t="s">
        <v>146</v>
      </c>
      <c r="AU244" s="239" t="s">
        <v>83</v>
      </c>
      <c r="AV244" s="14" t="s">
        <v>83</v>
      </c>
      <c r="AW244" s="14" t="s">
        <v>30</v>
      </c>
      <c r="AX244" s="14" t="s">
        <v>81</v>
      </c>
      <c r="AY244" s="239" t="s">
        <v>137</v>
      </c>
    </row>
    <row r="245" spans="2:63" s="12" customFormat="1" ht="22.95" customHeight="1">
      <c r="B245" s="188"/>
      <c r="C245" s="189"/>
      <c r="D245" s="190" t="s">
        <v>72</v>
      </c>
      <c r="E245" s="202" t="s">
        <v>259</v>
      </c>
      <c r="F245" s="202" t="s">
        <v>260</v>
      </c>
      <c r="G245" s="189"/>
      <c r="H245" s="189"/>
      <c r="I245" s="192"/>
      <c r="J245" s="203">
        <f>BK245</f>
        <v>0</v>
      </c>
      <c r="K245" s="189"/>
      <c r="L245" s="194"/>
      <c r="M245" s="195"/>
      <c r="N245" s="196"/>
      <c r="O245" s="196"/>
      <c r="P245" s="197">
        <f>SUM(P246:P247)</f>
        <v>0</v>
      </c>
      <c r="Q245" s="196"/>
      <c r="R245" s="197">
        <f>SUM(R246:R247)</f>
        <v>0</v>
      </c>
      <c r="S245" s="196"/>
      <c r="T245" s="198">
        <f>SUM(T246:T247)</f>
        <v>0</v>
      </c>
      <c r="AR245" s="199" t="s">
        <v>81</v>
      </c>
      <c r="AT245" s="200" t="s">
        <v>72</v>
      </c>
      <c r="AU245" s="200" t="s">
        <v>81</v>
      </c>
      <c r="AY245" s="199" t="s">
        <v>137</v>
      </c>
      <c r="BK245" s="201">
        <f>SUM(BK246:BK247)</f>
        <v>0</v>
      </c>
    </row>
    <row r="246" spans="1:65" s="2" customFormat="1" ht="16.5" customHeight="1">
      <c r="A246" s="34"/>
      <c r="B246" s="35"/>
      <c r="C246" s="204" t="s">
        <v>261</v>
      </c>
      <c r="D246" s="204" t="s">
        <v>140</v>
      </c>
      <c r="E246" s="205" t="s">
        <v>262</v>
      </c>
      <c r="F246" s="206" t="s">
        <v>263</v>
      </c>
      <c r="G246" s="207" t="s">
        <v>219</v>
      </c>
      <c r="H246" s="208">
        <v>1</v>
      </c>
      <c r="I246" s="209"/>
      <c r="J246" s="210">
        <f>ROUND(I246*H246,2)</f>
        <v>0</v>
      </c>
      <c r="K246" s="211"/>
      <c r="L246" s="39"/>
      <c r="M246" s="212" t="s">
        <v>1</v>
      </c>
      <c r="N246" s="213" t="s">
        <v>38</v>
      </c>
      <c r="O246" s="71"/>
      <c r="P246" s="214">
        <f>O246*H246</f>
        <v>0</v>
      </c>
      <c r="Q246" s="214">
        <v>0</v>
      </c>
      <c r="R246" s="214">
        <f>Q246*H246</f>
        <v>0</v>
      </c>
      <c r="S246" s="214">
        <v>0</v>
      </c>
      <c r="T246" s="215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216" t="s">
        <v>144</v>
      </c>
      <c r="AT246" s="216" t="s">
        <v>140</v>
      </c>
      <c r="AU246" s="216" t="s">
        <v>83</v>
      </c>
      <c r="AY246" s="17" t="s">
        <v>137</v>
      </c>
      <c r="BE246" s="217">
        <f>IF(N246="základní",J246,0)</f>
        <v>0</v>
      </c>
      <c r="BF246" s="217">
        <f>IF(N246="snížená",J246,0)</f>
        <v>0</v>
      </c>
      <c r="BG246" s="217">
        <f>IF(N246="zákl. přenesená",J246,0)</f>
        <v>0</v>
      </c>
      <c r="BH246" s="217">
        <f>IF(N246="sníž. přenesená",J246,0)</f>
        <v>0</v>
      </c>
      <c r="BI246" s="217">
        <f>IF(N246="nulová",J246,0)</f>
        <v>0</v>
      </c>
      <c r="BJ246" s="17" t="s">
        <v>81</v>
      </c>
      <c r="BK246" s="217">
        <f>ROUND(I246*H246,2)</f>
        <v>0</v>
      </c>
      <c r="BL246" s="17" t="s">
        <v>144</v>
      </c>
      <c r="BM246" s="216" t="s">
        <v>264</v>
      </c>
    </row>
    <row r="247" spans="1:65" s="2" customFormat="1" ht="21.75" customHeight="1">
      <c r="A247" s="34"/>
      <c r="B247" s="35"/>
      <c r="C247" s="204" t="s">
        <v>265</v>
      </c>
      <c r="D247" s="204" t="s">
        <v>140</v>
      </c>
      <c r="E247" s="205" t="s">
        <v>266</v>
      </c>
      <c r="F247" s="206" t="s">
        <v>267</v>
      </c>
      <c r="G247" s="207" t="s">
        <v>268</v>
      </c>
      <c r="H247" s="208">
        <v>13.028</v>
      </c>
      <c r="I247" s="209"/>
      <c r="J247" s="210">
        <f>ROUND(I247*H247,2)</f>
        <v>0</v>
      </c>
      <c r="K247" s="211"/>
      <c r="L247" s="39"/>
      <c r="M247" s="212" t="s">
        <v>1</v>
      </c>
      <c r="N247" s="213" t="s">
        <v>38</v>
      </c>
      <c r="O247" s="71"/>
      <c r="P247" s="214">
        <f>O247*H247</f>
        <v>0</v>
      </c>
      <c r="Q247" s="214">
        <v>0</v>
      </c>
      <c r="R247" s="214">
        <f>Q247*H247</f>
        <v>0</v>
      </c>
      <c r="S247" s="214">
        <v>0</v>
      </c>
      <c r="T247" s="215">
        <f>S247*H247</f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216" t="s">
        <v>144</v>
      </c>
      <c r="AT247" s="216" t="s">
        <v>140</v>
      </c>
      <c r="AU247" s="216" t="s">
        <v>83</v>
      </c>
      <c r="AY247" s="17" t="s">
        <v>137</v>
      </c>
      <c r="BE247" s="217">
        <f>IF(N247="základní",J247,0)</f>
        <v>0</v>
      </c>
      <c r="BF247" s="217">
        <f>IF(N247="snížená",J247,0)</f>
        <v>0</v>
      </c>
      <c r="BG247" s="217">
        <f>IF(N247="zákl. přenesená",J247,0)</f>
        <v>0</v>
      </c>
      <c r="BH247" s="217">
        <f>IF(N247="sníž. přenesená",J247,0)</f>
        <v>0</v>
      </c>
      <c r="BI247" s="217">
        <f>IF(N247="nulová",J247,0)</f>
        <v>0</v>
      </c>
      <c r="BJ247" s="17" t="s">
        <v>81</v>
      </c>
      <c r="BK247" s="217">
        <f>ROUND(I247*H247,2)</f>
        <v>0</v>
      </c>
      <c r="BL247" s="17" t="s">
        <v>144</v>
      </c>
      <c r="BM247" s="216" t="s">
        <v>269</v>
      </c>
    </row>
    <row r="248" spans="2:63" s="12" customFormat="1" ht="25.95" customHeight="1">
      <c r="B248" s="188"/>
      <c r="C248" s="189"/>
      <c r="D248" s="190" t="s">
        <v>72</v>
      </c>
      <c r="E248" s="191" t="s">
        <v>270</v>
      </c>
      <c r="F248" s="191" t="s">
        <v>271</v>
      </c>
      <c r="G248" s="189"/>
      <c r="H248" s="189"/>
      <c r="I248" s="192"/>
      <c r="J248" s="193">
        <f>BK248</f>
        <v>0</v>
      </c>
      <c r="K248" s="189"/>
      <c r="L248" s="194"/>
      <c r="M248" s="195"/>
      <c r="N248" s="196"/>
      <c r="O248" s="196"/>
      <c r="P248" s="197">
        <f>P249+P272+P276+P280+P284+P286+P294+P311+P350+P369+P400+P413+P444</f>
        <v>0</v>
      </c>
      <c r="Q248" s="196"/>
      <c r="R248" s="197">
        <f>R249+R272+R276+R280+R284+R286+R294+R311+R350+R369+R400+R413+R444</f>
        <v>5.81824</v>
      </c>
      <c r="S248" s="196"/>
      <c r="T248" s="198">
        <f>T249+T272+T276+T280+T284+T286+T294+T311+T350+T369+T400+T413+T444</f>
        <v>0.71869</v>
      </c>
      <c r="AR248" s="199" t="s">
        <v>83</v>
      </c>
      <c r="AT248" s="200" t="s">
        <v>72</v>
      </c>
      <c r="AU248" s="200" t="s">
        <v>73</v>
      </c>
      <c r="AY248" s="199" t="s">
        <v>137</v>
      </c>
      <c r="BK248" s="201">
        <f>BK249+BK272+BK276+BK280+BK284+BK286+BK294+BK311+BK350+BK369+BK400+BK413+BK444</f>
        <v>0</v>
      </c>
    </row>
    <row r="249" spans="2:63" s="12" customFormat="1" ht="22.95" customHeight="1">
      <c r="B249" s="188"/>
      <c r="C249" s="189"/>
      <c r="D249" s="190" t="s">
        <v>72</v>
      </c>
      <c r="E249" s="202" t="s">
        <v>272</v>
      </c>
      <c r="F249" s="202" t="s">
        <v>273</v>
      </c>
      <c r="G249" s="189"/>
      <c r="H249" s="189"/>
      <c r="I249" s="192"/>
      <c r="J249" s="203">
        <f>BK249</f>
        <v>0</v>
      </c>
      <c r="K249" s="189"/>
      <c r="L249" s="194"/>
      <c r="M249" s="195"/>
      <c r="N249" s="196"/>
      <c r="O249" s="196"/>
      <c r="P249" s="197">
        <f>SUM(P250:P271)</f>
        <v>0</v>
      </c>
      <c r="Q249" s="196"/>
      <c r="R249" s="197">
        <f>SUM(R250:R271)</f>
        <v>0.0331</v>
      </c>
      <c r="S249" s="196"/>
      <c r="T249" s="198">
        <f>SUM(T250:T271)</f>
        <v>0</v>
      </c>
      <c r="AR249" s="199" t="s">
        <v>83</v>
      </c>
      <c r="AT249" s="200" t="s">
        <v>72</v>
      </c>
      <c r="AU249" s="200" t="s">
        <v>81</v>
      </c>
      <c r="AY249" s="199" t="s">
        <v>137</v>
      </c>
      <c r="BK249" s="201">
        <f>SUM(BK250:BK271)</f>
        <v>0</v>
      </c>
    </row>
    <row r="250" spans="1:65" s="2" customFormat="1" ht="16.5" customHeight="1">
      <c r="A250" s="34"/>
      <c r="B250" s="35"/>
      <c r="C250" s="204" t="s">
        <v>274</v>
      </c>
      <c r="D250" s="204" t="s">
        <v>140</v>
      </c>
      <c r="E250" s="205" t="s">
        <v>275</v>
      </c>
      <c r="F250" s="206" t="s">
        <v>276</v>
      </c>
      <c r="G250" s="207" t="s">
        <v>174</v>
      </c>
      <c r="H250" s="208">
        <v>3</v>
      </c>
      <c r="I250" s="209"/>
      <c r="J250" s="210">
        <f>ROUND(I250*H250,2)</f>
        <v>0</v>
      </c>
      <c r="K250" s="211"/>
      <c r="L250" s="39"/>
      <c r="M250" s="212" t="s">
        <v>1</v>
      </c>
      <c r="N250" s="213" t="s">
        <v>38</v>
      </c>
      <c r="O250" s="71"/>
      <c r="P250" s="214">
        <f>O250*H250</f>
        <v>0</v>
      </c>
      <c r="Q250" s="214">
        <v>0</v>
      </c>
      <c r="R250" s="214">
        <f>Q250*H250</f>
        <v>0</v>
      </c>
      <c r="S250" s="214">
        <v>0</v>
      </c>
      <c r="T250" s="215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216" t="s">
        <v>245</v>
      </c>
      <c r="AT250" s="216" t="s">
        <v>140</v>
      </c>
      <c r="AU250" s="216" t="s">
        <v>83</v>
      </c>
      <c r="AY250" s="17" t="s">
        <v>137</v>
      </c>
      <c r="BE250" s="217">
        <f>IF(N250="základní",J250,0)</f>
        <v>0</v>
      </c>
      <c r="BF250" s="217">
        <f>IF(N250="snížená",J250,0)</f>
        <v>0</v>
      </c>
      <c r="BG250" s="217">
        <f>IF(N250="zákl. přenesená",J250,0)</f>
        <v>0</v>
      </c>
      <c r="BH250" s="217">
        <f>IF(N250="sníž. přenesená",J250,0)</f>
        <v>0</v>
      </c>
      <c r="BI250" s="217">
        <f>IF(N250="nulová",J250,0)</f>
        <v>0</v>
      </c>
      <c r="BJ250" s="17" t="s">
        <v>81</v>
      </c>
      <c r="BK250" s="217">
        <f>ROUND(I250*H250,2)</f>
        <v>0</v>
      </c>
      <c r="BL250" s="17" t="s">
        <v>245</v>
      </c>
      <c r="BM250" s="216" t="s">
        <v>277</v>
      </c>
    </row>
    <row r="251" spans="2:51" s="13" customFormat="1" ht="12">
      <c r="B251" s="218"/>
      <c r="C251" s="219"/>
      <c r="D251" s="220" t="s">
        <v>146</v>
      </c>
      <c r="E251" s="221" t="s">
        <v>1</v>
      </c>
      <c r="F251" s="222" t="s">
        <v>154</v>
      </c>
      <c r="G251" s="219"/>
      <c r="H251" s="221" t="s">
        <v>1</v>
      </c>
      <c r="I251" s="223"/>
      <c r="J251" s="219"/>
      <c r="K251" s="219"/>
      <c r="L251" s="224"/>
      <c r="M251" s="225"/>
      <c r="N251" s="226"/>
      <c r="O251" s="226"/>
      <c r="P251" s="226"/>
      <c r="Q251" s="226"/>
      <c r="R251" s="226"/>
      <c r="S251" s="226"/>
      <c r="T251" s="227"/>
      <c r="AT251" s="228" t="s">
        <v>146</v>
      </c>
      <c r="AU251" s="228" t="s">
        <v>83</v>
      </c>
      <c r="AV251" s="13" t="s">
        <v>81</v>
      </c>
      <c r="AW251" s="13" t="s">
        <v>30</v>
      </c>
      <c r="AX251" s="13" t="s">
        <v>73</v>
      </c>
      <c r="AY251" s="228" t="s">
        <v>137</v>
      </c>
    </row>
    <row r="252" spans="2:51" s="14" customFormat="1" ht="12">
      <c r="B252" s="229"/>
      <c r="C252" s="230"/>
      <c r="D252" s="220" t="s">
        <v>146</v>
      </c>
      <c r="E252" s="231" t="s">
        <v>1</v>
      </c>
      <c r="F252" s="232" t="s">
        <v>138</v>
      </c>
      <c r="G252" s="230"/>
      <c r="H252" s="233">
        <v>3</v>
      </c>
      <c r="I252" s="234"/>
      <c r="J252" s="230"/>
      <c r="K252" s="230"/>
      <c r="L252" s="235"/>
      <c r="M252" s="236"/>
      <c r="N252" s="237"/>
      <c r="O252" s="237"/>
      <c r="P252" s="237"/>
      <c r="Q252" s="237"/>
      <c r="R252" s="237"/>
      <c r="S252" s="237"/>
      <c r="T252" s="238"/>
      <c r="AT252" s="239" t="s">
        <v>146</v>
      </c>
      <c r="AU252" s="239" t="s">
        <v>83</v>
      </c>
      <c r="AV252" s="14" t="s">
        <v>83</v>
      </c>
      <c r="AW252" s="14" t="s">
        <v>30</v>
      </c>
      <c r="AX252" s="14" t="s">
        <v>81</v>
      </c>
      <c r="AY252" s="239" t="s">
        <v>137</v>
      </c>
    </row>
    <row r="253" spans="1:65" s="2" customFormat="1" ht="16.5" customHeight="1">
      <c r="A253" s="34"/>
      <c r="B253" s="35"/>
      <c r="C253" s="204" t="s">
        <v>278</v>
      </c>
      <c r="D253" s="204" t="s">
        <v>140</v>
      </c>
      <c r="E253" s="205" t="s">
        <v>279</v>
      </c>
      <c r="F253" s="206" t="s">
        <v>280</v>
      </c>
      <c r="G253" s="207" t="s">
        <v>281</v>
      </c>
      <c r="H253" s="208">
        <v>10</v>
      </c>
      <c r="I253" s="209"/>
      <c r="J253" s="210">
        <f>ROUND(I253*H253,2)</f>
        <v>0</v>
      </c>
      <c r="K253" s="211"/>
      <c r="L253" s="39"/>
      <c r="M253" s="212" t="s">
        <v>1</v>
      </c>
      <c r="N253" s="213" t="s">
        <v>38</v>
      </c>
      <c r="O253" s="71"/>
      <c r="P253" s="214">
        <f>O253*H253</f>
        <v>0</v>
      </c>
      <c r="Q253" s="214">
        <v>0.00184</v>
      </c>
      <c r="R253" s="214">
        <f>Q253*H253</f>
        <v>0.0184</v>
      </c>
      <c r="S253" s="214">
        <v>0</v>
      </c>
      <c r="T253" s="215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216" t="s">
        <v>245</v>
      </c>
      <c r="AT253" s="216" t="s">
        <v>140</v>
      </c>
      <c r="AU253" s="216" t="s">
        <v>83</v>
      </c>
      <c r="AY253" s="17" t="s">
        <v>137</v>
      </c>
      <c r="BE253" s="217">
        <f>IF(N253="základní",J253,0)</f>
        <v>0</v>
      </c>
      <c r="BF253" s="217">
        <f>IF(N253="snížená",J253,0)</f>
        <v>0</v>
      </c>
      <c r="BG253" s="217">
        <f>IF(N253="zákl. přenesená",J253,0)</f>
        <v>0</v>
      </c>
      <c r="BH253" s="217">
        <f>IF(N253="sníž. přenesená",J253,0)</f>
        <v>0</v>
      </c>
      <c r="BI253" s="217">
        <f>IF(N253="nulová",J253,0)</f>
        <v>0</v>
      </c>
      <c r="BJ253" s="17" t="s">
        <v>81</v>
      </c>
      <c r="BK253" s="217">
        <f>ROUND(I253*H253,2)</f>
        <v>0</v>
      </c>
      <c r="BL253" s="17" t="s">
        <v>245</v>
      </c>
      <c r="BM253" s="216" t="s">
        <v>282</v>
      </c>
    </row>
    <row r="254" spans="2:51" s="13" customFormat="1" ht="12">
      <c r="B254" s="218"/>
      <c r="C254" s="219"/>
      <c r="D254" s="220" t="s">
        <v>146</v>
      </c>
      <c r="E254" s="221" t="s">
        <v>1</v>
      </c>
      <c r="F254" s="222" t="s">
        <v>283</v>
      </c>
      <c r="G254" s="219"/>
      <c r="H254" s="221" t="s">
        <v>1</v>
      </c>
      <c r="I254" s="223"/>
      <c r="J254" s="219"/>
      <c r="K254" s="219"/>
      <c r="L254" s="224"/>
      <c r="M254" s="225"/>
      <c r="N254" s="226"/>
      <c r="O254" s="226"/>
      <c r="P254" s="226"/>
      <c r="Q254" s="226"/>
      <c r="R254" s="226"/>
      <c r="S254" s="226"/>
      <c r="T254" s="227"/>
      <c r="AT254" s="228" t="s">
        <v>146</v>
      </c>
      <c r="AU254" s="228" t="s">
        <v>83</v>
      </c>
      <c r="AV254" s="13" t="s">
        <v>81</v>
      </c>
      <c r="AW254" s="13" t="s">
        <v>30</v>
      </c>
      <c r="AX254" s="13" t="s">
        <v>73</v>
      </c>
      <c r="AY254" s="228" t="s">
        <v>137</v>
      </c>
    </row>
    <row r="255" spans="2:51" s="14" customFormat="1" ht="12">
      <c r="B255" s="229"/>
      <c r="C255" s="230"/>
      <c r="D255" s="220" t="s">
        <v>146</v>
      </c>
      <c r="E255" s="231" t="s">
        <v>1</v>
      </c>
      <c r="F255" s="232" t="s">
        <v>83</v>
      </c>
      <c r="G255" s="230"/>
      <c r="H255" s="233">
        <v>2</v>
      </c>
      <c r="I255" s="234"/>
      <c r="J255" s="230"/>
      <c r="K255" s="230"/>
      <c r="L255" s="235"/>
      <c r="M255" s="236"/>
      <c r="N255" s="237"/>
      <c r="O255" s="237"/>
      <c r="P255" s="237"/>
      <c r="Q255" s="237"/>
      <c r="R255" s="237"/>
      <c r="S255" s="237"/>
      <c r="T255" s="238"/>
      <c r="AT255" s="239" t="s">
        <v>146</v>
      </c>
      <c r="AU255" s="239" t="s">
        <v>83</v>
      </c>
      <c r="AV255" s="14" t="s">
        <v>83</v>
      </c>
      <c r="AW255" s="14" t="s">
        <v>30</v>
      </c>
      <c r="AX255" s="14" t="s">
        <v>73</v>
      </c>
      <c r="AY255" s="239" t="s">
        <v>137</v>
      </c>
    </row>
    <row r="256" spans="2:51" s="13" customFormat="1" ht="12">
      <c r="B256" s="218"/>
      <c r="C256" s="219"/>
      <c r="D256" s="220" t="s">
        <v>146</v>
      </c>
      <c r="E256" s="221" t="s">
        <v>1</v>
      </c>
      <c r="F256" s="222" t="s">
        <v>284</v>
      </c>
      <c r="G256" s="219"/>
      <c r="H256" s="221" t="s">
        <v>1</v>
      </c>
      <c r="I256" s="223"/>
      <c r="J256" s="219"/>
      <c r="K256" s="219"/>
      <c r="L256" s="224"/>
      <c r="M256" s="225"/>
      <c r="N256" s="226"/>
      <c r="O256" s="226"/>
      <c r="P256" s="226"/>
      <c r="Q256" s="226"/>
      <c r="R256" s="226"/>
      <c r="S256" s="226"/>
      <c r="T256" s="227"/>
      <c r="AT256" s="228" t="s">
        <v>146</v>
      </c>
      <c r="AU256" s="228" t="s">
        <v>83</v>
      </c>
      <c r="AV256" s="13" t="s">
        <v>81</v>
      </c>
      <c r="AW256" s="13" t="s">
        <v>30</v>
      </c>
      <c r="AX256" s="13" t="s">
        <v>73</v>
      </c>
      <c r="AY256" s="228" t="s">
        <v>137</v>
      </c>
    </row>
    <row r="257" spans="2:51" s="14" customFormat="1" ht="12">
      <c r="B257" s="229"/>
      <c r="C257" s="230"/>
      <c r="D257" s="220" t="s">
        <v>146</v>
      </c>
      <c r="E257" s="231" t="s">
        <v>1</v>
      </c>
      <c r="F257" s="232" t="s">
        <v>138</v>
      </c>
      <c r="G257" s="230"/>
      <c r="H257" s="233">
        <v>3</v>
      </c>
      <c r="I257" s="234"/>
      <c r="J257" s="230"/>
      <c r="K257" s="230"/>
      <c r="L257" s="235"/>
      <c r="M257" s="236"/>
      <c r="N257" s="237"/>
      <c r="O257" s="237"/>
      <c r="P257" s="237"/>
      <c r="Q257" s="237"/>
      <c r="R257" s="237"/>
      <c r="S257" s="237"/>
      <c r="T257" s="238"/>
      <c r="AT257" s="239" t="s">
        <v>146</v>
      </c>
      <c r="AU257" s="239" t="s">
        <v>83</v>
      </c>
      <c r="AV257" s="14" t="s">
        <v>83</v>
      </c>
      <c r="AW257" s="14" t="s">
        <v>30</v>
      </c>
      <c r="AX257" s="14" t="s">
        <v>73</v>
      </c>
      <c r="AY257" s="239" t="s">
        <v>137</v>
      </c>
    </row>
    <row r="258" spans="2:51" s="13" customFormat="1" ht="12">
      <c r="B258" s="218"/>
      <c r="C258" s="219"/>
      <c r="D258" s="220" t="s">
        <v>146</v>
      </c>
      <c r="E258" s="221" t="s">
        <v>1</v>
      </c>
      <c r="F258" s="222" t="s">
        <v>235</v>
      </c>
      <c r="G258" s="219"/>
      <c r="H258" s="221" t="s">
        <v>1</v>
      </c>
      <c r="I258" s="223"/>
      <c r="J258" s="219"/>
      <c r="K258" s="219"/>
      <c r="L258" s="224"/>
      <c r="M258" s="225"/>
      <c r="N258" s="226"/>
      <c r="O258" s="226"/>
      <c r="P258" s="226"/>
      <c r="Q258" s="226"/>
      <c r="R258" s="226"/>
      <c r="S258" s="226"/>
      <c r="T258" s="227"/>
      <c r="AT258" s="228" t="s">
        <v>146</v>
      </c>
      <c r="AU258" s="228" t="s">
        <v>83</v>
      </c>
      <c r="AV258" s="13" t="s">
        <v>81</v>
      </c>
      <c r="AW258" s="13" t="s">
        <v>30</v>
      </c>
      <c r="AX258" s="13" t="s">
        <v>73</v>
      </c>
      <c r="AY258" s="228" t="s">
        <v>137</v>
      </c>
    </row>
    <row r="259" spans="2:51" s="14" customFormat="1" ht="12">
      <c r="B259" s="229"/>
      <c r="C259" s="230"/>
      <c r="D259" s="220" t="s">
        <v>146</v>
      </c>
      <c r="E259" s="231" t="s">
        <v>1</v>
      </c>
      <c r="F259" s="232" t="s">
        <v>81</v>
      </c>
      <c r="G259" s="230"/>
      <c r="H259" s="233">
        <v>1</v>
      </c>
      <c r="I259" s="234"/>
      <c r="J259" s="230"/>
      <c r="K259" s="230"/>
      <c r="L259" s="235"/>
      <c r="M259" s="236"/>
      <c r="N259" s="237"/>
      <c r="O259" s="237"/>
      <c r="P259" s="237"/>
      <c r="Q259" s="237"/>
      <c r="R259" s="237"/>
      <c r="S259" s="237"/>
      <c r="T259" s="238"/>
      <c r="AT259" s="239" t="s">
        <v>146</v>
      </c>
      <c r="AU259" s="239" t="s">
        <v>83</v>
      </c>
      <c r="AV259" s="14" t="s">
        <v>83</v>
      </c>
      <c r="AW259" s="14" t="s">
        <v>30</v>
      </c>
      <c r="AX259" s="14" t="s">
        <v>73</v>
      </c>
      <c r="AY259" s="239" t="s">
        <v>137</v>
      </c>
    </row>
    <row r="260" spans="2:51" s="13" customFormat="1" ht="12">
      <c r="B260" s="218"/>
      <c r="C260" s="219"/>
      <c r="D260" s="220" t="s">
        <v>146</v>
      </c>
      <c r="E260" s="221" t="s">
        <v>1</v>
      </c>
      <c r="F260" s="222" t="s">
        <v>154</v>
      </c>
      <c r="G260" s="219"/>
      <c r="H260" s="221" t="s">
        <v>1</v>
      </c>
      <c r="I260" s="223"/>
      <c r="J260" s="219"/>
      <c r="K260" s="219"/>
      <c r="L260" s="224"/>
      <c r="M260" s="225"/>
      <c r="N260" s="226"/>
      <c r="O260" s="226"/>
      <c r="P260" s="226"/>
      <c r="Q260" s="226"/>
      <c r="R260" s="226"/>
      <c r="S260" s="226"/>
      <c r="T260" s="227"/>
      <c r="AT260" s="228" t="s">
        <v>146</v>
      </c>
      <c r="AU260" s="228" t="s">
        <v>83</v>
      </c>
      <c r="AV260" s="13" t="s">
        <v>81</v>
      </c>
      <c r="AW260" s="13" t="s">
        <v>30</v>
      </c>
      <c r="AX260" s="13" t="s">
        <v>73</v>
      </c>
      <c r="AY260" s="228" t="s">
        <v>137</v>
      </c>
    </row>
    <row r="261" spans="2:51" s="14" customFormat="1" ht="12">
      <c r="B261" s="229"/>
      <c r="C261" s="230"/>
      <c r="D261" s="220" t="s">
        <v>146</v>
      </c>
      <c r="E261" s="231" t="s">
        <v>1</v>
      </c>
      <c r="F261" s="232" t="s">
        <v>144</v>
      </c>
      <c r="G261" s="230"/>
      <c r="H261" s="233">
        <v>4</v>
      </c>
      <c r="I261" s="234"/>
      <c r="J261" s="230"/>
      <c r="K261" s="230"/>
      <c r="L261" s="235"/>
      <c r="M261" s="236"/>
      <c r="N261" s="237"/>
      <c r="O261" s="237"/>
      <c r="P261" s="237"/>
      <c r="Q261" s="237"/>
      <c r="R261" s="237"/>
      <c r="S261" s="237"/>
      <c r="T261" s="238"/>
      <c r="AT261" s="239" t="s">
        <v>146</v>
      </c>
      <c r="AU261" s="239" t="s">
        <v>83</v>
      </c>
      <c r="AV261" s="14" t="s">
        <v>83</v>
      </c>
      <c r="AW261" s="14" t="s">
        <v>30</v>
      </c>
      <c r="AX261" s="14" t="s">
        <v>73</v>
      </c>
      <c r="AY261" s="239" t="s">
        <v>137</v>
      </c>
    </row>
    <row r="262" spans="2:51" s="15" customFormat="1" ht="12">
      <c r="B262" s="240"/>
      <c r="C262" s="241"/>
      <c r="D262" s="220" t="s">
        <v>146</v>
      </c>
      <c r="E262" s="242" t="s">
        <v>1</v>
      </c>
      <c r="F262" s="243" t="s">
        <v>178</v>
      </c>
      <c r="G262" s="241"/>
      <c r="H262" s="244">
        <v>10</v>
      </c>
      <c r="I262" s="245"/>
      <c r="J262" s="241"/>
      <c r="K262" s="241"/>
      <c r="L262" s="246"/>
      <c r="M262" s="247"/>
      <c r="N262" s="248"/>
      <c r="O262" s="248"/>
      <c r="P262" s="248"/>
      <c r="Q262" s="248"/>
      <c r="R262" s="248"/>
      <c r="S262" s="248"/>
      <c r="T262" s="249"/>
      <c r="AT262" s="250" t="s">
        <v>146</v>
      </c>
      <c r="AU262" s="250" t="s">
        <v>83</v>
      </c>
      <c r="AV262" s="15" t="s">
        <v>144</v>
      </c>
      <c r="AW262" s="15" t="s">
        <v>30</v>
      </c>
      <c r="AX262" s="15" t="s">
        <v>81</v>
      </c>
      <c r="AY262" s="250" t="s">
        <v>137</v>
      </c>
    </row>
    <row r="263" spans="1:65" s="2" customFormat="1" ht="16.5" customHeight="1">
      <c r="A263" s="34"/>
      <c r="B263" s="35"/>
      <c r="C263" s="204" t="s">
        <v>197</v>
      </c>
      <c r="D263" s="204" t="s">
        <v>140</v>
      </c>
      <c r="E263" s="205" t="s">
        <v>285</v>
      </c>
      <c r="F263" s="206" t="s">
        <v>286</v>
      </c>
      <c r="G263" s="207" t="s">
        <v>174</v>
      </c>
      <c r="H263" s="208">
        <v>1</v>
      </c>
      <c r="I263" s="209"/>
      <c r="J263" s="210">
        <f>ROUND(I263*H263,2)</f>
        <v>0</v>
      </c>
      <c r="K263" s="211"/>
      <c r="L263" s="39"/>
      <c r="M263" s="212" t="s">
        <v>1</v>
      </c>
      <c r="N263" s="213" t="s">
        <v>38</v>
      </c>
      <c r="O263" s="71"/>
      <c r="P263" s="214">
        <f>O263*H263</f>
        <v>0</v>
      </c>
      <c r="Q263" s="214">
        <v>0</v>
      </c>
      <c r="R263" s="214">
        <f>Q263*H263</f>
        <v>0</v>
      </c>
      <c r="S263" s="214">
        <v>0</v>
      </c>
      <c r="T263" s="215">
        <f>S263*H263</f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216" t="s">
        <v>245</v>
      </c>
      <c r="AT263" s="216" t="s">
        <v>140</v>
      </c>
      <c r="AU263" s="216" t="s">
        <v>83</v>
      </c>
      <c r="AY263" s="17" t="s">
        <v>137</v>
      </c>
      <c r="BE263" s="217">
        <f>IF(N263="základní",J263,0)</f>
        <v>0</v>
      </c>
      <c r="BF263" s="217">
        <f>IF(N263="snížená",J263,0)</f>
        <v>0</v>
      </c>
      <c r="BG263" s="217">
        <f>IF(N263="zákl. přenesená",J263,0)</f>
        <v>0</v>
      </c>
      <c r="BH263" s="217">
        <f>IF(N263="sníž. přenesená",J263,0)</f>
        <v>0</v>
      </c>
      <c r="BI263" s="217">
        <f>IF(N263="nulová",J263,0)</f>
        <v>0</v>
      </c>
      <c r="BJ263" s="17" t="s">
        <v>81</v>
      </c>
      <c r="BK263" s="217">
        <f>ROUND(I263*H263,2)</f>
        <v>0</v>
      </c>
      <c r="BL263" s="17" t="s">
        <v>245</v>
      </c>
      <c r="BM263" s="216" t="s">
        <v>287</v>
      </c>
    </row>
    <row r="264" spans="2:51" s="13" customFormat="1" ht="12">
      <c r="B264" s="218"/>
      <c r="C264" s="219"/>
      <c r="D264" s="220" t="s">
        <v>146</v>
      </c>
      <c r="E264" s="221" t="s">
        <v>1</v>
      </c>
      <c r="F264" s="222" t="s">
        <v>147</v>
      </c>
      <c r="G264" s="219"/>
      <c r="H264" s="221" t="s">
        <v>1</v>
      </c>
      <c r="I264" s="223"/>
      <c r="J264" s="219"/>
      <c r="K264" s="219"/>
      <c r="L264" s="224"/>
      <c r="M264" s="225"/>
      <c r="N264" s="226"/>
      <c r="O264" s="226"/>
      <c r="P264" s="226"/>
      <c r="Q264" s="226"/>
      <c r="R264" s="226"/>
      <c r="S264" s="226"/>
      <c r="T264" s="227"/>
      <c r="AT264" s="228" t="s">
        <v>146</v>
      </c>
      <c r="AU264" s="228" t="s">
        <v>83</v>
      </c>
      <c r="AV264" s="13" t="s">
        <v>81</v>
      </c>
      <c r="AW264" s="13" t="s">
        <v>30</v>
      </c>
      <c r="AX264" s="13" t="s">
        <v>73</v>
      </c>
      <c r="AY264" s="228" t="s">
        <v>137</v>
      </c>
    </row>
    <row r="265" spans="2:51" s="14" customFormat="1" ht="12">
      <c r="B265" s="229"/>
      <c r="C265" s="230"/>
      <c r="D265" s="220" t="s">
        <v>146</v>
      </c>
      <c r="E265" s="231" t="s">
        <v>1</v>
      </c>
      <c r="F265" s="232" t="s">
        <v>81</v>
      </c>
      <c r="G265" s="230"/>
      <c r="H265" s="233">
        <v>1</v>
      </c>
      <c r="I265" s="234"/>
      <c r="J265" s="230"/>
      <c r="K265" s="230"/>
      <c r="L265" s="235"/>
      <c r="M265" s="236"/>
      <c r="N265" s="237"/>
      <c r="O265" s="237"/>
      <c r="P265" s="237"/>
      <c r="Q265" s="237"/>
      <c r="R265" s="237"/>
      <c r="S265" s="237"/>
      <c r="T265" s="238"/>
      <c r="AT265" s="239" t="s">
        <v>146</v>
      </c>
      <c r="AU265" s="239" t="s">
        <v>83</v>
      </c>
      <c r="AV265" s="14" t="s">
        <v>83</v>
      </c>
      <c r="AW265" s="14" t="s">
        <v>30</v>
      </c>
      <c r="AX265" s="14" t="s">
        <v>81</v>
      </c>
      <c r="AY265" s="239" t="s">
        <v>137</v>
      </c>
    </row>
    <row r="266" spans="1:65" s="2" customFormat="1" ht="16.5" customHeight="1">
      <c r="A266" s="34"/>
      <c r="B266" s="35"/>
      <c r="C266" s="204" t="s">
        <v>288</v>
      </c>
      <c r="D266" s="204" t="s">
        <v>140</v>
      </c>
      <c r="E266" s="205" t="s">
        <v>289</v>
      </c>
      <c r="F266" s="206" t="s">
        <v>290</v>
      </c>
      <c r="G266" s="207" t="s">
        <v>174</v>
      </c>
      <c r="H266" s="208">
        <v>1</v>
      </c>
      <c r="I266" s="209"/>
      <c r="J266" s="210">
        <f>ROUND(I266*H266,2)</f>
        <v>0</v>
      </c>
      <c r="K266" s="211"/>
      <c r="L266" s="39"/>
      <c r="M266" s="212" t="s">
        <v>1</v>
      </c>
      <c r="N266" s="213" t="s">
        <v>38</v>
      </c>
      <c r="O266" s="71"/>
      <c r="P266" s="214">
        <f>O266*H266</f>
        <v>0</v>
      </c>
      <c r="Q266" s="214">
        <v>0</v>
      </c>
      <c r="R266" s="214">
        <f>Q266*H266</f>
        <v>0</v>
      </c>
      <c r="S266" s="214">
        <v>0</v>
      </c>
      <c r="T266" s="215">
        <f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216" t="s">
        <v>245</v>
      </c>
      <c r="AT266" s="216" t="s">
        <v>140</v>
      </c>
      <c r="AU266" s="216" t="s">
        <v>83</v>
      </c>
      <c r="AY266" s="17" t="s">
        <v>137</v>
      </c>
      <c r="BE266" s="217">
        <f>IF(N266="základní",J266,0)</f>
        <v>0</v>
      </c>
      <c r="BF266" s="217">
        <f>IF(N266="snížená",J266,0)</f>
        <v>0</v>
      </c>
      <c r="BG266" s="217">
        <f>IF(N266="zákl. přenesená",J266,0)</f>
        <v>0</v>
      </c>
      <c r="BH266" s="217">
        <f>IF(N266="sníž. přenesená",J266,0)</f>
        <v>0</v>
      </c>
      <c r="BI266" s="217">
        <f>IF(N266="nulová",J266,0)</f>
        <v>0</v>
      </c>
      <c r="BJ266" s="17" t="s">
        <v>81</v>
      </c>
      <c r="BK266" s="217">
        <f>ROUND(I266*H266,2)</f>
        <v>0</v>
      </c>
      <c r="BL266" s="17" t="s">
        <v>245</v>
      </c>
      <c r="BM266" s="216" t="s">
        <v>291</v>
      </c>
    </row>
    <row r="267" spans="2:51" s="13" customFormat="1" ht="12">
      <c r="B267" s="218"/>
      <c r="C267" s="219"/>
      <c r="D267" s="220" t="s">
        <v>146</v>
      </c>
      <c r="E267" s="221" t="s">
        <v>1</v>
      </c>
      <c r="F267" s="222" t="s">
        <v>147</v>
      </c>
      <c r="G267" s="219"/>
      <c r="H267" s="221" t="s">
        <v>1</v>
      </c>
      <c r="I267" s="223"/>
      <c r="J267" s="219"/>
      <c r="K267" s="219"/>
      <c r="L267" s="224"/>
      <c r="M267" s="225"/>
      <c r="N267" s="226"/>
      <c r="O267" s="226"/>
      <c r="P267" s="226"/>
      <c r="Q267" s="226"/>
      <c r="R267" s="226"/>
      <c r="S267" s="226"/>
      <c r="T267" s="227"/>
      <c r="AT267" s="228" t="s">
        <v>146</v>
      </c>
      <c r="AU267" s="228" t="s">
        <v>83</v>
      </c>
      <c r="AV267" s="13" t="s">
        <v>81</v>
      </c>
      <c r="AW267" s="13" t="s">
        <v>30</v>
      </c>
      <c r="AX267" s="13" t="s">
        <v>73</v>
      </c>
      <c r="AY267" s="228" t="s">
        <v>137</v>
      </c>
    </row>
    <row r="268" spans="2:51" s="14" customFormat="1" ht="12">
      <c r="B268" s="229"/>
      <c r="C268" s="230"/>
      <c r="D268" s="220" t="s">
        <v>146</v>
      </c>
      <c r="E268" s="231" t="s">
        <v>1</v>
      </c>
      <c r="F268" s="232" t="s">
        <v>81</v>
      </c>
      <c r="G268" s="230"/>
      <c r="H268" s="233">
        <v>1</v>
      </c>
      <c r="I268" s="234"/>
      <c r="J268" s="230"/>
      <c r="K268" s="230"/>
      <c r="L268" s="235"/>
      <c r="M268" s="236"/>
      <c r="N268" s="237"/>
      <c r="O268" s="237"/>
      <c r="P268" s="237"/>
      <c r="Q268" s="237"/>
      <c r="R268" s="237"/>
      <c r="S268" s="237"/>
      <c r="T268" s="238"/>
      <c r="AT268" s="239" t="s">
        <v>146</v>
      </c>
      <c r="AU268" s="239" t="s">
        <v>83</v>
      </c>
      <c r="AV268" s="14" t="s">
        <v>83</v>
      </c>
      <c r="AW268" s="14" t="s">
        <v>30</v>
      </c>
      <c r="AX268" s="14" t="s">
        <v>81</v>
      </c>
      <c r="AY268" s="239" t="s">
        <v>137</v>
      </c>
    </row>
    <row r="269" spans="1:65" s="2" customFormat="1" ht="16.5" customHeight="1">
      <c r="A269" s="34"/>
      <c r="B269" s="35"/>
      <c r="C269" s="204" t="s">
        <v>292</v>
      </c>
      <c r="D269" s="204" t="s">
        <v>140</v>
      </c>
      <c r="E269" s="205" t="s">
        <v>293</v>
      </c>
      <c r="F269" s="206" t="s">
        <v>294</v>
      </c>
      <c r="G269" s="207" t="s">
        <v>281</v>
      </c>
      <c r="H269" s="208">
        <v>1</v>
      </c>
      <c r="I269" s="209"/>
      <c r="J269" s="210">
        <f>ROUND(I269*H269,2)</f>
        <v>0</v>
      </c>
      <c r="K269" s="211"/>
      <c r="L269" s="39"/>
      <c r="M269" s="212" t="s">
        <v>1</v>
      </c>
      <c r="N269" s="213" t="s">
        <v>38</v>
      </c>
      <c r="O269" s="71"/>
      <c r="P269" s="214">
        <f>O269*H269</f>
        <v>0</v>
      </c>
      <c r="Q269" s="214">
        <v>0.0147</v>
      </c>
      <c r="R269" s="214">
        <f>Q269*H269</f>
        <v>0.0147</v>
      </c>
      <c r="S269" s="214">
        <v>0</v>
      </c>
      <c r="T269" s="215">
        <f>S269*H269</f>
        <v>0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216" t="s">
        <v>245</v>
      </c>
      <c r="AT269" s="216" t="s">
        <v>140</v>
      </c>
      <c r="AU269" s="216" t="s">
        <v>83</v>
      </c>
      <c r="AY269" s="17" t="s">
        <v>137</v>
      </c>
      <c r="BE269" s="217">
        <f>IF(N269="základní",J269,0)</f>
        <v>0</v>
      </c>
      <c r="BF269" s="217">
        <f>IF(N269="snížená",J269,0)</f>
        <v>0</v>
      </c>
      <c r="BG269" s="217">
        <f>IF(N269="zákl. přenesená",J269,0)</f>
        <v>0</v>
      </c>
      <c r="BH269" s="217">
        <f>IF(N269="sníž. přenesená",J269,0)</f>
        <v>0</v>
      </c>
      <c r="BI269" s="217">
        <f>IF(N269="nulová",J269,0)</f>
        <v>0</v>
      </c>
      <c r="BJ269" s="17" t="s">
        <v>81</v>
      </c>
      <c r="BK269" s="217">
        <f>ROUND(I269*H269,2)</f>
        <v>0</v>
      </c>
      <c r="BL269" s="17" t="s">
        <v>245</v>
      </c>
      <c r="BM269" s="216" t="s">
        <v>295</v>
      </c>
    </row>
    <row r="270" spans="2:51" s="13" customFormat="1" ht="12">
      <c r="B270" s="218"/>
      <c r="C270" s="219"/>
      <c r="D270" s="220" t="s">
        <v>146</v>
      </c>
      <c r="E270" s="221" t="s">
        <v>1</v>
      </c>
      <c r="F270" s="222" t="s">
        <v>154</v>
      </c>
      <c r="G270" s="219"/>
      <c r="H270" s="221" t="s">
        <v>1</v>
      </c>
      <c r="I270" s="223"/>
      <c r="J270" s="219"/>
      <c r="K270" s="219"/>
      <c r="L270" s="224"/>
      <c r="M270" s="225"/>
      <c r="N270" s="226"/>
      <c r="O270" s="226"/>
      <c r="P270" s="226"/>
      <c r="Q270" s="226"/>
      <c r="R270" s="226"/>
      <c r="S270" s="226"/>
      <c r="T270" s="227"/>
      <c r="AT270" s="228" t="s">
        <v>146</v>
      </c>
      <c r="AU270" s="228" t="s">
        <v>83</v>
      </c>
      <c r="AV270" s="13" t="s">
        <v>81</v>
      </c>
      <c r="AW270" s="13" t="s">
        <v>30</v>
      </c>
      <c r="AX270" s="13" t="s">
        <v>73</v>
      </c>
      <c r="AY270" s="228" t="s">
        <v>137</v>
      </c>
    </row>
    <row r="271" spans="2:51" s="14" customFormat="1" ht="12">
      <c r="B271" s="229"/>
      <c r="C271" s="230"/>
      <c r="D271" s="220" t="s">
        <v>146</v>
      </c>
      <c r="E271" s="231" t="s">
        <v>1</v>
      </c>
      <c r="F271" s="232" t="s">
        <v>81</v>
      </c>
      <c r="G271" s="230"/>
      <c r="H271" s="233">
        <v>1</v>
      </c>
      <c r="I271" s="234"/>
      <c r="J271" s="230"/>
      <c r="K271" s="230"/>
      <c r="L271" s="235"/>
      <c r="M271" s="236"/>
      <c r="N271" s="237"/>
      <c r="O271" s="237"/>
      <c r="P271" s="237"/>
      <c r="Q271" s="237"/>
      <c r="R271" s="237"/>
      <c r="S271" s="237"/>
      <c r="T271" s="238"/>
      <c r="AT271" s="239" t="s">
        <v>146</v>
      </c>
      <c r="AU271" s="239" t="s">
        <v>83</v>
      </c>
      <c r="AV271" s="14" t="s">
        <v>83</v>
      </c>
      <c r="AW271" s="14" t="s">
        <v>30</v>
      </c>
      <c r="AX271" s="14" t="s">
        <v>81</v>
      </c>
      <c r="AY271" s="239" t="s">
        <v>137</v>
      </c>
    </row>
    <row r="272" spans="2:63" s="12" customFormat="1" ht="22.95" customHeight="1">
      <c r="B272" s="188"/>
      <c r="C272" s="189"/>
      <c r="D272" s="190" t="s">
        <v>72</v>
      </c>
      <c r="E272" s="202" t="s">
        <v>296</v>
      </c>
      <c r="F272" s="202" t="s">
        <v>297</v>
      </c>
      <c r="G272" s="189"/>
      <c r="H272" s="189"/>
      <c r="I272" s="192"/>
      <c r="J272" s="203">
        <f>BK272</f>
        <v>0</v>
      </c>
      <c r="K272" s="189"/>
      <c r="L272" s="194"/>
      <c r="M272" s="195"/>
      <c r="N272" s="196"/>
      <c r="O272" s="196"/>
      <c r="P272" s="197">
        <f>SUM(P273:P275)</f>
        <v>0</v>
      </c>
      <c r="Q272" s="196"/>
      <c r="R272" s="197">
        <f>SUM(R273:R275)</f>
        <v>0</v>
      </c>
      <c r="S272" s="196"/>
      <c r="T272" s="198">
        <f>SUM(T273:T275)</f>
        <v>0</v>
      </c>
      <c r="AR272" s="199" t="s">
        <v>83</v>
      </c>
      <c r="AT272" s="200" t="s">
        <v>72</v>
      </c>
      <c r="AU272" s="200" t="s">
        <v>81</v>
      </c>
      <c r="AY272" s="199" t="s">
        <v>137</v>
      </c>
      <c r="BK272" s="201">
        <f>SUM(BK273:BK275)</f>
        <v>0</v>
      </c>
    </row>
    <row r="273" spans="1:65" s="2" customFormat="1" ht="21.75" customHeight="1">
      <c r="A273" s="34"/>
      <c r="B273" s="35"/>
      <c r="C273" s="204" t="s">
        <v>298</v>
      </c>
      <c r="D273" s="204" t="s">
        <v>140</v>
      </c>
      <c r="E273" s="205" t="s">
        <v>299</v>
      </c>
      <c r="F273" s="206" t="s">
        <v>300</v>
      </c>
      <c r="G273" s="207" t="s">
        <v>219</v>
      </c>
      <c r="H273" s="208">
        <v>1</v>
      </c>
      <c r="I273" s="209"/>
      <c r="J273" s="210">
        <f>ROUND(I273*H273,2)</f>
        <v>0</v>
      </c>
      <c r="K273" s="211"/>
      <c r="L273" s="39"/>
      <c r="M273" s="212" t="s">
        <v>1</v>
      </c>
      <c r="N273" s="213" t="s">
        <v>38</v>
      </c>
      <c r="O273" s="71"/>
      <c r="P273" s="214">
        <f>O273*H273</f>
        <v>0</v>
      </c>
      <c r="Q273" s="214">
        <v>0</v>
      </c>
      <c r="R273" s="214">
        <f>Q273*H273</f>
        <v>0</v>
      </c>
      <c r="S273" s="214">
        <v>0</v>
      </c>
      <c r="T273" s="215">
        <f>S273*H273</f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216" t="s">
        <v>245</v>
      </c>
      <c r="AT273" s="216" t="s">
        <v>140</v>
      </c>
      <c r="AU273" s="216" t="s">
        <v>83</v>
      </c>
      <c r="AY273" s="17" t="s">
        <v>137</v>
      </c>
      <c r="BE273" s="217">
        <f>IF(N273="základní",J273,0)</f>
        <v>0</v>
      </c>
      <c r="BF273" s="217">
        <f>IF(N273="snížená",J273,0)</f>
        <v>0</v>
      </c>
      <c r="BG273" s="217">
        <f>IF(N273="zákl. přenesená",J273,0)</f>
        <v>0</v>
      </c>
      <c r="BH273" s="217">
        <f>IF(N273="sníž. přenesená",J273,0)</f>
        <v>0</v>
      </c>
      <c r="BI273" s="217">
        <f>IF(N273="nulová",J273,0)</f>
        <v>0</v>
      </c>
      <c r="BJ273" s="17" t="s">
        <v>81</v>
      </c>
      <c r="BK273" s="217">
        <f>ROUND(I273*H273,2)</f>
        <v>0</v>
      </c>
      <c r="BL273" s="17" t="s">
        <v>245</v>
      </c>
      <c r="BM273" s="216" t="s">
        <v>301</v>
      </c>
    </row>
    <row r="274" spans="2:51" s="13" customFormat="1" ht="12">
      <c r="B274" s="218"/>
      <c r="C274" s="219"/>
      <c r="D274" s="220" t="s">
        <v>146</v>
      </c>
      <c r="E274" s="221" t="s">
        <v>1</v>
      </c>
      <c r="F274" s="222" t="s">
        <v>302</v>
      </c>
      <c r="G274" s="219"/>
      <c r="H274" s="221" t="s">
        <v>1</v>
      </c>
      <c r="I274" s="223"/>
      <c r="J274" s="219"/>
      <c r="K274" s="219"/>
      <c r="L274" s="224"/>
      <c r="M274" s="225"/>
      <c r="N274" s="226"/>
      <c r="O274" s="226"/>
      <c r="P274" s="226"/>
      <c r="Q274" s="226"/>
      <c r="R274" s="226"/>
      <c r="S274" s="226"/>
      <c r="T274" s="227"/>
      <c r="AT274" s="228" t="s">
        <v>146</v>
      </c>
      <c r="AU274" s="228" t="s">
        <v>83</v>
      </c>
      <c r="AV274" s="13" t="s">
        <v>81</v>
      </c>
      <c r="AW274" s="13" t="s">
        <v>30</v>
      </c>
      <c r="AX274" s="13" t="s">
        <v>73</v>
      </c>
      <c r="AY274" s="228" t="s">
        <v>137</v>
      </c>
    </row>
    <row r="275" spans="2:51" s="14" customFormat="1" ht="12">
      <c r="B275" s="229"/>
      <c r="C275" s="230"/>
      <c r="D275" s="220" t="s">
        <v>146</v>
      </c>
      <c r="E275" s="231" t="s">
        <v>1</v>
      </c>
      <c r="F275" s="232" t="s">
        <v>81</v>
      </c>
      <c r="G275" s="230"/>
      <c r="H275" s="233">
        <v>1</v>
      </c>
      <c r="I275" s="234"/>
      <c r="J275" s="230"/>
      <c r="K275" s="230"/>
      <c r="L275" s="235"/>
      <c r="M275" s="236"/>
      <c r="N275" s="237"/>
      <c r="O275" s="237"/>
      <c r="P275" s="237"/>
      <c r="Q275" s="237"/>
      <c r="R275" s="237"/>
      <c r="S275" s="237"/>
      <c r="T275" s="238"/>
      <c r="AT275" s="239" t="s">
        <v>146</v>
      </c>
      <c r="AU275" s="239" t="s">
        <v>83</v>
      </c>
      <c r="AV275" s="14" t="s">
        <v>83</v>
      </c>
      <c r="AW275" s="14" t="s">
        <v>30</v>
      </c>
      <c r="AX275" s="14" t="s">
        <v>81</v>
      </c>
      <c r="AY275" s="239" t="s">
        <v>137</v>
      </c>
    </row>
    <row r="276" spans="2:63" s="12" customFormat="1" ht="22.95" customHeight="1">
      <c r="B276" s="188"/>
      <c r="C276" s="189"/>
      <c r="D276" s="190" t="s">
        <v>72</v>
      </c>
      <c r="E276" s="202" t="s">
        <v>303</v>
      </c>
      <c r="F276" s="202" t="s">
        <v>304</v>
      </c>
      <c r="G276" s="189"/>
      <c r="H276" s="189"/>
      <c r="I276" s="192"/>
      <c r="J276" s="203">
        <f>BK276</f>
        <v>0</v>
      </c>
      <c r="K276" s="189"/>
      <c r="L276" s="194"/>
      <c r="M276" s="195"/>
      <c r="N276" s="196"/>
      <c r="O276" s="196"/>
      <c r="P276" s="197">
        <f>SUM(P277:P279)</f>
        <v>0</v>
      </c>
      <c r="Q276" s="196"/>
      <c r="R276" s="197">
        <f>SUM(R277:R279)</f>
        <v>0</v>
      </c>
      <c r="S276" s="196"/>
      <c r="T276" s="198">
        <f>SUM(T277:T279)</f>
        <v>0</v>
      </c>
      <c r="AR276" s="199" t="s">
        <v>83</v>
      </c>
      <c r="AT276" s="200" t="s">
        <v>72</v>
      </c>
      <c r="AU276" s="200" t="s">
        <v>81</v>
      </c>
      <c r="AY276" s="199" t="s">
        <v>137</v>
      </c>
      <c r="BK276" s="201">
        <f>SUM(BK277:BK279)</f>
        <v>0</v>
      </c>
    </row>
    <row r="277" spans="1:65" s="2" customFormat="1" ht="33" customHeight="1">
      <c r="A277" s="34"/>
      <c r="B277" s="35"/>
      <c r="C277" s="204" t="s">
        <v>305</v>
      </c>
      <c r="D277" s="204" t="s">
        <v>140</v>
      </c>
      <c r="E277" s="205" t="s">
        <v>306</v>
      </c>
      <c r="F277" s="206" t="s">
        <v>307</v>
      </c>
      <c r="G277" s="207" t="s">
        <v>219</v>
      </c>
      <c r="H277" s="208">
        <v>1</v>
      </c>
      <c r="I277" s="209"/>
      <c r="J277" s="210">
        <f>ROUND(I277*H277,2)</f>
        <v>0</v>
      </c>
      <c r="K277" s="211"/>
      <c r="L277" s="39"/>
      <c r="M277" s="212" t="s">
        <v>1</v>
      </c>
      <c r="N277" s="213" t="s">
        <v>38</v>
      </c>
      <c r="O277" s="71"/>
      <c r="P277" s="214">
        <f>O277*H277</f>
        <v>0</v>
      </c>
      <c r="Q277" s="214">
        <v>0</v>
      </c>
      <c r="R277" s="214">
        <f>Q277*H277</f>
        <v>0</v>
      </c>
      <c r="S277" s="214">
        <v>0</v>
      </c>
      <c r="T277" s="215">
        <f>S277*H277</f>
        <v>0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216" t="s">
        <v>245</v>
      </c>
      <c r="AT277" s="216" t="s">
        <v>140</v>
      </c>
      <c r="AU277" s="216" t="s">
        <v>83</v>
      </c>
      <c r="AY277" s="17" t="s">
        <v>137</v>
      </c>
      <c r="BE277" s="217">
        <f>IF(N277="základní",J277,0)</f>
        <v>0</v>
      </c>
      <c r="BF277" s="217">
        <f>IF(N277="snížená",J277,0)</f>
        <v>0</v>
      </c>
      <c r="BG277" s="217">
        <f>IF(N277="zákl. přenesená",J277,0)</f>
        <v>0</v>
      </c>
      <c r="BH277" s="217">
        <f>IF(N277="sníž. přenesená",J277,0)</f>
        <v>0</v>
      </c>
      <c r="BI277" s="217">
        <f>IF(N277="nulová",J277,0)</f>
        <v>0</v>
      </c>
      <c r="BJ277" s="17" t="s">
        <v>81</v>
      </c>
      <c r="BK277" s="217">
        <f>ROUND(I277*H277,2)</f>
        <v>0</v>
      </c>
      <c r="BL277" s="17" t="s">
        <v>245</v>
      </c>
      <c r="BM277" s="216" t="s">
        <v>308</v>
      </c>
    </row>
    <row r="278" spans="2:51" s="13" customFormat="1" ht="12">
      <c r="B278" s="218"/>
      <c r="C278" s="219"/>
      <c r="D278" s="220" t="s">
        <v>146</v>
      </c>
      <c r="E278" s="221" t="s">
        <v>1</v>
      </c>
      <c r="F278" s="222" t="s">
        <v>147</v>
      </c>
      <c r="G278" s="219"/>
      <c r="H278" s="221" t="s">
        <v>1</v>
      </c>
      <c r="I278" s="223"/>
      <c r="J278" s="219"/>
      <c r="K278" s="219"/>
      <c r="L278" s="224"/>
      <c r="M278" s="225"/>
      <c r="N278" s="226"/>
      <c r="O278" s="226"/>
      <c r="P278" s="226"/>
      <c r="Q278" s="226"/>
      <c r="R278" s="226"/>
      <c r="S278" s="226"/>
      <c r="T278" s="227"/>
      <c r="AT278" s="228" t="s">
        <v>146</v>
      </c>
      <c r="AU278" s="228" t="s">
        <v>83</v>
      </c>
      <c r="AV278" s="13" t="s">
        <v>81</v>
      </c>
      <c r="AW278" s="13" t="s">
        <v>30</v>
      </c>
      <c r="AX278" s="13" t="s">
        <v>73</v>
      </c>
      <c r="AY278" s="228" t="s">
        <v>137</v>
      </c>
    </row>
    <row r="279" spans="2:51" s="14" customFormat="1" ht="12">
      <c r="B279" s="229"/>
      <c r="C279" s="230"/>
      <c r="D279" s="220" t="s">
        <v>146</v>
      </c>
      <c r="E279" s="231" t="s">
        <v>1</v>
      </c>
      <c r="F279" s="232" t="s">
        <v>81</v>
      </c>
      <c r="G279" s="230"/>
      <c r="H279" s="233">
        <v>1</v>
      </c>
      <c r="I279" s="234"/>
      <c r="J279" s="230"/>
      <c r="K279" s="230"/>
      <c r="L279" s="235"/>
      <c r="M279" s="236"/>
      <c r="N279" s="237"/>
      <c r="O279" s="237"/>
      <c r="P279" s="237"/>
      <c r="Q279" s="237"/>
      <c r="R279" s="237"/>
      <c r="S279" s="237"/>
      <c r="T279" s="238"/>
      <c r="AT279" s="239" t="s">
        <v>146</v>
      </c>
      <c r="AU279" s="239" t="s">
        <v>83</v>
      </c>
      <c r="AV279" s="14" t="s">
        <v>83</v>
      </c>
      <c r="AW279" s="14" t="s">
        <v>30</v>
      </c>
      <c r="AX279" s="14" t="s">
        <v>81</v>
      </c>
      <c r="AY279" s="239" t="s">
        <v>137</v>
      </c>
    </row>
    <row r="280" spans="2:63" s="12" customFormat="1" ht="22.95" customHeight="1">
      <c r="B280" s="188"/>
      <c r="C280" s="189"/>
      <c r="D280" s="190" t="s">
        <v>72</v>
      </c>
      <c r="E280" s="202" t="s">
        <v>309</v>
      </c>
      <c r="F280" s="202" t="s">
        <v>310</v>
      </c>
      <c r="G280" s="189"/>
      <c r="H280" s="189"/>
      <c r="I280" s="192"/>
      <c r="J280" s="203">
        <f>BK280</f>
        <v>0</v>
      </c>
      <c r="K280" s="189"/>
      <c r="L280" s="194"/>
      <c r="M280" s="195"/>
      <c r="N280" s="196"/>
      <c r="O280" s="196"/>
      <c r="P280" s="197">
        <f>SUM(P281:P283)</f>
        <v>0</v>
      </c>
      <c r="Q280" s="196"/>
      <c r="R280" s="197">
        <f>SUM(R281:R283)</f>
        <v>0</v>
      </c>
      <c r="S280" s="196"/>
      <c r="T280" s="198">
        <f>SUM(T281:T283)</f>
        <v>0</v>
      </c>
      <c r="AR280" s="199" t="s">
        <v>83</v>
      </c>
      <c r="AT280" s="200" t="s">
        <v>72</v>
      </c>
      <c r="AU280" s="200" t="s">
        <v>81</v>
      </c>
      <c r="AY280" s="199" t="s">
        <v>137</v>
      </c>
      <c r="BK280" s="201">
        <f>SUM(BK281:BK283)</f>
        <v>0</v>
      </c>
    </row>
    <row r="281" spans="1:65" s="2" customFormat="1" ht="21.75" customHeight="1">
      <c r="A281" s="34"/>
      <c r="B281" s="35"/>
      <c r="C281" s="204" t="s">
        <v>311</v>
      </c>
      <c r="D281" s="204" t="s">
        <v>140</v>
      </c>
      <c r="E281" s="205" t="s">
        <v>312</v>
      </c>
      <c r="F281" s="206" t="s">
        <v>313</v>
      </c>
      <c r="G281" s="207" t="s">
        <v>143</v>
      </c>
      <c r="H281" s="208">
        <v>36</v>
      </c>
      <c r="I281" s="209"/>
      <c r="J281" s="210">
        <f>ROUND(I281*H281,2)</f>
        <v>0</v>
      </c>
      <c r="K281" s="211"/>
      <c r="L281" s="39"/>
      <c r="M281" s="212" t="s">
        <v>1</v>
      </c>
      <c r="N281" s="213" t="s">
        <v>38</v>
      </c>
      <c r="O281" s="71"/>
      <c r="P281" s="214">
        <f>O281*H281</f>
        <v>0</v>
      </c>
      <c r="Q281" s="214">
        <v>0</v>
      </c>
      <c r="R281" s="214">
        <f>Q281*H281</f>
        <v>0</v>
      </c>
      <c r="S281" s="214">
        <v>0</v>
      </c>
      <c r="T281" s="215">
        <f>S281*H281</f>
        <v>0</v>
      </c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R281" s="216" t="s">
        <v>245</v>
      </c>
      <c r="AT281" s="216" t="s">
        <v>140</v>
      </c>
      <c r="AU281" s="216" t="s">
        <v>83</v>
      </c>
      <c r="AY281" s="17" t="s">
        <v>137</v>
      </c>
      <c r="BE281" s="217">
        <f>IF(N281="základní",J281,0)</f>
        <v>0</v>
      </c>
      <c r="BF281" s="217">
        <f>IF(N281="snížená",J281,0)</f>
        <v>0</v>
      </c>
      <c r="BG281" s="217">
        <f>IF(N281="zákl. přenesená",J281,0)</f>
        <v>0</v>
      </c>
      <c r="BH281" s="217">
        <f>IF(N281="sníž. přenesená",J281,0)</f>
        <v>0</v>
      </c>
      <c r="BI281" s="217">
        <f>IF(N281="nulová",J281,0)</f>
        <v>0</v>
      </c>
      <c r="BJ281" s="17" t="s">
        <v>81</v>
      </c>
      <c r="BK281" s="217">
        <f>ROUND(I281*H281,2)</f>
        <v>0</v>
      </c>
      <c r="BL281" s="17" t="s">
        <v>245</v>
      </c>
      <c r="BM281" s="216" t="s">
        <v>314</v>
      </c>
    </row>
    <row r="282" spans="2:51" s="13" customFormat="1" ht="12">
      <c r="B282" s="218"/>
      <c r="C282" s="219"/>
      <c r="D282" s="220" t="s">
        <v>146</v>
      </c>
      <c r="E282" s="221" t="s">
        <v>1</v>
      </c>
      <c r="F282" s="222" t="s">
        <v>154</v>
      </c>
      <c r="G282" s="219"/>
      <c r="H282" s="221" t="s">
        <v>1</v>
      </c>
      <c r="I282" s="223"/>
      <c r="J282" s="219"/>
      <c r="K282" s="219"/>
      <c r="L282" s="224"/>
      <c r="M282" s="225"/>
      <c r="N282" s="226"/>
      <c r="O282" s="226"/>
      <c r="P282" s="226"/>
      <c r="Q282" s="226"/>
      <c r="R282" s="226"/>
      <c r="S282" s="226"/>
      <c r="T282" s="227"/>
      <c r="AT282" s="228" t="s">
        <v>146</v>
      </c>
      <c r="AU282" s="228" t="s">
        <v>83</v>
      </c>
      <c r="AV282" s="13" t="s">
        <v>81</v>
      </c>
      <c r="AW282" s="13" t="s">
        <v>30</v>
      </c>
      <c r="AX282" s="13" t="s">
        <v>73</v>
      </c>
      <c r="AY282" s="228" t="s">
        <v>137</v>
      </c>
    </row>
    <row r="283" spans="2:51" s="14" customFormat="1" ht="12">
      <c r="B283" s="229"/>
      <c r="C283" s="230"/>
      <c r="D283" s="220" t="s">
        <v>146</v>
      </c>
      <c r="E283" s="231" t="s">
        <v>1</v>
      </c>
      <c r="F283" s="232" t="s">
        <v>184</v>
      </c>
      <c r="G283" s="230"/>
      <c r="H283" s="233">
        <v>36</v>
      </c>
      <c r="I283" s="234"/>
      <c r="J283" s="230"/>
      <c r="K283" s="230"/>
      <c r="L283" s="235"/>
      <c r="M283" s="236"/>
      <c r="N283" s="237"/>
      <c r="O283" s="237"/>
      <c r="P283" s="237"/>
      <c r="Q283" s="237"/>
      <c r="R283" s="237"/>
      <c r="S283" s="237"/>
      <c r="T283" s="238"/>
      <c r="AT283" s="239" t="s">
        <v>146</v>
      </c>
      <c r="AU283" s="239" t="s">
        <v>83</v>
      </c>
      <c r="AV283" s="14" t="s">
        <v>83</v>
      </c>
      <c r="AW283" s="14" t="s">
        <v>30</v>
      </c>
      <c r="AX283" s="14" t="s">
        <v>81</v>
      </c>
      <c r="AY283" s="239" t="s">
        <v>137</v>
      </c>
    </row>
    <row r="284" spans="2:63" s="12" customFormat="1" ht="22.95" customHeight="1">
      <c r="B284" s="188"/>
      <c r="C284" s="189"/>
      <c r="D284" s="190" t="s">
        <v>72</v>
      </c>
      <c r="E284" s="202" t="s">
        <v>315</v>
      </c>
      <c r="F284" s="202" t="s">
        <v>316</v>
      </c>
      <c r="G284" s="189"/>
      <c r="H284" s="189"/>
      <c r="I284" s="192"/>
      <c r="J284" s="203">
        <f>BK284</f>
        <v>0</v>
      </c>
      <c r="K284" s="189"/>
      <c r="L284" s="194"/>
      <c r="M284" s="195"/>
      <c r="N284" s="196"/>
      <c r="O284" s="196"/>
      <c r="P284" s="197">
        <f>P285</f>
        <v>0</v>
      </c>
      <c r="Q284" s="196"/>
      <c r="R284" s="197">
        <f>R285</f>
        <v>0</v>
      </c>
      <c r="S284" s="196"/>
      <c r="T284" s="198">
        <f>T285</f>
        <v>0</v>
      </c>
      <c r="AR284" s="199" t="s">
        <v>83</v>
      </c>
      <c r="AT284" s="200" t="s">
        <v>72</v>
      </c>
      <c r="AU284" s="200" t="s">
        <v>81</v>
      </c>
      <c r="AY284" s="199" t="s">
        <v>137</v>
      </c>
      <c r="BK284" s="201">
        <f>BK285</f>
        <v>0</v>
      </c>
    </row>
    <row r="285" spans="1:65" s="2" customFormat="1" ht="21.75" customHeight="1">
      <c r="A285" s="34"/>
      <c r="B285" s="35"/>
      <c r="C285" s="204" t="s">
        <v>317</v>
      </c>
      <c r="D285" s="204" t="s">
        <v>140</v>
      </c>
      <c r="E285" s="205" t="s">
        <v>318</v>
      </c>
      <c r="F285" s="206" t="s">
        <v>319</v>
      </c>
      <c r="G285" s="207" t="s">
        <v>219</v>
      </c>
      <c r="H285" s="208">
        <v>1</v>
      </c>
      <c r="I285" s="209"/>
      <c r="J285" s="210">
        <f>ROUND(I285*H285,2)</f>
        <v>0</v>
      </c>
      <c r="K285" s="211"/>
      <c r="L285" s="39"/>
      <c r="M285" s="212" t="s">
        <v>1</v>
      </c>
      <c r="N285" s="213" t="s">
        <v>38</v>
      </c>
      <c r="O285" s="71"/>
      <c r="P285" s="214">
        <f>O285*H285</f>
        <v>0</v>
      </c>
      <c r="Q285" s="214">
        <v>0</v>
      </c>
      <c r="R285" s="214">
        <f>Q285*H285</f>
        <v>0</v>
      </c>
      <c r="S285" s="214">
        <v>0</v>
      </c>
      <c r="T285" s="215">
        <f>S285*H285</f>
        <v>0</v>
      </c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R285" s="216" t="s">
        <v>245</v>
      </c>
      <c r="AT285" s="216" t="s">
        <v>140</v>
      </c>
      <c r="AU285" s="216" t="s">
        <v>83</v>
      </c>
      <c r="AY285" s="17" t="s">
        <v>137</v>
      </c>
      <c r="BE285" s="217">
        <f>IF(N285="základní",J285,0)</f>
        <v>0</v>
      </c>
      <c r="BF285" s="217">
        <f>IF(N285="snížená",J285,0)</f>
        <v>0</v>
      </c>
      <c r="BG285" s="217">
        <f>IF(N285="zákl. přenesená",J285,0)</f>
        <v>0</v>
      </c>
      <c r="BH285" s="217">
        <f>IF(N285="sníž. přenesená",J285,0)</f>
        <v>0</v>
      </c>
      <c r="BI285" s="217">
        <f>IF(N285="nulová",J285,0)</f>
        <v>0</v>
      </c>
      <c r="BJ285" s="17" t="s">
        <v>81</v>
      </c>
      <c r="BK285" s="217">
        <f>ROUND(I285*H285,2)</f>
        <v>0</v>
      </c>
      <c r="BL285" s="17" t="s">
        <v>245</v>
      </c>
      <c r="BM285" s="216" t="s">
        <v>320</v>
      </c>
    </row>
    <row r="286" spans="2:63" s="12" customFormat="1" ht="22.95" customHeight="1">
      <c r="B286" s="188"/>
      <c r="C286" s="189"/>
      <c r="D286" s="190" t="s">
        <v>72</v>
      </c>
      <c r="E286" s="202" t="s">
        <v>321</v>
      </c>
      <c r="F286" s="202" t="s">
        <v>322</v>
      </c>
      <c r="G286" s="189"/>
      <c r="H286" s="189"/>
      <c r="I286" s="192"/>
      <c r="J286" s="203">
        <f>BK286</f>
        <v>0</v>
      </c>
      <c r="K286" s="189"/>
      <c r="L286" s="194"/>
      <c r="M286" s="195"/>
      <c r="N286" s="196"/>
      <c r="O286" s="196"/>
      <c r="P286" s="197">
        <f>SUM(P287:P293)</f>
        <v>0</v>
      </c>
      <c r="Q286" s="196"/>
      <c r="R286" s="197">
        <f>SUM(R287:R293)</f>
        <v>0</v>
      </c>
      <c r="S286" s="196"/>
      <c r="T286" s="198">
        <f>SUM(T287:T293)</f>
        <v>0</v>
      </c>
      <c r="AR286" s="199" t="s">
        <v>83</v>
      </c>
      <c r="AT286" s="200" t="s">
        <v>72</v>
      </c>
      <c r="AU286" s="200" t="s">
        <v>81</v>
      </c>
      <c r="AY286" s="199" t="s">
        <v>137</v>
      </c>
      <c r="BK286" s="201">
        <f>SUM(BK287:BK293)</f>
        <v>0</v>
      </c>
    </row>
    <row r="287" spans="1:65" s="2" customFormat="1" ht="21.75" customHeight="1">
      <c r="A287" s="34"/>
      <c r="B287" s="35"/>
      <c r="C287" s="204" t="s">
        <v>323</v>
      </c>
      <c r="D287" s="204" t="s">
        <v>140</v>
      </c>
      <c r="E287" s="205" t="s">
        <v>324</v>
      </c>
      <c r="F287" s="206" t="s">
        <v>325</v>
      </c>
      <c r="G287" s="207" t="s">
        <v>219</v>
      </c>
      <c r="H287" s="208">
        <v>1</v>
      </c>
      <c r="I287" s="209"/>
      <c r="J287" s="210">
        <f>ROUND(I287*H287,2)</f>
        <v>0</v>
      </c>
      <c r="K287" s="211"/>
      <c r="L287" s="39"/>
      <c r="M287" s="212" t="s">
        <v>1</v>
      </c>
      <c r="N287" s="213" t="s">
        <v>38</v>
      </c>
      <c r="O287" s="71"/>
      <c r="P287" s="214">
        <f>O287*H287</f>
        <v>0</v>
      </c>
      <c r="Q287" s="214">
        <v>0</v>
      </c>
      <c r="R287" s="214">
        <f>Q287*H287</f>
        <v>0</v>
      </c>
      <c r="S287" s="214">
        <v>0</v>
      </c>
      <c r="T287" s="215">
        <f>S287*H287</f>
        <v>0</v>
      </c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R287" s="216" t="s">
        <v>245</v>
      </c>
      <c r="AT287" s="216" t="s">
        <v>140</v>
      </c>
      <c r="AU287" s="216" t="s">
        <v>83</v>
      </c>
      <c r="AY287" s="17" t="s">
        <v>137</v>
      </c>
      <c r="BE287" s="217">
        <f>IF(N287="základní",J287,0)</f>
        <v>0</v>
      </c>
      <c r="BF287" s="217">
        <f>IF(N287="snížená",J287,0)</f>
        <v>0</v>
      </c>
      <c r="BG287" s="217">
        <f>IF(N287="zákl. přenesená",J287,0)</f>
        <v>0</v>
      </c>
      <c r="BH287" s="217">
        <f>IF(N287="sníž. přenesená",J287,0)</f>
        <v>0</v>
      </c>
      <c r="BI287" s="217">
        <f>IF(N287="nulová",J287,0)</f>
        <v>0</v>
      </c>
      <c r="BJ287" s="17" t="s">
        <v>81</v>
      </c>
      <c r="BK287" s="217">
        <f>ROUND(I287*H287,2)</f>
        <v>0</v>
      </c>
      <c r="BL287" s="17" t="s">
        <v>245</v>
      </c>
      <c r="BM287" s="216" t="s">
        <v>326</v>
      </c>
    </row>
    <row r="288" spans="2:51" s="13" customFormat="1" ht="12">
      <c r="B288" s="218"/>
      <c r="C288" s="219"/>
      <c r="D288" s="220" t="s">
        <v>146</v>
      </c>
      <c r="E288" s="221" t="s">
        <v>1</v>
      </c>
      <c r="F288" s="222" t="s">
        <v>147</v>
      </c>
      <c r="G288" s="219"/>
      <c r="H288" s="221" t="s">
        <v>1</v>
      </c>
      <c r="I288" s="223"/>
      <c r="J288" s="219"/>
      <c r="K288" s="219"/>
      <c r="L288" s="224"/>
      <c r="M288" s="225"/>
      <c r="N288" s="226"/>
      <c r="O288" s="226"/>
      <c r="P288" s="226"/>
      <c r="Q288" s="226"/>
      <c r="R288" s="226"/>
      <c r="S288" s="226"/>
      <c r="T288" s="227"/>
      <c r="AT288" s="228" t="s">
        <v>146</v>
      </c>
      <c r="AU288" s="228" t="s">
        <v>83</v>
      </c>
      <c r="AV288" s="13" t="s">
        <v>81</v>
      </c>
      <c r="AW288" s="13" t="s">
        <v>30</v>
      </c>
      <c r="AX288" s="13" t="s">
        <v>73</v>
      </c>
      <c r="AY288" s="228" t="s">
        <v>137</v>
      </c>
    </row>
    <row r="289" spans="2:51" s="14" customFormat="1" ht="12">
      <c r="B289" s="229"/>
      <c r="C289" s="230"/>
      <c r="D289" s="220" t="s">
        <v>146</v>
      </c>
      <c r="E289" s="231" t="s">
        <v>1</v>
      </c>
      <c r="F289" s="232" t="s">
        <v>81</v>
      </c>
      <c r="G289" s="230"/>
      <c r="H289" s="233">
        <v>1</v>
      </c>
      <c r="I289" s="234"/>
      <c r="J289" s="230"/>
      <c r="K289" s="230"/>
      <c r="L289" s="235"/>
      <c r="M289" s="236"/>
      <c r="N289" s="237"/>
      <c r="O289" s="237"/>
      <c r="P289" s="237"/>
      <c r="Q289" s="237"/>
      <c r="R289" s="237"/>
      <c r="S289" s="237"/>
      <c r="T289" s="238"/>
      <c r="AT289" s="239" t="s">
        <v>146</v>
      </c>
      <c r="AU289" s="239" t="s">
        <v>83</v>
      </c>
      <c r="AV289" s="14" t="s">
        <v>83</v>
      </c>
      <c r="AW289" s="14" t="s">
        <v>30</v>
      </c>
      <c r="AX289" s="14" t="s">
        <v>81</v>
      </c>
      <c r="AY289" s="239" t="s">
        <v>137</v>
      </c>
    </row>
    <row r="290" spans="1:65" s="2" customFormat="1" ht="21.75" customHeight="1">
      <c r="A290" s="34"/>
      <c r="B290" s="35"/>
      <c r="C290" s="204" t="s">
        <v>327</v>
      </c>
      <c r="D290" s="204" t="s">
        <v>140</v>
      </c>
      <c r="E290" s="205" t="s">
        <v>328</v>
      </c>
      <c r="F290" s="206" t="s">
        <v>329</v>
      </c>
      <c r="G290" s="207" t="s">
        <v>219</v>
      </c>
      <c r="H290" s="208">
        <v>1</v>
      </c>
      <c r="I290" s="209"/>
      <c r="J290" s="210">
        <f>ROUND(I290*H290,2)</f>
        <v>0</v>
      </c>
      <c r="K290" s="211"/>
      <c r="L290" s="39"/>
      <c r="M290" s="212" t="s">
        <v>1</v>
      </c>
      <c r="N290" s="213" t="s">
        <v>38</v>
      </c>
      <c r="O290" s="71"/>
      <c r="P290" s="214">
        <f>O290*H290</f>
        <v>0</v>
      </c>
      <c r="Q290" s="214">
        <v>0</v>
      </c>
      <c r="R290" s="214">
        <f>Q290*H290</f>
        <v>0</v>
      </c>
      <c r="S290" s="214">
        <v>0</v>
      </c>
      <c r="T290" s="215">
        <f>S290*H290</f>
        <v>0</v>
      </c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R290" s="216" t="s">
        <v>245</v>
      </c>
      <c r="AT290" s="216" t="s">
        <v>140</v>
      </c>
      <c r="AU290" s="216" t="s">
        <v>83</v>
      </c>
      <c r="AY290" s="17" t="s">
        <v>137</v>
      </c>
      <c r="BE290" s="217">
        <f>IF(N290="základní",J290,0)</f>
        <v>0</v>
      </c>
      <c r="BF290" s="217">
        <f>IF(N290="snížená",J290,0)</f>
        <v>0</v>
      </c>
      <c r="BG290" s="217">
        <f>IF(N290="zákl. přenesená",J290,0)</f>
        <v>0</v>
      </c>
      <c r="BH290" s="217">
        <f>IF(N290="sníž. přenesená",J290,0)</f>
        <v>0</v>
      </c>
      <c r="BI290" s="217">
        <f>IF(N290="nulová",J290,0)</f>
        <v>0</v>
      </c>
      <c r="BJ290" s="17" t="s">
        <v>81</v>
      </c>
      <c r="BK290" s="217">
        <f>ROUND(I290*H290,2)</f>
        <v>0</v>
      </c>
      <c r="BL290" s="17" t="s">
        <v>245</v>
      </c>
      <c r="BM290" s="216" t="s">
        <v>330</v>
      </c>
    </row>
    <row r="291" spans="1:65" s="2" customFormat="1" ht="21.75" customHeight="1">
      <c r="A291" s="34"/>
      <c r="B291" s="35"/>
      <c r="C291" s="204" t="s">
        <v>331</v>
      </c>
      <c r="D291" s="204" t="s">
        <v>140</v>
      </c>
      <c r="E291" s="205" t="s">
        <v>332</v>
      </c>
      <c r="F291" s="206" t="s">
        <v>333</v>
      </c>
      <c r="G291" s="207" t="s">
        <v>219</v>
      </c>
      <c r="H291" s="208">
        <v>1</v>
      </c>
      <c r="I291" s="209"/>
      <c r="J291" s="210">
        <f>ROUND(I291*H291,2)</f>
        <v>0</v>
      </c>
      <c r="K291" s="211"/>
      <c r="L291" s="39"/>
      <c r="M291" s="212" t="s">
        <v>1</v>
      </c>
      <c r="N291" s="213" t="s">
        <v>38</v>
      </c>
      <c r="O291" s="71"/>
      <c r="P291" s="214">
        <f>O291*H291</f>
        <v>0</v>
      </c>
      <c r="Q291" s="214">
        <v>0</v>
      </c>
      <c r="R291" s="214">
        <f>Q291*H291</f>
        <v>0</v>
      </c>
      <c r="S291" s="214">
        <v>0</v>
      </c>
      <c r="T291" s="215">
        <f>S291*H291</f>
        <v>0</v>
      </c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R291" s="216" t="s">
        <v>245</v>
      </c>
      <c r="AT291" s="216" t="s">
        <v>140</v>
      </c>
      <c r="AU291" s="216" t="s">
        <v>83</v>
      </c>
      <c r="AY291" s="17" t="s">
        <v>137</v>
      </c>
      <c r="BE291" s="217">
        <f>IF(N291="základní",J291,0)</f>
        <v>0</v>
      </c>
      <c r="BF291" s="217">
        <f>IF(N291="snížená",J291,0)</f>
        <v>0</v>
      </c>
      <c r="BG291" s="217">
        <f>IF(N291="zákl. přenesená",J291,0)</f>
        <v>0</v>
      </c>
      <c r="BH291" s="217">
        <f>IF(N291="sníž. přenesená",J291,0)</f>
        <v>0</v>
      </c>
      <c r="BI291" s="217">
        <f>IF(N291="nulová",J291,0)</f>
        <v>0</v>
      </c>
      <c r="BJ291" s="17" t="s">
        <v>81</v>
      </c>
      <c r="BK291" s="217">
        <f>ROUND(I291*H291,2)</f>
        <v>0</v>
      </c>
      <c r="BL291" s="17" t="s">
        <v>245</v>
      </c>
      <c r="BM291" s="216" t="s">
        <v>334</v>
      </c>
    </row>
    <row r="292" spans="1:65" s="2" customFormat="1" ht="21.75" customHeight="1">
      <c r="A292" s="34"/>
      <c r="B292" s="35"/>
      <c r="C292" s="204" t="s">
        <v>335</v>
      </c>
      <c r="D292" s="204" t="s">
        <v>140</v>
      </c>
      <c r="E292" s="205" t="s">
        <v>336</v>
      </c>
      <c r="F292" s="206" t="s">
        <v>337</v>
      </c>
      <c r="G292" s="207" t="s">
        <v>219</v>
      </c>
      <c r="H292" s="208">
        <v>1</v>
      </c>
      <c r="I292" s="209"/>
      <c r="J292" s="210">
        <f>ROUND(I292*H292,2)</f>
        <v>0</v>
      </c>
      <c r="K292" s="211"/>
      <c r="L292" s="39"/>
      <c r="M292" s="212" t="s">
        <v>1</v>
      </c>
      <c r="N292" s="213" t="s">
        <v>38</v>
      </c>
      <c r="O292" s="71"/>
      <c r="P292" s="214">
        <f>O292*H292</f>
        <v>0</v>
      </c>
      <c r="Q292" s="214">
        <v>0</v>
      </c>
      <c r="R292" s="214">
        <f>Q292*H292</f>
        <v>0</v>
      </c>
      <c r="S292" s="214">
        <v>0</v>
      </c>
      <c r="T292" s="215">
        <f>S292*H292</f>
        <v>0</v>
      </c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R292" s="216" t="s">
        <v>245</v>
      </c>
      <c r="AT292" s="216" t="s">
        <v>140</v>
      </c>
      <c r="AU292" s="216" t="s">
        <v>83</v>
      </c>
      <c r="AY292" s="17" t="s">
        <v>137</v>
      </c>
      <c r="BE292" s="217">
        <f>IF(N292="základní",J292,0)</f>
        <v>0</v>
      </c>
      <c r="BF292" s="217">
        <f>IF(N292="snížená",J292,0)</f>
        <v>0</v>
      </c>
      <c r="BG292" s="217">
        <f>IF(N292="zákl. přenesená",J292,0)</f>
        <v>0</v>
      </c>
      <c r="BH292" s="217">
        <f>IF(N292="sníž. přenesená",J292,0)</f>
        <v>0</v>
      </c>
      <c r="BI292" s="217">
        <f>IF(N292="nulová",J292,0)</f>
        <v>0</v>
      </c>
      <c r="BJ292" s="17" t="s">
        <v>81</v>
      </c>
      <c r="BK292" s="217">
        <f>ROUND(I292*H292,2)</f>
        <v>0</v>
      </c>
      <c r="BL292" s="17" t="s">
        <v>245</v>
      </c>
      <c r="BM292" s="216" t="s">
        <v>338</v>
      </c>
    </row>
    <row r="293" spans="1:65" s="2" customFormat="1" ht="16.5" customHeight="1">
      <c r="A293" s="34"/>
      <c r="B293" s="35"/>
      <c r="C293" s="204" t="s">
        <v>339</v>
      </c>
      <c r="D293" s="204" t="s">
        <v>140</v>
      </c>
      <c r="E293" s="205" t="s">
        <v>340</v>
      </c>
      <c r="F293" s="206" t="s">
        <v>341</v>
      </c>
      <c r="G293" s="207" t="s">
        <v>219</v>
      </c>
      <c r="H293" s="208">
        <v>1</v>
      </c>
      <c r="I293" s="209"/>
      <c r="J293" s="210">
        <f>ROUND(I293*H293,2)</f>
        <v>0</v>
      </c>
      <c r="K293" s="211"/>
      <c r="L293" s="39"/>
      <c r="M293" s="212" t="s">
        <v>1</v>
      </c>
      <c r="N293" s="213" t="s">
        <v>38</v>
      </c>
      <c r="O293" s="71"/>
      <c r="P293" s="214">
        <f>O293*H293</f>
        <v>0</v>
      </c>
      <c r="Q293" s="214">
        <v>0</v>
      </c>
      <c r="R293" s="214">
        <f>Q293*H293</f>
        <v>0</v>
      </c>
      <c r="S293" s="214">
        <v>0</v>
      </c>
      <c r="T293" s="215">
        <f>S293*H293</f>
        <v>0</v>
      </c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R293" s="216" t="s">
        <v>245</v>
      </c>
      <c r="AT293" s="216" t="s">
        <v>140</v>
      </c>
      <c r="AU293" s="216" t="s">
        <v>83</v>
      </c>
      <c r="AY293" s="17" t="s">
        <v>137</v>
      </c>
      <c r="BE293" s="217">
        <f>IF(N293="základní",J293,0)</f>
        <v>0</v>
      </c>
      <c r="BF293" s="217">
        <f>IF(N293="snížená",J293,0)</f>
        <v>0</v>
      </c>
      <c r="BG293" s="217">
        <f>IF(N293="zákl. přenesená",J293,0)</f>
        <v>0</v>
      </c>
      <c r="BH293" s="217">
        <f>IF(N293="sníž. přenesená",J293,0)</f>
        <v>0</v>
      </c>
      <c r="BI293" s="217">
        <f>IF(N293="nulová",J293,0)</f>
        <v>0</v>
      </c>
      <c r="BJ293" s="17" t="s">
        <v>81</v>
      </c>
      <c r="BK293" s="217">
        <f>ROUND(I293*H293,2)</f>
        <v>0</v>
      </c>
      <c r="BL293" s="17" t="s">
        <v>245</v>
      </c>
      <c r="BM293" s="216" t="s">
        <v>342</v>
      </c>
    </row>
    <row r="294" spans="2:63" s="12" customFormat="1" ht="22.95" customHeight="1">
      <c r="B294" s="188"/>
      <c r="C294" s="189"/>
      <c r="D294" s="190" t="s">
        <v>72</v>
      </c>
      <c r="E294" s="202" t="s">
        <v>343</v>
      </c>
      <c r="F294" s="202" t="s">
        <v>344</v>
      </c>
      <c r="G294" s="189"/>
      <c r="H294" s="189"/>
      <c r="I294" s="192"/>
      <c r="J294" s="203">
        <f>BK294</f>
        <v>0</v>
      </c>
      <c r="K294" s="189"/>
      <c r="L294" s="194"/>
      <c r="M294" s="195"/>
      <c r="N294" s="196"/>
      <c r="O294" s="196"/>
      <c r="P294" s="197">
        <f>SUM(P295:P310)</f>
        <v>0</v>
      </c>
      <c r="Q294" s="196"/>
      <c r="R294" s="197">
        <f>SUM(R295:R310)</f>
        <v>3.19444</v>
      </c>
      <c r="S294" s="196"/>
      <c r="T294" s="198">
        <f>SUM(T295:T310)</f>
        <v>0</v>
      </c>
      <c r="AR294" s="199" t="s">
        <v>83</v>
      </c>
      <c r="AT294" s="200" t="s">
        <v>72</v>
      </c>
      <c r="AU294" s="200" t="s">
        <v>81</v>
      </c>
      <c r="AY294" s="199" t="s">
        <v>137</v>
      </c>
      <c r="BK294" s="201">
        <f>SUM(BK295:BK310)</f>
        <v>0</v>
      </c>
    </row>
    <row r="295" spans="1:65" s="2" customFormat="1" ht="16.5" customHeight="1">
      <c r="A295" s="34"/>
      <c r="B295" s="35"/>
      <c r="C295" s="204" t="s">
        <v>184</v>
      </c>
      <c r="D295" s="204" t="s">
        <v>140</v>
      </c>
      <c r="E295" s="205" t="s">
        <v>345</v>
      </c>
      <c r="F295" s="206" t="s">
        <v>346</v>
      </c>
      <c r="G295" s="207" t="s">
        <v>143</v>
      </c>
      <c r="H295" s="208">
        <v>36</v>
      </c>
      <c r="I295" s="209"/>
      <c r="J295" s="210">
        <f>ROUND(I295*H295,2)</f>
        <v>0</v>
      </c>
      <c r="K295" s="211"/>
      <c r="L295" s="39"/>
      <c r="M295" s="212" t="s">
        <v>1</v>
      </c>
      <c r="N295" s="213" t="s">
        <v>38</v>
      </c>
      <c r="O295" s="71"/>
      <c r="P295" s="214">
        <f>O295*H295</f>
        <v>0</v>
      </c>
      <c r="Q295" s="214">
        <v>0.0003</v>
      </c>
      <c r="R295" s="214">
        <f>Q295*H295</f>
        <v>0.010799999999999999</v>
      </c>
      <c r="S295" s="214">
        <v>0</v>
      </c>
      <c r="T295" s="215">
        <f>S295*H295</f>
        <v>0</v>
      </c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R295" s="216" t="s">
        <v>245</v>
      </c>
      <c r="AT295" s="216" t="s">
        <v>140</v>
      </c>
      <c r="AU295" s="216" t="s">
        <v>83</v>
      </c>
      <c r="AY295" s="17" t="s">
        <v>137</v>
      </c>
      <c r="BE295" s="217">
        <f>IF(N295="základní",J295,0)</f>
        <v>0</v>
      </c>
      <c r="BF295" s="217">
        <f>IF(N295="snížená",J295,0)</f>
        <v>0</v>
      </c>
      <c r="BG295" s="217">
        <f>IF(N295="zákl. přenesená",J295,0)</f>
        <v>0</v>
      </c>
      <c r="BH295" s="217">
        <f>IF(N295="sníž. přenesená",J295,0)</f>
        <v>0</v>
      </c>
      <c r="BI295" s="217">
        <f>IF(N295="nulová",J295,0)</f>
        <v>0</v>
      </c>
      <c r="BJ295" s="17" t="s">
        <v>81</v>
      </c>
      <c r="BK295" s="217">
        <f>ROUND(I295*H295,2)</f>
        <v>0</v>
      </c>
      <c r="BL295" s="17" t="s">
        <v>245</v>
      </c>
      <c r="BM295" s="216" t="s">
        <v>347</v>
      </c>
    </row>
    <row r="296" spans="2:51" s="13" customFormat="1" ht="12">
      <c r="B296" s="218"/>
      <c r="C296" s="219"/>
      <c r="D296" s="220" t="s">
        <v>146</v>
      </c>
      <c r="E296" s="221" t="s">
        <v>1</v>
      </c>
      <c r="F296" s="222" t="s">
        <v>182</v>
      </c>
      <c r="G296" s="219"/>
      <c r="H296" s="221" t="s">
        <v>1</v>
      </c>
      <c r="I296" s="223"/>
      <c r="J296" s="219"/>
      <c r="K296" s="219"/>
      <c r="L296" s="224"/>
      <c r="M296" s="225"/>
      <c r="N296" s="226"/>
      <c r="O296" s="226"/>
      <c r="P296" s="226"/>
      <c r="Q296" s="226"/>
      <c r="R296" s="226"/>
      <c r="S296" s="226"/>
      <c r="T296" s="227"/>
      <c r="AT296" s="228" t="s">
        <v>146</v>
      </c>
      <c r="AU296" s="228" t="s">
        <v>83</v>
      </c>
      <c r="AV296" s="13" t="s">
        <v>81</v>
      </c>
      <c r="AW296" s="13" t="s">
        <v>30</v>
      </c>
      <c r="AX296" s="13" t="s">
        <v>73</v>
      </c>
      <c r="AY296" s="228" t="s">
        <v>137</v>
      </c>
    </row>
    <row r="297" spans="2:51" s="14" customFormat="1" ht="12">
      <c r="B297" s="229"/>
      <c r="C297" s="230"/>
      <c r="D297" s="220" t="s">
        <v>146</v>
      </c>
      <c r="E297" s="231" t="s">
        <v>1</v>
      </c>
      <c r="F297" s="232" t="s">
        <v>184</v>
      </c>
      <c r="G297" s="230"/>
      <c r="H297" s="233">
        <v>36</v>
      </c>
      <c r="I297" s="234"/>
      <c r="J297" s="230"/>
      <c r="K297" s="230"/>
      <c r="L297" s="235"/>
      <c r="M297" s="236"/>
      <c r="N297" s="237"/>
      <c r="O297" s="237"/>
      <c r="P297" s="237"/>
      <c r="Q297" s="237"/>
      <c r="R297" s="237"/>
      <c r="S297" s="237"/>
      <c r="T297" s="238"/>
      <c r="AT297" s="239" t="s">
        <v>146</v>
      </c>
      <c r="AU297" s="239" t="s">
        <v>83</v>
      </c>
      <c r="AV297" s="14" t="s">
        <v>83</v>
      </c>
      <c r="AW297" s="14" t="s">
        <v>30</v>
      </c>
      <c r="AX297" s="14" t="s">
        <v>81</v>
      </c>
      <c r="AY297" s="239" t="s">
        <v>137</v>
      </c>
    </row>
    <row r="298" spans="1:65" s="2" customFormat="1" ht="16.5" customHeight="1">
      <c r="A298" s="34"/>
      <c r="B298" s="35"/>
      <c r="C298" s="204" t="s">
        <v>348</v>
      </c>
      <c r="D298" s="204" t="s">
        <v>140</v>
      </c>
      <c r="E298" s="205" t="s">
        <v>349</v>
      </c>
      <c r="F298" s="206" t="s">
        <v>350</v>
      </c>
      <c r="G298" s="207" t="s">
        <v>143</v>
      </c>
      <c r="H298" s="208">
        <v>36</v>
      </c>
      <c r="I298" s="209"/>
      <c r="J298" s="210">
        <f>ROUND(I298*H298,2)</f>
        <v>0</v>
      </c>
      <c r="K298" s="211"/>
      <c r="L298" s="39"/>
      <c r="M298" s="212" t="s">
        <v>1</v>
      </c>
      <c r="N298" s="213" t="s">
        <v>38</v>
      </c>
      <c r="O298" s="71"/>
      <c r="P298" s="214">
        <f>O298*H298</f>
        <v>0</v>
      </c>
      <c r="Q298" s="214">
        <v>0.00715</v>
      </c>
      <c r="R298" s="214">
        <f>Q298*H298</f>
        <v>0.2574</v>
      </c>
      <c r="S298" s="214">
        <v>0</v>
      </c>
      <c r="T298" s="215">
        <f>S298*H298</f>
        <v>0</v>
      </c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R298" s="216" t="s">
        <v>245</v>
      </c>
      <c r="AT298" s="216" t="s">
        <v>140</v>
      </c>
      <c r="AU298" s="216" t="s">
        <v>83</v>
      </c>
      <c r="AY298" s="17" t="s">
        <v>137</v>
      </c>
      <c r="BE298" s="217">
        <f>IF(N298="základní",J298,0)</f>
        <v>0</v>
      </c>
      <c r="BF298" s="217">
        <f>IF(N298="snížená",J298,0)</f>
        <v>0</v>
      </c>
      <c r="BG298" s="217">
        <f>IF(N298="zákl. přenesená",J298,0)</f>
        <v>0</v>
      </c>
      <c r="BH298" s="217">
        <f>IF(N298="sníž. přenesená",J298,0)</f>
        <v>0</v>
      </c>
      <c r="BI298" s="217">
        <f>IF(N298="nulová",J298,0)</f>
        <v>0</v>
      </c>
      <c r="BJ298" s="17" t="s">
        <v>81</v>
      </c>
      <c r="BK298" s="217">
        <f>ROUND(I298*H298,2)</f>
        <v>0</v>
      </c>
      <c r="BL298" s="17" t="s">
        <v>245</v>
      </c>
      <c r="BM298" s="216" t="s">
        <v>351</v>
      </c>
    </row>
    <row r="299" spans="2:51" s="13" customFormat="1" ht="12">
      <c r="B299" s="218"/>
      <c r="C299" s="219"/>
      <c r="D299" s="220" t="s">
        <v>146</v>
      </c>
      <c r="E299" s="221" t="s">
        <v>1</v>
      </c>
      <c r="F299" s="222" t="s">
        <v>182</v>
      </c>
      <c r="G299" s="219"/>
      <c r="H299" s="221" t="s">
        <v>1</v>
      </c>
      <c r="I299" s="223"/>
      <c r="J299" s="219"/>
      <c r="K299" s="219"/>
      <c r="L299" s="224"/>
      <c r="M299" s="225"/>
      <c r="N299" s="226"/>
      <c r="O299" s="226"/>
      <c r="P299" s="226"/>
      <c r="Q299" s="226"/>
      <c r="R299" s="226"/>
      <c r="S299" s="226"/>
      <c r="T299" s="227"/>
      <c r="AT299" s="228" t="s">
        <v>146</v>
      </c>
      <c r="AU299" s="228" t="s">
        <v>83</v>
      </c>
      <c r="AV299" s="13" t="s">
        <v>81</v>
      </c>
      <c r="AW299" s="13" t="s">
        <v>30</v>
      </c>
      <c r="AX299" s="13" t="s">
        <v>73</v>
      </c>
      <c r="AY299" s="228" t="s">
        <v>137</v>
      </c>
    </row>
    <row r="300" spans="2:51" s="14" customFormat="1" ht="12">
      <c r="B300" s="229"/>
      <c r="C300" s="230"/>
      <c r="D300" s="220" t="s">
        <v>146</v>
      </c>
      <c r="E300" s="231" t="s">
        <v>1</v>
      </c>
      <c r="F300" s="232" t="s">
        <v>184</v>
      </c>
      <c r="G300" s="230"/>
      <c r="H300" s="233">
        <v>36</v>
      </c>
      <c r="I300" s="234"/>
      <c r="J300" s="230"/>
      <c r="K300" s="230"/>
      <c r="L300" s="235"/>
      <c r="M300" s="236"/>
      <c r="N300" s="237"/>
      <c r="O300" s="237"/>
      <c r="P300" s="237"/>
      <c r="Q300" s="237"/>
      <c r="R300" s="237"/>
      <c r="S300" s="237"/>
      <c r="T300" s="238"/>
      <c r="AT300" s="239" t="s">
        <v>146</v>
      </c>
      <c r="AU300" s="239" t="s">
        <v>83</v>
      </c>
      <c r="AV300" s="14" t="s">
        <v>83</v>
      </c>
      <c r="AW300" s="14" t="s">
        <v>30</v>
      </c>
      <c r="AX300" s="14" t="s">
        <v>81</v>
      </c>
      <c r="AY300" s="239" t="s">
        <v>137</v>
      </c>
    </row>
    <row r="301" spans="1:65" s="2" customFormat="1" ht="21.75" customHeight="1">
      <c r="A301" s="34"/>
      <c r="B301" s="35"/>
      <c r="C301" s="204" t="s">
        <v>352</v>
      </c>
      <c r="D301" s="204" t="s">
        <v>140</v>
      </c>
      <c r="E301" s="205" t="s">
        <v>353</v>
      </c>
      <c r="F301" s="206" t="s">
        <v>354</v>
      </c>
      <c r="G301" s="207" t="s">
        <v>143</v>
      </c>
      <c r="H301" s="208">
        <v>36</v>
      </c>
      <c r="I301" s="209"/>
      <c r="J301" s="210">
        <f>ROUND(I301*H301,2)</f>
        <v>0</v>
      </c>
      <c r="K301" s="211"/>
      <c r="L301" s="39"/>
      <c r="M301" s="212" t="s">
        <v>1</v>
      </c>
      <c r="N301" s="213" t="s">
        <v>38</v>
      </c>
      <c r="O301" s="71"/>
      <c r="P301" s="214">
        <f>O301*H301</f>
        <v>0</v>
      </c>
      <c r="Q301" s="214">
        <v>0.004</v>
      </c>
      <c r="R301" s="214">
        <f>Q301*H301</f>
        <v>0.14400000000000002</v>
      </c>
      <c r="S301" s="214">
        <v>0</v>
      </c>
      <c r="T301" s="215">
        <f>S301*H301</f>
        <v>0</v>
      </c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R301" s="216" t="s">
        <v>245</v>
      </c>
      <c r="AT301" s="216" t="s">
        <v>140</v>
      </c>
      <c r="AU301" s="216" t="s">
        <v>83</v>
      </c>
      <c r="AY301" s="17" t="s">
        <v>137</v>
      </c>
      <c r="BE301" s="217">
        <f>IF(N301="základní",J301,0)</f>
        <v>0</v>
      </c>
      <c r="BF301" s="217">
        <f>IF(N301="snížená",J301,0)</f>
        <v>0</v>
      </c>
      <c r="BG301" s="217">
        <f>IF(N301="zákl. přenesená",J301,0)</f>
        <v>0</v>
      </c>
      <c r="BH301" s="217">
        <f>IF(N301="sníž. přenesená",J301,0)</f>
        <v>0</v>
      </c>
      <c r="BI301" s="217">
        <f>IF(N301="nulová",J301,0)</f>
        <v>0</v>
      </c>
      <c r="BJ301" s="17" t="s">
        <v>81</v>
      </c>
      <c r="BK301" s="217">
        <f>ROUND(I301*H301,2)</f>
        <v>0</v>
      </c>
      <c r="BL301" s="17" t="s">
        <v>245</v>
      </c>
      <c r="BM301" s="216" t="s">
        <v>355</v>
      </c>
    </row>
    <row r="302" spans="2:51" s="13" customFormat="1" ht="12">
      <c r="B302" s="218"/>
      <c r="C302" s="219"/>
      <c r="D302" s="220" t="s">
        <v>146</v>
      </c>
      <c r="E302" s="221" t="s">
        <v>1</v>
      </c>
      <c r="F302" s="222" t="s">
        <v>182</v>
      </c>
      <c r="G302" s="219"/>
      <c r="H302" s="221" t="s">
        <v>1</v>
      </c>
      <c r="I302" s="223"/>
      <c r="J302" s="219"/>
      <c r="K302" s="219"/>
      <c r="L302" s="224"/>
      <c r="M302" s="225"/>
      <c r="N302" s="226"/>
      <c r="O302" s="226"/>
      <c r="P302" s="226"/>
      <c r="Q302" s="226"/>
      <c r="R302" s="226"/>
      <c r="S302" s="226"/>
      <c r="T302" s="227"/>
      <c r="AT302" s="228" t="s">
        <v>146</v>
      </c>
      <c r="AU302" s="228" t="s">
        <v>83</v>
      </c>
      <c r="AV302" s="13" t="s">
        <v>81</v>
      </c>
      <c r="AW302" s="13" t="s">
        <v>30</v>
      </c>
      <c r="AX302" s="13" t="s">
        <v>73</v>
      </c>
      <c r="AY302" s="228" t="s">
        <v>137</v>
      </c>
    </row>
    <row r="303" spans="2:51" s="14" customFormat="1" ht="12">
      <c r="B303" s="229"/>
      <c r="C303" s="230"/>
      <c r="D303" s="220" t="s">
        <v>146</v>
      </c>
      <c r="E303" s="231" t="s">
        <v>1</v>
      </c>
      <c r="F303" s="232" t="s">
        <v>184</v>
      </c>
      <c r="G303" s="230"/>
      <c r="H303" s="233">
        <v>36</v>
      </c>
      <c r="I303" s="234"/>
      <c r="J303" s="230"/>
      <c r="K303" s="230"/>
      <c r="L303" s="235"/>
      <c r="M303" s="236"/>
      <c r="N303" s="237"/>
      <c r="O303" s="237"/>
      <c r="P303" s="237"/>
      <c r="Q303" s="237"/>
      <c r="R303" s="237"/>
      <c r="S303" s="237"/>
      <c r="T303" s="238"/>
      <c r="AT303" s="239" t="s">
        <v>146</v>
      </c>
      <c r="AU303" s="239" t="s">
        <v>83</v>
      </c>
      <c r="AV303" s="14" t="s">
        <v>83</v>
      </c>
      <c r="AW303" s="14" t="s">
        <v>30</v>
      </c>
      <c r="AX303" s="14" t="s">
        <v>81</v>
      </c>
      <c r="AY303" s="239" t="s">
        <v>137</v>
      </c>
    </row>
    <row r="304" spans="1:65" s="2" customFormat="1" ht="16.5" customHeight="1">
      <c r="A304" s="34"/>
      <c r="B304" s="35"/>
      <c r="C304" s="251" t="s">
        <v>356</v>
      </c>
      <c r="D304" s="251" t="s">
        <v>357</v>
      </c>
      <c r="E304" s="252" t="s">
        <v>358</v>
      </c>
      <c r="F304" s="253" t="s">
        <v>359</v>
      </c>
      <c r="G304" s="254" t="s">
        <v>143</v>
      </c>
      <c r="H304" s="255">
        <v>39.6</v>
      </c>
      <c r="I304" s="256"/>
      <c r="J304" s="257">
        <f>ROUND(I304*H304,2)</f>
        <v>0</v>
      </c>
      <c r="K304" s="258"/>
      <c r="L304" s="259"/>
      <c r="M304" s="260" t="s">
        <v>1</v>
      </c>
      <c r="N304" s="261" t="s">
        <v>38</v>
      </c>
      <c r="O304" s="71"/>
      <c r="P304" s="214">
        <f>O304*H304</f>
        <v>0</v>
      </c>
      <c r="Q304" s="214">
        <v>0.07</v>
      </c>
      <c r="R304" s="214">
        <f>Q304*H304</f>
        <v>2.7720000000000002</v>
      </c>
      <c r="S304" s="214">
        <v>0</v>
      </c>
      <c r="T304" s="215">
        <f>S304*H304</f>
        <v>0</v>
      </c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R304" s="216" t="s">
        <v>327</v>
      </c>
      <c r="AT304" s="216" t="s">
        <v>357</v>
      </c>
      <c r="AU304" s="216" t="s">
        <v>83</v>
      </c>
      <c r="AY304" s="17" t="s">
        <v>137</v>
      </c>
      <c r="BE304" s="217">
        <f>IF(N304="základní",J304,0)</f>
        <v>0</v>
      </c>
      <c r="BF304" s="217">
        <f>IF(N304="snížená",J304,0)</f>
        <v>0</v>
      </c>
      <c r="BG304" s="217">
        <f>IF(N304="zákl. přenesená",J304,0)</f>
        <v>0</v>
      </c>
      <c r="BH304" s="217">
        <f>IF(N304="sníž. přenesená",J304,0)</f>
        <v>0</v>
      </c>
      <c r="BI304" s="217">
        <f>IF(N304="nulová",J304,0)</f>
        <v>0</v>
      </c>
      <c r="BJ304" s="17" t="s">
        <v>81</v>
      </c>
      <c r="BK304" s="217">
        <f>ROUND(I304*H304,2)</f>
        <v>0</v>
      </c>
      <c r="BL304" s="17" t="s">
        <v>245</v>
      </c>
      <c r="BM304" s="216" t="s">
        <v>360</v>
      </c>
    </row>
    <row r="305" spans="2:51" s="14" customFormat="1" ht="12">
      <c r="B305" s="229"/>
      <c r="C305" s="230"/>
      <c r="D305" s="220" t="s">
        <v>146</v>
      </c>
      <c r="E305" s="231" t="s">
        <v>1</v>
      </c>
      <c r="F305" s="232" t="s">
        <v>361</v>
      </c>
      <c r="G305" s="230"/>
      <c r="H305" s="233">
        <v>39.6</v>
      </c>
      <c r="I305" s="234"/>
      <c r="J305" s="230"/>
      <c r="K305" s="230"/>
      <c r="L305" s="235"/>
      <c r="M305" s="236"/>
      <c r="N305" s="237"/>
      <c r="O305" s="237"/>
      <c r="P305" s="237"/>
      <c r="Q305" s="237"/>
      <c r="R305" s="237"/>
      <c r="S305" s="237"/>
      <c r="T305" s="238"/>
      <c r="AT305" s="239" t="s">
        <v>146</v>
      </c>
      <c r="AU305" s="239" t="s">
        <v>83</v>
      </c>
      <c r="AV305" s="14" t="s">
        <v>83</v>
      </c>
      <c r="AW305" s="14" t="s">
        <v>30</v>
      </c>
      <c r="AX305" s="14" t="s">
        <v>81</v>
      </c>
      <c r="AY305" s="239" t="s">
        <v>137</v>
      </c>
    </row>
    <row r="306" spans="1:65" s="2" customFormat="1" ht="16.5" customHeight="1">
      <c r="A306" s="34"/>
      <c r="B306" s="35"/>
      <c r="C306" s="204" t="s">
        <v>186</v>
      </c>
      <c r="D306" s="204" t="s">
        <v>140</v>
      </c>
      <c r="E306" s="205" t="s">
        <v>362</v>
      </c>
      <c r="F306" s="206" t="s">
        <v>363</v>
      </c>
      <c r="G306" s="207" t="s">
        <v>364</v>
      </c>
      <c r="H306" s="208">
        <v>32</v>
      </c>
      <c r="I306" s="209"/>
      <c r="J306" s="210">
        <f>ROUND(I306*H306,2)</f>
        <v>0</v>
      </c>
      <c r="K306" s="211"/>
      <c r="L306" s="39"/>
      <c r="M306" s="212" t="s">
        <v>1</v>
      </c>
      <c r="N306" s="213" t="s">
        <v>38</v>
      </c>
      <c r="O306" s="71"/>
      <c r="P306" s="214">
        <f>O306*H306</f>
        <v>0</v>
      </c>
      <c r="Q306" s="214">
        <v>0.00032</v>
      </c>
      <c r="R306" s="214">
        <f>Q306*H306</f>
        <v>0.01024</v>
      </c>
      <c r="S306" s="214">
        <v>0</v>
      </c>
      <c r="T306" s="215">
        <f>S306*H306</f>
        <v>0</v>
      </c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R306" s="216" t="s">
        <v>245</v>
      </c>
      <c r="AT306" s="216" t="s">
        <v>140</v>
      </c>
      <c r="AU306" s="216" t="s">
        <v>83</v>
      </c>
      <c r="AY306" s="17" t="s">
        <v>137</v>
      </c>
      <c r="BE306" s="217">
        <f>IF(N306="základní",J306,0)</f>
        <v>0</v>
      </c>
      <c r="BF306" s="217">
        <f>IF(N306="snížená",J306,0)</f>
        <v>0</v>
      </c>
      <c r="BG306" s="217">
        <f>IF(N306="zákl. přenesená",J306,0)</f>
        <v>0</v>
      </c>
      <c r="BH306" s="217">
        <f>IF(N306="sníž. přenesená",J306,0)</f>
        <v>0</v>
      </c>
      <c r="BI306" s="217">
        <f>IF(N306="nulová",J306,0)</f>
        <v>0</v>
      </c>
      <c r="BJ306" s="17" t="s">
        <v>81</v>
      </c>
      <c r="BK306" s="217">
        <f>ROUND(I306*H306,2)</f>
        <v>0</v>
      </c>
      <c r="BL306" s="17" t="s">
        <v>245</v>
      </c>
      <c r="BM306" s="216" t="s">
        <v>365</v>
      </c>
    </row>
    <row r="307" spans="2:51" s="13" customFormat="1" ht="12">
      <c r="B307" s="218"/>
      <c r="C307" s="219"/>
      <c r="D307" s="220" t="s">
        <v>146</v>
      </c>
      <c r="E307" s="221" t="s">
        <v>1</v>
      </c>
      <c r="F307" s="222" t="s">
        <v>182</v>
      </c>
      <c r="G307" s="219"/>
      <c r="H307" s="221" t="s">
        <v>1</v>
      </c>
      <c r="I307" s="223"/>
      <c r="J307" s="219"/>
      <c r="K307" s="219"/>
      <c r="L307" s="224"/>
      <c r="M307" s="225"/>
      <c r="N307" s="226"/>
      <c r="O307" s="226"/>
      <c r="P307" s="226"/>
      <c r="Q307" s="226"/>
      <c r="R307" s="226"/>
      <c r="S307" s="226"/>
      <c r="T307" s="227"/>
      <c r="AT307" s="228" t="s">
        <v>146</v>
      </c>
      <c r="AU307" s="228" t="s">
        <v>83</v>
      </c>
      <c r="AV307" s="13" t="s">
        <v>81</v>
      </c>
      <c r="AW307" s="13" t="s">
        <v>30</v>
      </c>
      <c r="AX307" s="13" t="s">
        <v>73</v>
      </c>
      <c r="AY307" s="228" t="s">
        <v>137</v>
      </c>
    </row>
    <row r="308" spans="2:51" s="14" customFormat="1" ht="12">
      <c r="B308" s="229"/>
      <c r="C308" s="230"/>
      <c r="D308" s="220" t="s">
        <v>146</v>
      </c>
      <c r="E308" s="231" t="s">
        <v>1</v>
      </c>
      <c r="F308" s="232" t="s">
        <v>327</v>
      </c>
      <c r="G308" s="230"/>
      <c r="H308" s="233">
        <v>32</v>
      </c>
      <c r="I308" s="234"/>
      <c r="J308" s="230"/>
      <c r="K308" s="230"/>
      <c r="L308" s="235"/>
      <c r="M308" s="236"/>
      <c r="N308" s="237"/>
      <c r="O308" s="237"/>
      <c r="P308" s="237"/>
      <c r="Q308" s="237"/>
      <c r="R308" s="237"/>
      <c r="S308" s="237"/>
      <c r="T308" s="238"/>
      <c r="AT308" s="239" t="s">
        <v>146</v>
      </c>
      <c r="AU308" s="239" t="s">
        <v>83</v>
      </c>
      <c r="AV308" s="14" t="s">
        <v>83</v>
      </c>
      <c r="AW308" s="14" t="s">
        <v>30</v>
      </c>
      <c r="AX308" s="14" t="s">
        <v>81</v>
      </c>
      <c r="AY308" s="239" t="s">
        <v>137</v>
      </c>
    </row>
    <row r="309" spans="1:65" s="2" customFormat="1" ht="16.5" customHeight="1">
      <c r="A309" s="34"/>
      <c r="B309" s="35"/>
      <c r="C309" s="251" t="s">
        <v>366</v>
      </c>
      <c r="D309" s="251" t="s">
        <v>357</v>
      </c>
      <c r="E309" s="252" t="s">
        <v>367</v>
      </c>
      <c r="F309" s="253" t="s">
        <v>368</v>
      </c>
      <c r="G309" s="254" t="s">
        <v>364</v>
      </c>
      <c r="H309" s="255">
        <v>32</v>
      </c>
      <c r="I309" s="256"/>
      <c r="J309" s="257">
        <f>ROUND(I309*H309,2)</f>
        <v>0</v>
      </c>
      <c r="K309" s="258"/>
      <c r="L309" s="259"/>
      <c r="M309" s="260" t="s">
        <v>1</v>
      </c>
      <c r="N309" s="261" t="s">
        <v>38</v>
      </c>
      <c r="O309" s="71"/>
      <c r="P309" s="214">
        <f>O309*H309</f>
        <v>0</v>
      </c>
      <c r="Q309" s="214">
        <v>0</v>
      </c>
      <c r="R309" s="214">
        <f>Q309*H309</f>
        <v>0</v>
      </c>
      <c r="S309" s="214">
        <v>0</v>
      </c>
      <c r="T309" s="215">
        <f>S309*H309</f>
        <v>0</v>
      </c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R309" s="216" t="s">
        <v>327</v>
      </c>
      <c r="AT309" s="216" t="s">
        <v>357</v>
      </c>
      <c r="AU309" s="216" t="s">
        <v>83</v>
      </c>
      <c r="AY309" s="17" t="s">
        <v>137</v>
      </c>
      <c r="BE309" s="217">
        <f>IF(N309="základní",J309,0)</f>
        <v>0</v>
      </c>
      <c r="BF309" s="217">
        <f>IF(N309="snížená",J309,0)</f>
        <v>0</v>
      </c>
      <c r="BG309" s="217">
        <f>IF(N309="zákl. přenesená",J309,0)</f>
        <v>0</v>
      </c>
      <c r="BH309" s="217">
        <f>IF(N309="sníž. přenesená",J309,0)</f>
        <v>0</v>
      </c>
      <c r="BI309" s="217">
        <f>IF(N309="nulová",J309,0)</f>
        <v>0</v>
      </c>
      <c r="BJ309" s="17" t="s">
        <v>81</v>
      </c>
      <c r="BK309" s="217">
        <f>ROUND(I309*H309,2)</f>
        <v>0</v>
      </c>
      <c r="BL309" s="17" t="s">
        <v>245</v>
      </c>
      <c r="BM309" s="216" t="s">
        <v>369</v>
      </c>
    </row>
    <row r="310" spans="1:65" s="2" customFormat="1" ht="21.75" customHeight="1">
      <c r="A310" s="34"/>
      <c r="B310" s="35"/>
      <c r="C310" s="204" t="s">
        <v>370</v>
      </c>
      <c r="D310" s="204" t="s">
        <v>140</v>
      </c>
      <c r="E310" s="205" t="s">
        <v>371</v>
      </c>
      <c r="F310" s="206" t="s">
        <v>372</v>
      </c>
      <c r="G310" s="207" t="s">
        <v>268</v>
      </c>
      <c r="H310" s="208">
        <v>3.194</v>
      </c>
      <c r="I310" s="209"/>
      <c r="J310" s="210">
        <f>ROUND(I310*H310,2)</f>
        <v>0</v>
      </c>
      <c r="K310" s="211"/>
      <c r="L310" s="39"/>
      <c r="M310" s="212" t="s">
        <v>1</v>
      </c>
      <c r="N310" s="213" t="s">
        <v>38</v>
      </c>
      <c r="O310" s="71"/>
      <c r="P310" s="214">
        <f>O310*H310</f>
        <v>0</v>
      </c>
      <c r="Q310" s="214">
        <v>0</v>
      </c>
      <c r="R310" s="214">
        <f>Q310*H310</f>
        <v>0</v>
      </c>
      <c r="S310" s="214">
        <v>0</v>
      </c>
      <c r="T310" s="215">
        <f>S310*H310</f>
        <v>0</v>
      </c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R310" s="216" t="s">
        <v>245</v>
      </c>
      <c r="AT310" s="216" t="s">
        <v>140</v>
      </c>
      <c r="AU310" s="216" t="s">
        <v>83</v>
      </c>
      <c r="AY310" s="17" t="s">
        <v>137</v>
      </c>
      <c r="BE310" s="217">
        <f>IF(N310="základní",J310,0)</f>
        <v>0</v>
      </c>
      <c r="BF310" s="217">
        <f>IF(N310="snížená",J310,0)</f>
        <v>0</v>
      </c>
      <c r="BG310" s="217">
        <f>IF(N310="zákl. přenesená",J310,0)</f>
        <v>0</v>
      </c>
      <c r="BH310" s="217">
        <f>IF(N310="sníž. přenesená",J310,0)</f>
        <v>0</v>
      </c>
      <c r="BI310" s="217">
        <f>IF(N310="nulová",J310,0)</f>
        <v>0</v>
      </c>
      <c r="BJ310" s="17" t="s">
        <v>81</v>
      </c>
      <c r="BK310" s="217">
        <f>ROUND(I310*H310,2)</f>
        <v>0</v>
      </c>
      <c r="BL310" s="17" t="s">
        <v>245</v>
      </c>
      <c r="BM310" s="216" t="s">
        <v>373</v>
      </c>
    </row>
    <row r="311" spans="2:63" s="12" customFormat="1" ht="22.95" customHeight="1">
      <c r="B311" s="188"/>
      <c r="C311" s="189"/>
      <c r="D311" s="190" t="s">
        <v>72</v>
      </c>
      <c r="E311" s="202" t="s">
        <v>374</v>
      </c>
      <c r="F311" s="202" t="s">
        <v>375</v>
      </c>
      <c r="G311" s="189"/>
      <c r="H311" s="189"/>
      <c r="I311" s="192"/>
      <c r="J311" s="203">
        <f>BK311</f>
        <v>0</v>
      </c>
      <c r="K311" s="189"/>
      <c r="L311" s="194"/>
      <c r="M311" s="195"/>
      <c r="N311" s="196"/>
      <c r="O311" s="196"/>
      <c r="P311" s="197">
        <f>SUM(P312:P349)</f>
        <v>0</v>
      </c>
      <c r="Q311" s="196"/>
      <c r="R311" s="197">
        <f>SUM(R312:R349)</f>
        <v>1.5439000000000003</v>
      </c>
      <c r="S311" s="196"/>
      <c r="T311" s="198">
        <f>SUM(T312:T349)</f>
        <v>0</v>
      </c>
      <c r="AR311" s="199" t="s">
        <v>83</v>
      </c>
      <c r="AT311" s="200" t="s">
        <v>72</v>
      </c>
      <c r="AU311" s="200" t="s">
        <v>81</v>
      </c>
      <c r="AY311" s="199" t="s">
        <v>137</v>
      </c>
      <c r="BK311" s="201">
        <f>SUM(BK312:BK349)</f>
        <v>0</v>
      </c>
    </row>
    <row r="312" spans="1:65" s="2" customFormat="1" ht="16.5" customHeight="1">
      <c r="A312" s="34"/>
      <c r="B312" s="35"/>
      <c r="C312" s="204" t="s">
        <v>376</v>
      </c>
      <c r="D312" s="204" t="s">
        <v>140</v>
      </c>
      <c r="E312" s="205" t="s">
        <v>377</v>
      </c>
      <c r="F312" s="206" t="s">
        <v>378</v>
      </c>
      <c r="G312" s="207" t="s">
        <v>143</v>
      </c>
      <c r="H312" s="208">
        <v>188</v>
      </c>
      <c r="I312" s="209"/>
      <c r="J312" s="210">
        <f>ROUND(I312*H312,2)</f>
        <v>0</v>
      </c>
      <c r="K312" s="211"/>
      <c r="L312" s="39"/>
      <c r="M312" s="212" t="s">
        <v>1</v>
      </c>
      <c r="N312" s="213" t="s">
        <v>38</v>
      </c>
      <c r="O312" s="71"/>
      <c r="P312" s="214">
        <f>O312*H312</f>
        <v>0</v>
      </c>
      <c r="Q312" s="214">
        <v>0</v>
      </c>
      <c r="R312" s="214">
        <f>Q312*H312</f>
        <v>0</v>
      </c>
      <c r="S312" s="214">
        <v>0</v>
      </c>
      <c r="T312" s="215">
        <f>S312*H312</f>
        <v>0</v>
      </c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R312" s="216" t="s">
        <v>245</v>
      </c>
      <c r="AT312" s="216" t="s">
        <v>140</v>
      </c>
      <c r="AU312" s="216" t="s">
        <v>83</v>
      </c>
      <c r="AY312" s="17" t="s">
        <v>137</v>
      </c>
      <c r="BE312" s="217">
        <f>IF(N312="základní",J312,0)</f>
        <v>0</v>
      </c>
      <c r="BF312" s="217">
        <f>IF(N312="snížená",J312,0)</f>
        <v>0</v>
      </c>
      <c r="BG312" s="217">
        <f>IF(N312="zákl. přenesená",J312,0)</f>
        <v>0</v>
      </c>
      <c r="BH312" s="217">
        <f>IF(N312="sníž. přenesená",J312,0)</f>
        <v>0</v>
      </c>
      <c r="BI312" s="217">
        <f>IF(N312="nulová",J312,0)</f>
        <v>0</v>
      </c>
      <c r="BJ312" s="17" t="s">
        <v>81</v>
      </c>
      <c r="BK312" s="217">
        <f>ROUND(I312*H312,2)</f>
        <v>0</v>
      </c>
      <c r="BL312" s="17" t="s">
        <v>245</v>
      </c>
      <c r="BM312" s="216" t="s">
        <v>379</v>
      </c>
    </row>
    <row r="313" spans="2:51" s="13" customFormat="1" ht="12">
      <c r="B313" s="218"/>
      <c r="C313" s="219"/>
      <c r="D313" s="220" t="s">
        <v>146</v>
      </c>
      <c r="E313" s="221" t="s">
        <v>1</v>
      </c>
      <c r="F313" s="222" t="s">
        <v>147</v>
      </c>
      <c r="G313" s="219"/>
      <c r="H313" s="221" t="s">
        <v>1</v>
      </c>
      <c r="I313" s="223"/>
      <c r="J313" s="219"/>
      <c r="K313" s="219"/>
      <c r="L313" s="224"/>
      <c r="M313" s="225"/>
      <c r="N313" s="226"/>
      <c r="O313" s="226"/>
      <c r="P313" s="226"/>
      <c r="Q313" s="226"/>
      <c r="R313" s="226"/>
      <c r="S313" s="226"/>
      <c r="T313" s="227"/>
      <c r="AT313" s="228" t="s">
        <v>146</v>
      </c>
      <c r="AU313" s="228" t="s">
        <v>83</v>
      </c>
      <c r="AV313" s="13" t="s">
        <v>81</v>
      </c>
      <c r="AW313" s="13" t="s">
        <v>30</v>
      </c>
      <c r="AX313" s="13" t="s">
        <v>73</v>
      </c>
      <c r="AY313" s="228" t="s">
        <v>137</v>
      </c>
    </row>
    <row r="314" spans="2:51" s="14" customFormat="1" ht="12">
      <c r="B314" s="229"/>
      <c r="C314" s="230"/>
      <c r="D314" s="220" t="s">
        <v>146</v>
      </c>
      <c r="E314" s="231" t="s">
        <v>1</v>
      </c>
      <c r="F314" s="232" t="s">
        <v>234</v>
      </c>
      <c r="G314" s="230"/>
      <c r="H314" s="233">
        <v>104</v>
      </c>
      <c r="I314" s="234"/>
      <c r="J314" s="230"/>
      <c r="K314" s="230"/>
      <c r="L314" s="235"/>
      <c r="M314" s="236"/>
      <c r="N314" s="237"/>
      <c r="O314" s="237"/>
      <c r="P314" s="237"/>
      <c r="Q314" s="237"/>
      <c r="R314" s="237"/>
      <c r="S314" s="237"/>
      <c r="T314" s="238"/>
      <c r="AT314" s="239" t="s">
        <v>146</v>
      </c>
      <c r="AU314" s="239" t="s">
        <v>83</v>
      </c>
      <c r="AV314" s="14" t="s">
        <v>83</v>
      </c>
      <c r="AW314" s="14" t="s">
        <v>30</v>
      </c>
      <c r="AX314" s="14" t="s">
        <v>73</v>
      </c>
      <c r="AY314" s="239" t="s">
        <v>137</v>
      </c>
    </row>
    <row r="315" spans="2:51" s="13" customFormat="1" ht="12">
      <c r="B315" s="218"/>
      <c r="C315" s="219"/>
      <c r="D315" s="220" t="s">
        <v>146</v>
      </c>
      <c r="E315" s="221" t="s">
        <v>1</v>
      </c>
      <c r="F315" s="222" t="s">
        <v>302</v>
      </c>
      <c r="G315" s="219"/>
      <c r="H315" s="221" t="s">
        <v>1</v>
      </c>
      <c r="I315" s="223"/>
      <c r="J315" s="219"/>
      <c r="K315" s="219"/>
      <c r="L315" s="224"/>
      <c r="M315" s="225"/>
      <c r="N315" s="226"/>
      <c r="O315" s="226"/>
      <c r="P315" s="226"/>
      <c r="Q315" s="226"/>
      <c r="R315" s="226"/>
      <c r="S315" s="226"/>
      <c r="T315" s="227"/>
      <c r="AT315" s="228" t="s">
        <v>146</v>
      </c>
      <c r="AU315" s="228" t="s">
        <v>83</v>
      </c>
      <c r="AV315" s="13" t="s">
        <v>81</v>
      </c>
      <c r="AW315" s="13" t="s">
        <v>30</v>
      </c>
      <c r="AX315" s="13" t="s">
        <v>73</v>
      </c>
      <c r="AY315" s="228" t="s">
        <v>137</v>
      </c>
    </row>
    <row r="316" spans="2:51" s="14" customFormat="1" ht="12">
      <c r="B316" s="229"/>
      <c r="C316" s="230"/>
      <c r="D316" s="220" t="s">
        <v>146</v>
      </c>
      <c r="E316" s="231" t="s">
        <v>1</v>
      </c>
      <c r="F316" s="232" t="s">
        <v>162</v>
      </c>
      <c r="G316" s="230"/>
      <c r="H316" s="233">
        <v>84</v>
      </c>
      <c r="I316" s="234"/>
      <c r="J316" s="230"/>
      <c r="K316" s="230"/>
      <c r="L316" s="235"/>
      <c r="M316" s="236"/>
      <c r="N316" s="237"/>
      <c r="O316" s="237"/>
      <c r="P316" s="237"/>
      <c r="Q316" s="237"/>
      <c r="R316" s="237"/>
      <c r="S316" s="237"/>
      <c r="T316" s="238"/>
      <c r="AT316" s="239" t="s">
        <v>146</v>
      </c>
      <c r="AU316" s="239" t="s">
        <v>83</v>
      </c>
      <c r="AV316" s="14" t="s">
        <v>83</v>
      </c>
      <c r="AW316" s="14" t="s">
        <v>30</v>
      </c>
      <c r="AX316" s="14" t="s">
        <v>73</v>
      </c>
      <c r="AY316" s="239" t="s">
        <v>137</v>
      </c>
    </row>
    <row r="317" spans="2:51" s="15" customFormat="1" ht="12">
      <c r="B317" s="240"/>
      <c r="C317" s="241"/>
      <c r="D317" s="220" t="s">
        <v>146</v>
      </c>
      <c r="E317" s="242" t="s">
        <v>1</v>
      </c>
      <c r="F317" s="243" t="s">
        <v>178</v>
      </c>
      <c r="G317" s="241"/>
      <c r="H317" s="244">
        <v>188</v>
      </c>
      <c r="I317" s="245"/>
      <c r="J317" s="241"/>
      <c r="K317" s="241"/>
      <c r="L317" s="246"/>
      <c r="M317" s="247"/>
      <c r="N317" s="248"/>
      <c r="O317" s="248"/>
      <c r="P317" s="248"/>
      <c r="Q317" s="248"/>
      <c r="R317" s="248"/>
      <c r="S317" s="248"/>
      <c r="T317" s="249"/>
      <c r="AT317" s="250" t="s">
        <v>146</v>
      </c>
      <c r="AU317" s="250" t="s">
        <v>83</v>
      </c>
      <c r="AV317" s="15" t="s">
        <v>144</v>
      </c>
      <c r="AW317" s="15" t="s">
        <v>30</v>
      </c>
      <c r="AX317" s="15" t="s">
        <v>81</v>
      </c>
      <c r="AY317" s="250" t="s">
        <v>137</v>
      </c>
    </row>
    <row r="318" spans="1:65" s="2" customFormat="1" ht="16.5" customHeight="1">
      <c r="A318" s="34"/>
      <c r="B318" s="35"/>
      <c r="C318" s="204" t="s">
        <v>380</v>
      </c>
      <c r="D318" s="204" t="s">
        <v>140</v>
      </c>
      <c r="E318" s="205" t="s">
        <v>381</v>
      </c>
      <c r="F318" s="206" t="s">
        <v>382</v>
      </c>
      <c r="G318" s="207" t="s">
        <v>143</v>
      </c>
      <c r="H318" s="208">
        <v>188</v>
      </c>
      <c r="I318" s="209"/>
      <c r="J318" s="210">
        <f>ROUND(I318*H318,2)</f>
        <v>0</v>
      </c>
      <c r="K318" s="211"/>
      <c r="L318" s="39"/>
      <c r="M318" s="212" t="s">
        <v>1</v>
      </c>
      <c r="N318" s="213" t="s">
        <v>38</v>
      </c>
      <c r="O318" s="71"/>
      <c r="P318" s="214">
        <f>O318*H318</f>
        <v>0</v>
      </c>
      <c r="Q318" s="214">
        <v>3E-05</v>
      </c>
      <c r="R318" s="214">
        <f>Q318*H318</f>
        <v>0.00564</v>
      </c>
      <c r="S318" s="214">
        <v>0</v>
      </c>
      <c r="T318" s="215">
        <f>S318*H318</f>
        <v>0</v>
      </c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R318" s="216" t="s">
        <v>245</v>
      </c>
      <c r="AT318" s="216" t="s">
        <v>140</v>
      </c>
      <c r="AU318" s="216" t="s">
        <v>83</v>
      </c>
      <c r="AY318" s="17" t="s">
        <v>137</v>
      </c>
      <c r="BE318" s="217">
        <f>IF(N318="základní",J318,0)</f>
        <v>0</v>
      </c>
      <c r="BF318" s="217">
        <f>IF(N318="snížená",J318,0)</f>
        <v>0</v>
      </c>
      <c r="BG318" s="217">
        <f>IF(N318="zákl. přenesená",J318,0)</f>
        <v>0</v>
      </c>
      <c r="BH318" s="217">
        <f>IF(N318="sníž. přenesená",J318,0)</f>
        <v>0</v>
      </c>
      <c r="BI318" s="217">
        <f>IF(N318="nulová",J318,0)</f>
        <v>0</v>
      </c>
      <c r="BJ318" s="17" t="s">
        <v>81</v>
      </c>
      <c r="BK318" s="217">
        <f>ROUND(I318*H318,2)</f>
        <v>0</v>
      </c>
      <c r="BL318" s="17" t="s">
        <v>245</v>
      </c>
      <c r="BM318" s="216" t="s">
        <v>383</v>
      </c>
    </row>
    <row r="319" spans="2:51" s="13" customFormat="1" ht="12">
      <c r="B319" s="218"/>
      <c r="C319" s="219"/>
      <c r="D319" s="220" t="s">
        <v>146</v>
      </c>
      <c r="E319" s="221" t="s">
        <v>1</v>
      </c>
      <c r="F319" s="222" t="s">
        <v>147</v>
      </c>
      <c r="G319" s="219"/>
      <c r="H319" s="221" t="s">
        <v>1</v>
      </c>
      <c r="I319" s="223"/>
      <c r="J319" s="219"/>
      <c r="K319" s="219"/>
      <c r="L319" s="224"/>
      <c r="M319" s="225"/>
      <c r="N319" s="226"/>
      <c r="O319" s="226"/>
      <c r="P319" s="226"/>
      <c r="Q319" s="226"/>
      <c r="R319" s="226"/>
      <c r="S319" s="226"/>
      <c r="T319" s="227"/>
      <c r="AT319" s="228" t="s">
        <v>146</v>
      </c>
      <c r="AU319" s="228" t="s">
        <v>83</v>
      </c>
      <c r="AV319" s="13" t="s">
        <v>81</v>
      </c>
      <c r="AW319" s="13" t="s">
        <v>30</v>
      </c>
      <c r="AX319" s="13" t="s">
        <v>73</v>
      </c>
      <c r="AY319" s="228" t="s">
        <v>137</v>
      </c>
    </row>
    <row r="320" spans="2:51" s="14" customFormat="1" ht="12">
      <c r="B320" s="229"/>
      <c r="C320" s="230"/>
      <c r="D320" s="220" t="s">
        <v>146</v>
      </c>
      <c r="E320" s="231" t="s">
        <v>1</v>
      </c>
      <c r="F320" s="232" t="s">
        <v>234</v>
      </c>
      <c r="G320" s="230"/>
      <c r="H320" s="233">
        <v>104</v>
      </c>
      <c r="I320" s="234"/>
      <c r="J320" s="230"/>
      <c r="K320" s="230"/>
      <c r="L320" s="235"/>
      <c r="M320" s="236"/>
      <c r="N320" s="237"/>
      <c r="O320" s="237"/>
      <c r="P320" s="237"/>
      <c r="Q320" s="237"/>
      <c r="R320" s="237"/>
      <c r="S320" s="237"/>
      <c r="T320" s="238"/>
      <c r="AT320" s="239" t="s">
        <v>146</v>
      </c>
      <c r="AU320" s="239" t="s">
        <v>83</v>
      </c>
      <c r="AV320" s="14" t="s">
        <v>83</v>
      </c>
      <c r="AW320" s="14" t="s">
        <v>30</v>
      </c>
      <c r="AX320" s="14" t="s">
        <v>73</v>
      </c>
      <c r="AY320" s="239" t="s">
        <v>137</v>
      </c>
    </row>
    <row r="321" spans="2:51" s="13" customFormat="1" ht="12">
      <c r="B321" s="218"/>
      <c r="C321" s="219"/>
      <c r="D321" s="220" t="s">
        <v>146</v>
      </c>
      <c r="E321" s="221" t="s">
        <v>1</v>
      </c>
      <c r="F321" s="222" t="s">
        <v>302</v>
      </c>
      <c r="G321" s="219"/>
      <c r="H321" s="221" t="s">
        <v>1</v>
      </c>
      <c r="I321" s="223"/>
      <c r="J321" s="219"/>
      <c r="K321" s="219"/>
      <c r="L321" s="224"/>
      <c r="M321" s="225"/>
      <c r="N321" s="226"/>
      <c r="O321" s="226"/>
      <c r="P321" s="226"/>
      <c r="Q321" s="226"/>
      <c r="R321" s="226"/>
      <c r="S321" s="226"/>
      <c r="T321" s="227"/>
      <c r="AT321" s="228" t="s">
        <v>146</v>
      </c>
      <c r="AU321" s="228" t="s">
        <v>83</v>
      </c>
      <c r="AV321" s="13" t="s">
        <v>81</v>
      </c>
      <c r="AW321" s="13" t="s">
        <v>30</v>
      </c>
      <c r="AX321" s="13" t="s">
        <v>73</v>
      </c>
      <c r="AY321" s="228" t="s">
        <v>137</v>
      </c>
    </row>
    <row r="322" spans="2:51" s="14" customFormat="1" ht="12">
      <c r="B322" s="229"/>
      <c r="C322" s="230"/>
      <c r="D322" s="220" t="s">
        <v>146</v>
      </c>
      <c r="E322" s="231" t="s">
        <v>1</v>
      </c>
      <c r="F322" s="232" t="s">
        <v>162</v>
      </c>
      <c r="G322" s="230"/>
      <c r="H322" s="233">
        <v>84</v>
      </c>
      <c r="I322" s="234"/>
      <c r="J322" s="230"/>
      <c r="K322" s="230"/>
      <c r="L322" s="235"/>
      <c r="M322" s="236"/>
      <c r="N322" s="237"/>
      <c r="O322" s="237"/>
      <c r="P322" s="237"/>
      <c r="Q322" s="237"/>
      <c r="R322" s="237"/>
      <c r="S322" s="237"/>
      <c r="T322" s="238"/>
      <c r="AT322" s="239" t="s">
        <v>146</v>
      </c>
      <c r="AU322" s="239" t="s">
        <v>83</v>
      </c>
      <c r="AV322" s="14" t="s">
        <v>83</v>
      </c>
      <c r="AW322" s="14" t="s">
        <v>30</v>
      </c>
      <c r="AX322" s="14" t="s">
        <v>73</v>
      </c>
      <c r="AY322" s="239" t="s">
        <v>137</v>
      </c>
    </row>
    <row r="323" spans="2:51" s="15" customFormat="1" ht="12">
      <c r="B323" s="240"/>
      <c r="C323" s="241"/>
      <c r="D323" s="220" t="s">
        <v>146</v>
      </c>
      <c r="E323" s="242" t="s">
        <v>1</v>
      </c>
      <c r="F323" s="243" t="s">
        <v>178</v>
      </c>
      <c r="G323" s="241"/>
      <c r="H323" s="244">
        <v>188</v>
      </c>
      <c r="I323" s="245"/>
      <c r="J323" s="241"/>
      <c r="K323" s="241"/>
      <c r="L323" s="246"/>
      <c r="M323" s="247"/>
      <c r="N323" s="248"/>
      <c r="O323" s="248"/>
      <c r="P323" s="248"/>
      <c r="Q323" s="248"/>
      <c r="R323" s="248"/>
      <c r="S323" s="248"/>
      <c r="T323" s="249"/>
      <c r="AT323" s="250" t="s">
        <v>146</v>
      </c>
      <c r="AU323" s="250" t="s">
        <v>83</v>
      </c>
      <c r="AV323" s="15" t="s">
        <v>144</v>
      </c>
      <c r="AW323" s="15" t="s">
        <v>30</v>
      </c>
      <c r="AX323" s="15" t="s">
        <v>81</v>
      </c>
      <c r="AY323" s="250" t="s">
        <v>137</v>
      </c>
    </row>
    <row r="324" spans="1:65" s="2" customFormat="1" ht="21.75" customHeight="1">
      <c r="A324" s="34"/>
      <c r="B324" s="35"/>
      <c r="C324" s="204" t="s">
        <v>198</v>
      </c>
      <c r="D324" s="204" t="s">
        <v>140</v>
      </c>
      <c r="E324" s="205" t="s">
        <v>384</v>
      </c>
      <c r="F324" s="206" t="s">
        <v>385</v>
      </c>
      <c r="G324" s="207" t="s">
        <v>143</v>
      </c>
      <c r="H324" s="208">
        <v>188</v>
      </c>
      <c r="I324" s="209"/>
      <c r="J324" s="210">
        <f>ROUND(I324*H324,2)</f>
        <v>0</v>
      </c>
      <c r="K324" s="211"/>
      <c r="L324" s="39"/>
      <c r="M324" s="212" t="s">
        <v>1</v>
      </c>
      <c r="N324" s="213" t="s">
        <v>38</v>
      </c>
      <c r="O324" s="71"/>
      <c r="P324" s="214">
        <f>O324*H324</f>
        <v>0</v>
      </c>
      <c r="Q324" s="214">
        <v>0.00455</v>
      </c>
      <c r="R324" s="214">
        <f>Q324*H324</f>
        <v>0.8554</v>
      </c>
      <c r="S324" s="214">
        <v>0</v>
      </c>
      <c r="T324" s="215">
        <f>S324*H324</f>
        <v>0</v>
      </c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R324" s="216" t="s">
        <v>245</v>
      </c>
      <c r="AT324" s="216" t="s">
        <v>140</v>
      </c>
      <c r="AU324" s="216" t="s">
        <v>83</v>
      </c>
      <c r="AY324" s="17" t="s">
        <v>137</v>
      </c>
      <c r="BE324" s="217">
        <f>IF(N324="základní",J324,0)</f>
        <v>0</v>
      </c>
      <c r="BF324" s="217">
        <f>IF(N324="snížená",J324,0)</f>
        <v>0</v>
      </c>
      <c r="BG324" s="217">
        <f>IF(N324="zákl. přenesená",J324,0)</f>
        <v>0</v>
      </c>
      <c r="BH324" s="217">
        <f>IF(N324="sníž. přenesená",J324,0)</f>
        <v>0</v>
      </c>
      <c r="BI324" s="217">
        <f>IF(N324="nulová",J324,0)</f>
        <v>0</v>
      </c>
      <c r="BJ324" s="17" t="s">
        <v>81</v>
      </c>
      <c r="BK324" s="217">
        <f>ROUND(I324*H324,2)</f>
        <v>0</v>
      </c>
      <c r="BL324" s="17" t="s">
        <v>245</v>
      </c>
      <c r="BM324" s="216" t="s">
        <v>386</v>
      </c>
    </row>
    <row r="325" spans="2:51" s="13" customFormat="1" ht="12">
      <c r="B325" s="218"/>
      <c r="C325" s="219"/>
      <c r="D325" s="220" t="s">
        <v>146</v>
      </c>
      <c r="E325" s="221" t="s">
        <v>1</v>
      </c>
      <c r="F325" s="222" t="s">
        <v>147</v>
      </c>
      <c r="G325" s="219"/>
      <c r="H325" s="221" t="s">
        <v>1</v>
      </c>
      <c r="I325" s="223"/>
      <c r="J325" s="219"/>
      <c r="K325" s="219"/>
      <c r="L325" s="224"/>
      <c r="M325" s="225"/>
      <c r="N325" s="226"/>
      <c r="O325" s="226"/>
      <c r="P325" s="226"/>
      <c r="Q325" s="226"/>
      <c r="R325" s="226"/>
      <c r="S325" s="226"/>
      <c r="T325" s="227"/>
      <c r="AT325" s="228" t="s">
        <v>146</v>
      </c>
      <c r="AU325" s="228" t="s">
        <v>83</v>
      </c>
      <c r="AV325" s="13" t="s">
        <v>81</v>
      </c>
      <c r="AW325" s="13" t="s">
        <v>30</v>
      </c>
      <c r="AX325" s="13" t="s">
        <v>73</v>
      </c>
      <c r="AY325" s="228" t="s">
        <v>137</v>
      </c>
    </row>
    <row r="326" spans="2:51" s="14" customFormat="1" ht="12">
      <c r="B326" s="229"/>
      <c r="C326" s="230"/>
      <c r="D326" s="220" t="s">
        <v>146</v>
      </c>
      <c r="E326" s="231" t="s">
        <v>1</v>
      </c>
      <c r="F326" s="232" t="s">
        <v>234</v>
      </c>
      <c r="G326" s="230"/>
      <c r="H326" s="233">
        <v>104</v>
      </c>
      <c r="I326" s="234"/>
      <c r="J326" s="230"/>
      <c r="K326" s="230"/>
      <c r="L326" s="235"/>
      <c r="M326" s="236"/>
      <c r="N326" s="237"/>
      <c r="O326" s="237"/>
      <c r="P326" s="237"/>
      <c r="Q326" s="237"/>
      <c r="R326" s="237"/>
      <c r="S326" s="237"/>
      <c r="T326" s="238"/>
      <c r="AT326" s="239" t="s">
        <v>146</v>
      </c>
      <c r="AU326" s="239" t="s">
        <v>83</v>
      </c>
      <c r="AV326" s="14" t="s">
        <v>83</v>
      </c>
      <c r="AW326" s="14" t="s">
        <v>30</v>
      </c>
      <c r="AX326" s="14" t="s">
        <v>73</v>
      </c>
      <c r="AY326" s="239" t="s">
        <v>137</v>
      </c>
    </row>
    <row r="327" spans="2:51" s="13" customFormat="1" ht="12">
      <c r="B327" s="218"/>
      <c r="C327" s="219"/>
      <c r="D327" s="220" t="s">
        <v>146</v>
      </c>
      <c r="E327" s="221" t="s">
        <v>1</v>
      </c>
      <c r="F327" s="222" t="s">
        <v>302</v>
      </c>
      <c r="G327" s="219"/>
      <c r="H327" s="221" t="s">
        <v>1</v>
      </c>
      <c r="I327" s="223"/>
      <c r="J327" s="219"/>
      <c r="K327" s="219"/>
      <c r="L327" s="224"/>
      <c r="M327" s="225"/>
      <c r="N327" s="226"/>
      <c r="O327" s="226"/>
      <c r="P327" s="226"/>
      <c r="Q327" s="226"/>
      <c r="R327" s="226"/>
      <c r="S327" s="226"/>
      <c r="T327" s="227"/>
      <c r="AT327" s="228" t="s">
        <v>146</v>
      </c>
      <c r="AU327" s="228" t="s">
        <v>83</v>
      </c>
      <c r="AV327" s="13" t="s">
        <v>81</v>
      </c>
      <c r="AW327" s="13" t="s">
        <v>30</v>
      </c>
      <c r="AX327" s="13" t="s">
        <v>73</v>
      </c>
      <c r="AY327" s="228" t="s">
        <v>137</v>
      </c>
    </row>
    <row r="328" spans="2:51" s="14" customFormat="1" ht="12">
      <c r="B328" s="229"/>
      <c r="C328" s="230"/>
      <c r="D328" s="220" t="s">
        <v>146</v>
      </c>
      <c r="E328" s="231" t="s">
        <v>1</v>
      </c>
      <c r="F328" s="232" t="s">
        <v>162</v>
      </c>
      <c r="G328" s="230"/>
      <c r="H328" s="233">
        <v>84</v>
      </c>
      <c r="I328" s="234"/>
      <c r="J328" s="230"/>
      <c r="K328" s="230"/>
      <c r="L328" s="235"/>
      <c r="M328" s="236"/>
      <c r="N328" s="237"/>
      <c r="O328" s="237"/>
      <c r="P328" s="237"/>
      <c r="Q328" s="237"/>
      <c r="R328" s="237"/>
      <c r="S328" s="237"/>
      <c r="T328" s="238"/>
      <c r="AT328" s="239" t="s">
        <v>146</v>
      </c>
      <c r="AU328" s="239" t="s">
        <v>83</v>
      </c>
      <c r="AV328" s="14" t="s">
        <v>83</v>
      </c>
      <c r="AW328" s="14" t="s">
        <v>30</v>
      </c>
      <c r="AX328" s="14" t="s">
        <v>73</v>
      </c>
      <c r="AY328" s="239" t="s">
        <v>137</v>
      </c>
    </row>
    <row r="329" spans="2:51" s="15" customFormat="1" ht="12">
      <c r="B329" s="240"/>
      <c r="C329" s="241"/>
      <c r="D329" s="220" t="s">
        <v>146</v>
      </c>
      <c r="E329" s="242" t="s">
        <v>1</v>
      </c>
      <c r="F329" s="243" t="s">
        <v>178</v>
      </c>
      <c r="G329" s="241"/>
      <c r="H329" s="244">
        <v>188</v>
      </c>
      <c r="I329" s="245"/>
      <c r="J329" s="241"/>
      <c r="K329" s="241"/>
      <c r="L329" s="246"/>
      <c r="M329" s="247"/>
      <c r="N329" s="248"/>
      <c r="O329" s="248"/>
      <c r="P329" s="248"/>
      <c r="Q329" s="248"/>
      <c r="R329" s="248"/>
      <c r="S329" s="248"/>
      <c r="T329" s="249"/>
      <c r="AT329" s="250" t="s">
        <v>146</v>
      </c>
      <c r="AU329" s="250" t="s">
        <v>83</v>
      </c>
      <c r="AV329" s="15" t="s">
        <v>144</v>
      </c>
      <c r="AW329" s="15" t="s">
        <v>30</v>
      </c>
      <c r="AX329" s="15" t="s">
        <v>81</v>
      </c>
      <c r="AY329" s="250" t="s">
        <v>137</v>
      </c>
    </row>
    <row r="330" spans="1:65" s="2" customFormat="1" ht="16.5" customHeight="1">
      <c r="A330" s="34"/>
      <c r="B330" s="35"/>
      <c r="C330" s="204" t="s">
        <v>387</v>
      </c>
      <c r="D330" s="204" t="s">
        <v>140</v>
      </c>
      <c r="E330" s="205" t="s">
        <v>388</v>
      </c>
      <c r="F330" s="206" t="s">
        <v>389</v>
      </c>
      <c r="G330" s="207" t="s">
        <v>143</v>
      </c>
      <c r="H330" s="208">
        <v>188</v>
      </c>
      <c r="I330" s="209"/>
      <c r="J330" s="210">
        <f>ROUND(I330*H330,2)</f>
        <v>0</v>
      </c>
      <c r="K330" s="211"/>
      <c r="L330" s="39"/>
      <c r="M330" s="212" t="s">
        <v>1</v>
      </c>
      <c r="N330" s="213" t="s">
        <v>38</v>
      </c>
      <c r="O330" s="71"/>
      <c r="P330" s="214">
        <f>O330*H330</f>
        <v>0</v>
      </c>
      <c r="Q330" s="214">
        <v>0.0003</v>
      </c>
      <c r="R330" s="214">
        <f>Q330*H330</f>
        <v>0.05639999999999999</v>
      </c>
      <c r="S330" s="214">
        <v>0</v>
      </c>
      <c r="T330" s="215">
        <f>S330*H330</f>
        <v>0</v>
      </c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R330" s="216" t="s">
        <v>245</v>
      </c>
      <c r="AT330" s="216" t="s">
        <v>140</v>
      </c>
      <c r="AU330" s="216" t="s">
        <v>83</v>
      </c>
      <c r="AY330" s="17" t="s">
        <v>137</v>
      </c>
      <c r="BE330" s="217">
        <f>IF(N330="základní",J330,0)</f>
        <v>0</v>
      </c>
      <c r="BF330" s="217">
        <f>IF(N330="snížená",J330,0)</f>
        <v>0</v>
      </c>
      <c r="BG330" s="217">
        <f>IF(N330="zákl. přenesená",J330,0)</f>
        <v>0</v>
      </c>
      <c r="BH330" s="217">
        <f>IF(N330="sníž. přenesená",J330,0)</f>
        <v>0</v>
      </c>
      <c r="BI330" s="217">
        <f>IF(N330="nulová",J330,0)</f>
        <v>0</v>
      </c>
      <c r="BJ330" s="17" t="s">
        <v>81</v>
      </c>
      <c r="BK330" s="217">
        <f>ROUND(I330*H330,2)</f>
        <v>0</v>
      </c>
      <c r="BL330" s="17" t="s">
        <v>245</v>
      </c>
      <c r="BM330" s="216" t="s">
        <v>390</v>
      </c>
    </row>
    <row r="331" spans="2:51" s="13" customFormat="1" ht="12">
      <c r="B331" s="218"/>
      <c r="C331" s="219"/>
      <c r="D331" s="220" t="s">
        <v>146</v>
      </c>
      <c r="E331" s="221" t="s">
        <v>1</v>
      </c>
      <c r="F331" s="222" t="s">
        <v>147</v>
      </c>
      <c r="G331" s="219"/>
      <c r="H331" s="221" t="s">
        <v>1</v>
      </c>
      <c r="I331" s="223"/>
      <c r="J331" s="219"/>
      <c r="K331" s="219"/>
      <c r="L331" s="224"/>
      <c r="M331" s="225"/>
      <c r="N331" s="226"/>
      <c r="O331" s="226"/>
      <c r="P331" s="226"/>
      <c r="Q331" s="226"/>
      <c r="R331" s="226"/>
      <c r="S331" s="226"/>
      <c r="T331" s="227"/>
      <c r="AT331" s="228" t="s">
        <v>146</v>
      </c>
      <c r="AU331" s="228" t="s">
        <v>83</v>
      </c>
      <c r="AV331" s="13" t="s">
        <v>81</v>
      </c>
      <c r="AW331" s="13" t="s">
        <v>30</v>
      </c>
      <c r="AX331" s="13" t="s">
        <v>73</v>
      </c>
      <c r="AY331" s="228" t="s">
        <v>137</v>
      </c>
    </row>
    <row r="332" spans="2:51" s="14" customFormat="1" ht="12">
      <c r="B332" s="229"/>
      <c r="C332" s="230"/>
      <c r="D332" s="220" t="s">
        <v>146</v>
      </c>
      <c r="E332" s="231" t="s">
        <v>1</v>
      </c>
      <c r="F332" s="232" t="s">
        <v>234</v>
      </c>
      <c r="G332" s="230"/>
      <c r="H332" s="233">
        <v>104</v>
      </c>
      <c r="I332" s="234"/>
      <c r="J332" s="230"/>
      <c r="K332" s="230"/>
      <c r="L332" s="235"/>
      <c r="M332" s="236"/>
      <c r="N332" s="237"/>
      <c r="O332" s="237"/>
      <c r="P332" s="237"/>
      <c r="Q332" s="237"/>
      <c r="R332" s="237"/>
      <c r="S332" s="237"/>
      <c r="T332" s="238"/>
      <c r="AT332" s="239" t="s">
        <v>146</v>
      </c>
      <c r="AU332" s="239" t="s">
        <v>83</v>
      </c>
      <c r="AV332" s="14" t="s">
        <v>83</v>
      </c>
      <c r="AW332" s="14" t="s">
        <v>30</v>
      </c>
      <c r="AX332" s="14" t="s">
        <v>73</v>
      </c>
      <c r="AY332" s="239" t="s">
        <v>137</v>
      </c>
    </row>
    <row r="333" spans="2:51" s="13" customFormat="1" ht="12">
      <c r="B333" s="218"/>
      <c r="C333" s="219"/>
      <c r="D333" s="220" t="s">
        <v>146</v>
      </c>
      <c r="E333" s="221" t="s">
        <v>1</v>
      </c>
      <c r="F333" s="222" t="s">
        <v>302</v>
      </c>
      <c r="G333" s="219"/>
      <c r="H333" s="221" t="s">
        <v>1</v>
      </c>
      <c r="I333" s="223"/>
      <c r="J333" s="219"/>
      <c r="K333" s="219"/>
      <c r="L333" s="224"/>
      <c r="M333" s="225"/>
      <c r="N333" s="226"/>
      <c r="O333" s="226"/>
      <c r="P333" s="226"/>
      <c r="Q333" s="226"/>
      <c r="R333" s="226"/>
      <c r="S333" s="226"/>
      <c r="T333" s="227"/>
      <c r="AT333" s="228" t="s">
        <v>146</v>
      </c>
      <c r="AU333" s="228" t="s">
        <v>83</v>
      </c>
      <c r="AV333" s="13" t="s">
        <v>81</v>
      </c>
      <c r="AW333" s="13" t="s">
        <v>30</v>
      </c>
      <c r="AX333" s="13" t="s">
        <v>73</v>
      </c>
      <c r="AY333" s="228" t="s">
        <v>137</v>
      </c>
    </row>
    <row r="334" spans="2:51" s="14" customFormat="1" ht="12">
      <c r="B334" s="229"/>
      <c r="C334" s="230"/>
      <c r="D334" s="220" t="s">
        <v>146</v>
      </c>
      <c r="E334" s="231" t="s">
        <v>1</v>
      </c>
      <c r="F334" s="232" t="s">
        <v>162</v>
      </c>
      <c r="G334" s="230"/>
      <c r="H334" s="233">
        <v>84</v>
      </c>
      <c r="I334" s="234"/>
      <c r="J334" s="230"/>
      <c r="K334" s="230"/>
      <c r="L334" s="235"/>
      <c r="M334" s="236"/>
      <c r="N334" s="237"/>
      <c r="O334" s="237"/>
      <c r="P334" s="237"/>
      <c r="Q334" s="237"/>
      <c r="R334" s="237"/>
      <c r="S334" s="237"/>
      <c r="T334" s="238"/>
      <c r="AT334" s="239" t="s">
        <v>146</v>
      </c>
      <c r="AU334" s="239" t="s">
        <v>83</v>
      </c>
      <c r="AV334" s="14" t="s">
        <v>83</v>
      </c>
      <c r="AW334" s="14" t="s">
        <v>30</v>
      </c>
      <c r="AX334" s="14" t="s">
        <v>73</v>
      </c>
      <c r="AY334" s="239" t="s">
        <v>137</v>
      </c>
    </row>
    <row r="335" spans="2:51" s="15" customFormat="1" ht="12">
      <c r="B335" s="240"/>
      <c r="C335" s="241"/>
      <c r="D335" s="220" t="s">
        <v>146</v>
      </c>
      <c r="E335" s="242" t="s">
        <v>1</v>
      </c>
      <c r="F335" s="243" t="s">
        <v>178</v>
      </c>
      <c r="G335" s="241"/>
      <c r="H335" s="244">
        <v>188</v>
      </c>
      <c r="I335" s="245"/>
      <c r="J335" s="241"/>
      <c r="K335" s="241"/>
      <c r="L335" s="246"/>
      <c r="M335" s="247"/>
      <c r="N335" s="248"/>
      <c r="O335" s="248"/>
      <c r="P335" s="248"/>
      <c r="Q335" s="248"/>
      <c r="R335" s="248"/>
      <c r="S335" s="248"/>
      <c r="T335" s="249"/>
      <c r="AT335" s="250" t="s">
        <v>146</v>
      </c>
      <c r="AU335" s="250" t="s">
        <v>83</v>
      </c>
      <c r="AV335" s="15" t="s">
        <v>144</v>
      </c>
      <c r="AW335" s="15" t="s">
        <v>30</v>
      </c>
      <c r="AX335" s="15" t="s">
        <v>81</v>
      </c>
      <c r="AY335" s="250" t="s">
        <v>137</v>
      </c>
    </row>
    <row r="336" spans="1:65" s="2" customFormat="1" ht="21.75" customHeight="1">
      <c r="A336" s="34"/>
      <c r="B336" s="35"/>
      <c r="C336" s="204" t="s">
        <v>391</v>
      </c>
      <c r="D336" s="204" t="s">
        <v>140</v>
      </c>
      <c r="E336" s="205" t="s">
        <v>392</v>
      </c>
      <c r="F336" s="206" t="s">
        <v>393</v>
      </c>
      <c r="G336" s="207" t="s">
        <v>364</v>
      </c>
      <c r="H336" s="208">
        <v>188</v>
      </c>
      <c r="I336" s="209"/>
      <c r="J336" s="210">
        <f>ROUND(I336*H336,2)</f>
        <v>0</v>
      </c>
      <c r="K336" s="211"/>
      <c r="L336" s="39"/>
      <c r="M336" s="212" t="s">
        <v>1</v>
      </c>
      <c r="N336" s="213" t="s">
        <v>38</v>
      </c>
      <c r="O336" s="71"/>
      <c r="P336" s="214">
        <f>O336*H336</f>
        <v>0</v>
      </c>
      <c r="Q336" s="214">
        <v>0</v>
      </c>
      <c r="R336" s="214">
        <f>Q336*H336</f>
        <v>0</v>
      </c>
      <c r="S336" s="214">
        <v>0</v>
      </c>
      <c r="T336" s="215">
        <f>S336*H336</f>
        <v>0</v>
      </c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R336" s="216" t="s">
        <v>245</v>
      </c>
      <c r="AT336" s="216" t="s">
        <v>140</v>
      </c>
      <c r="AU336" s="216" t="s">
        <v>83</v>
      </c>
      <c r="AY336" s="17" t="s">
        <v>137</v>
      </c>
      <c r="BE336" s="217">
        <f>IF(N336="základní",J336,0)</f>
        <v>0</v>
      </c>
      <c r="BF336" s="217">
        <f>IF(N336="snížená",J336,0)</f>
        <v>0</v>
      </c>
      <c r="BG336" s="217">
        <f>IF(N336="zákl. přenesená",J336,0)</f>
        <v>0</v>
      </c>
      <c r="BH336" s="217">
        <f>IF(N336="sníž. přenesená",J336,0)</f>
        <v>0</v>
      </c>
      <c r="BI336" s="217">
        <f>IF(N336="nulová",J336,0)</f>
        <v>0</v>
      </c>
      <c r="BJ336" s="17" t="s">
        <v>81</v>
      </c>
      <c r="BK336" s="217">
        <f>ROUND(I336*H336,2)</f>
        <v>0</v>
      </c>
      <c r="BL336" s="17" t="s">
        <v>245</v>
      </c>
      <c r="BM336" s="216" t="s">
        <v>394</v>
      </c>
    </row>
    <row r="337" spans="1:65" s="2" customFormat="1" ht="16.5" customHeight="1">
      <c r="A337" s="34"/>
      <c r="B337" s="35"/>
      <c r="C337" s="251" t="s">
        <v>395</v>
      </c>
      <c r="D337" s="251" t="s">
        <v>357</v>
      </c>
      <c r="E337" s="252" t="s">
        <v>396</v>
      </c>
      <c r="F337" s="253" t="s">
        <v>397</v>
      </c>
      <c r="G337" s="254" t="s">
        <v>143</v>
      </c>
      <c r="H337" s="255">
        <v>206.8</v>
      </c>
      <c r="I337" s="256"/>
      <c r="J337" s="257">
        <f>ROUND(I337*H337,2)</f>
        <v>0</v>
      </c>
      <c r="K337" s="258"/>
      <c r="L337" s="259"/>
      <c r="M337" s="260" t="s">
        <v>1</v>
      </c>
      <c r="N337" s="261" t="s">
        <v>38</v>
      </c>
      <c r="O337" s="71"/>
      <c r="P337" s="214">
        <f>O337*H337</f>
        <v>0</v>
      </c>
      <c r="Q337" s="214">
        <v>0.00283</v>
      </c>
      <c r="R337" s="214">
        <f>Q337*H337</f>
        <v>0.5852440000000001</v>
      </c>
      <c r="S337" s="214">
        <v>0</v>
      </c>
      <c r="T337" s="215">
        <f>S337*H337</f>
        <v>0</v>
      </c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R337" s="216" t="s">
        <v>327</v>
      </c>
      <c r="AT337" s="216" t="s">
        <v>357</v>
      </c>
      <c r="AU337" s="216" t="s">
        <v>83</v>
      </c>
      <c r="AY337" s="17" t="s">
        <v>137</v>
      </c>
      <c r="BE337" s="217">
        <f>IF(N337="základní",J337,0)</f>
        <v>0</v>
      </c>
      <c r="BF337" s="217">
        <f>IF(N337="snížená",J337,0)</f>
        <v>0</v>
      </c>
      <c r="BG337" s="217">
        <f>IF(N337="zákl. přenesená",J337,0)</f>
        <v>0</v>
      </c>
      <c r="BH337" s="217">
        <f>IF(N337="sníž. přenesená",J337,0)</f>
        <v>0</v>
      </c>
      <c r="BI337" s="217">
        <f>IF(N337="nulová",J337,0)</f>
        <v>0</v>
      </c>
      <c r="BJ337" s="17" t="s">
        <v>81</v>
      </c>
      <c r="BK337" s="217">
        <f>ROUND(I337*H337,2)</f>
        <v>0</v>
      </c>
      <c r="BL337" s="17" t="s">
        <v>245</v>
      </c>
      <c r="BM337" s="216" t="s">
        <v>398</v>
      </c>
    </row>
    <row r="338" spans="2:51" s="13" customFormat="1" ht="12">
      <c r="B338" s="218"/>
      <c r="C338" s="219"/>
      <c r="D338" s="220" t="s">
        <v>146</v>
      </c>
      <c r="E338" s="221" t="s">
        <v>1</v>
      </c>
      <c r="F338" s="222" t="s">
        <v>147</v>
      </c>
      <c r="G338" s="219"/>
      <c r="H338" s="221" t="s">
        <v>1</v>
      </c>
      <c r="I338" s="223"/>
      <c r="J338" s="219"/>
      <c r="K338" s="219"/>
      <c r="L338" s="224"/>
      <c r="M338" s="225"/>
      <c r="N338" s="226"/>
      <c r="O338" s="226"/>
      <c r="P338" s="226"/>
      <c r="Q338" s="226"/>
      <c r="R338" s="226"/>
      <c r="S338" s="226"/>
      <c r="T338" s="227"/>
      <c r="AT338" s="228" t="s">
        <v>146</v>
      </c>
      <c r="AU338" s="228" t="s">
        <v>83</v>
      </c>
      <c r="AV338" s="13" t="s">
        <v>81</v>
      </c>
      <c r="AW338" s="13" t="s">
        <v>30</v>
      </c>
      <c r="AX338" s="13" t="s">
        <v>73</v>
      </c>
      <c r="AY338" s="228" t="s">
        <v>137</v>
      </c>
    </row>
    <row r="339" spans="2:51" s="14" customFormat="1" ht="12">
      <c r="B339" s="229"/>
      <c r="C339" s="230"/>
      <c r="D339" s="220" t="s">
        <v>146</v>
      </c>
      <c r="E339" s="231" t="s">
        <v>1</v>
      </c>
      <c r="F339" s="232" t="s">
        <v>399</v>
      </c>
      <c r="G339" s="230"/>
      <c r="H339" s="233">
        <v>206.8</v>
      </c>
      <c r="I339" s="234"/>
      <c r="J339" s="230"/>
      <c r="K339" s="230"/>
      <c r="L339" s="235"/>
      <c r="M339" s="236"/>
      <c r="N339" s="237"/>
      <c r="O339" s="237"/>
      <c r="P339" s="237"/>
      <c r="Q339" s="237"/>
      <c r="R339" s="237"/>
      <c r="S339" s="237"/>
      <c r="T339" s="238"/>
      <c r="AT339" s="239" t="s">
        <v>146</v>
      </c>
      <c r="AU339" s="239" t="s">
        <v>83</v>
      </c>
      <c r="AV339" s="14" t="s">
        <v>83</v>
      </c>
      <c r="AW339" s="14" t="s">
        <v>30</v>
      </c>
      <c r="AX339" s="14" t="s">
        <v>81</v>
      </c>
      <c r="AY339" s="239" t="s">
        <v>137</v>
      </c>
    </row>
    <row r="340" spans="2:51" s="13" customFormat="1" ht="12">
      <c r="B340" s="218"/>
      <c r="C340" s="219"/>
      <c r="D340" s="220" t="s">
        <v>146</v>
      </c>
      <c r="E340" s="221" t="s">
        <v>1</v>
      </c>
      <c r="F340" s="222" t="s">
        <v>400</v>
      </c>
      <c r="G340" s="219"/>
      <c r="H340" s="221" t="s">
        <v>1</v>
      </c>
      <c r="I340" s="223"/>
      <c r="J340" s="219"/>
      <c r="K340" s="219"/>
      <c r="L340" s="224"/>
      <c r="M340" s="225"/>
      <c r="N340" s="226"/>
      <c r="O340" s="226"/>
      <c r="P340" s="226"/>
      <c r="Q340" s="226"/>
      <c r="R340" s="226"/>
      <c r="S340" s="226"/>
      <c r="T340" s="227"/>
      <c r="AT340" s="228" t="s">
        <v>146</v>
      </c>
      <c r="AU340" s="228" t="s">
        <v>83</v>
      </c>
      <c r="AV340" s="13" t="s">
        <v>81</v>
      </c>
      <c r="AW340" s="13" t="s">
        <v>30</v>
      </c>
      <c r="AX340" s="13" t="s">
        <v>73</v>
      </c>
      <c r="AY340" s="228" t="s">
        <v>137</v>
      </c>
    </row>
    <row r="341" spans="1:65" s="2" customFormat="1" ht="16.5" customHeight="1">
      <c r="A341" s="34"/>
      <c r="B341" s="35"/>
      <c r="C341" s="204" t="s">
        <v>401</v>
      </c>
      <c r="D341" s="204" t="s">
        <v>140</v>
      </c>
      <c r="E341" s="205" t="s">
        <v>402</v>
      </c>
      <c r="F341" s="206" t="s">
        <v>403</v>
      </c>
      <c r="G341" s="207" t="s">
        <v>364</v>
      </c>
      <c r="H341" s="208">
        <v>92</v>
      </c>
      <c r="I341" s="209"/>
      <c r="J341" s="210">
        <f>ROUND(I341*H341,2)</f>
        <v>0</v>
      </c>
      <c r="K341" s="211"/>
      <c r="L341" s="39"/>
      <c r="M341" s="212" t="s">
        <v>1</v>
      </c>
      <c r="N341" s="213" t="s">
        <v>38</v>
      </c>
      <c r="O341" s="71"/>
      <c r="P341" s="214">
        <f>O341*H341</f>
        <v>0</v>
      </c>
      <c r="Q341" s="214">
        <v>3E-05</v>
      </c>
      <c r="R341" s="214">
        <f>Q341*H341</f>
        <v>0.00276</v>
      </c>
      <c r="S341" s="214">
        <v>0</v>
      </c>
      <c r="T341" s="215">
        <f>S341*H341</f>
        <v>0</v>
      </c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R341" s="216" t="s">
        <v>245</v>
      </c>
      <c r="AT341" s="216" t="s">
        <v>140</v>
      </c>
      <c r="AU341" s="216" t="s">
        <v>83</v>
      </c>
      <c r="AY341" s="17" t="s">
        <v>137</v>
      </c>
      <c r="BE341" s="217">
        <f>IF(N341="základní",J341,0)</f>
        <v>0</v>
      </c>
      <c r="BF341" s="217">
        <f>IF(N341="snížená",J341,0)</f>
        <v>0</v>
      </c>
      <c r="BG341" s="217">
        <f>IF(N341="zákl. přenesená",J341,0)</f>
        <v>0</v>
      </c>
      <c r="BH341" s="217">
        <f>IF(N341="sníž. přenesená",J341,0)</f>
        <v>0</v>
      </c>
      <c r="BI341" s="217">
        <f>IF(N341="nulová",J341,0)</f>
        <v>0</v>
      </c>
      <c r="BJ341" s="17" t="s">
        <v>81</v>
      </c>
      <c r="BK341" s="217">
        <f>ROUND(I341*H341,2)</f>
        <v>0</v>
      </c>
      <c r="BL341" s="17" t="s">
        <v>245</v>
      </c>
      <c r="BM341" s="216" t="s">
        <v>404</v>
      </c>
    </row>
    <row r="342" spans="2:51" s="13" customFormat="1" ht="12">
      <c r="B342" s="218"/>
      <c r="C342" s="219"/>
      <c r="D342" s="220" t="s">
        <v>146</v>
      </c>
      <c r="E342" s="221" t="s">
        <v>1</v>
      </c>
      <c r="F342" s="222" t="s">
        <v>147</v>
      </c>
      <c r="G342" s="219"/>
      <c r="H342" s="221" t="s">
        <v>1</v>
      </c>
      <c r="I342" s="223"/>
      <c r="J342" s="219"/>
      <c r="K342" s="219"/>
      <c r="L342" s="224"/>
      <c r="M342" s="225"/>
      <c r="N342" s="226"/>
      <c r="O342" s="226"/>
      <c r="P342" s="226"/>
      <c r="Q342" s="226"/>
      <c r="R342" s="226"/>
      <c r="S342" s="226"/>
      <c r="T342" s="227"/>
      <c r="AT342" s="228" t="s">
        <v>146</v>
      </c>
      <c r="AU342" s="228" t="s">
        <v>83</v>
      </c>
      <c r="AV342" s="13" t="s">
        <v>81</v>
      </c>
      <c r="AW342" s="13" t="s">
        <v>30</v>
      </c>
      <c r="AX342" s="13" t="s">
        <v>73</v>
      </c>
      <c r="AY342" s="228" t="s">
        <v>137</v>
      </c>
    </row>
    <row r="343" spans="2:51" s="14" customFormat="1" ht="12">
      <c r="B343" s="229"/>
      <c r="C343" s="230"/>
      <c r="D343" s="220" t="s">
        <v>146</v>
      </c>
      <c r="E343" s="231" t="s">
        <v>1</v>
      </c>
      <c r="F343" s="232" t="s">
        <v>405</v>
      </c>
      <c r="G343" s="230"/>
      <c r="H343" s="233">
        <v>54</v>
      </c>
      <c r="I343" s="234"/>
      <c r="J343" s="230"/>
      <c r="K343" s="230"/>
      <c r="L343" s="235"/>
      <c r="M343" s="236"/>
      <c r="N343" s="237"/>
      <c r="O343" s="237"/>
      <c r="P343" s="237"/>
      <c r="Q343" s="237"/>
      <c r="R343" s="237"/>
      <c r="S343" s="237"/>
      <c r="T343" s="238"/>
      <c r="AT343" s="239" t="s">
        <v>146</v>
      </c>
      <c r="AU343" s="239" t="s">
        <v>83</v>
      </c>
      <c r="AV343" s="14" t="s">
        <v>83</v>
      </c>
      <c r="AW343" s="14" t="s">
        <v>30</v>
      </c>
      <c r="AX343" s="14" t="s">
        <v>73</v>
      </c>
      <c r="AY343" s="239" t="s">
        <v>137</v>
      </c>
    </row>
    <row r="344" spans="2:51" s="13" customFormat="1" ht="12">
      <c r="B344" s="218"/>
      <c r="C344" s="219"/>
      <c r="D344" s="220" t="s">
        <v>146</v>
      </c>
      <c r="E344" s="221" t="s">
        <v>1</v>
      </c>
      <c r="F344" s="222" t="s">
        <v>302</v>
      </c>
      <c r="G344" s="219"/>
      <c r="H344" s="221" t="s">
        <v>1</v>
      </c>
      <c r="I344" s="223"/>
      <c r="J344" s="219"/>
      <c r="K344" s="219"/>
      <c r="L344" s="224"/>
      <c r="M344" s="225"/>
      <c r="N344" s="226"/>
      <c r="O344" s="226"/>
      <c r="P344" s="226"/>
      <c r="Q344" s="226"/>
      <c r="R344" s="226"/>
      <c r="S344" s="226"/>
      <c r="T344" s="227"/>
      <c r="AT344" s="228" t="s">
        <v>146</v>
      </c>
      <c r="AU344" s="228" t="s">
        <v>83</v>
      </c>
      <c r="AV344" s="13" t="s">
        <v>81</v>
      </c>
      <c r="AW344" s="13" t="s">
        <v>30</v>
      </c>
      <c r="AX344" s="13" t="s">
        <v>73</v>
      </c>
      <c r="AY344" s="228" t="s">
        <v>137</v>
      </c>
    </row>
    <row r="345" spans="2:51" s="14" customFormat="1" ht="12">
      <c r="B345" s="229"/>
      <c r="C345" s="230"/>
      <c r="D345" s="220" t="s">
        <v>146</v>
      </c>
      <c r="E345" s="231" t="s">
        <v>1</v>
      </c>
      <c r="F345" s="232" t="s">
        <v>352</v>
      </c>
      <c r="G345" s="230"/>
      <c r="H345" s="233">
        <v>38</v>
      </c>
      <c r="I345" s="234"/>
      <c r="J345" s="230"/>
      <c r="K345" s="230"/>
      <c r="L345" s="235"/>
      <c r="M345" s="236"/>
      <c r="N345" s="237"/>
      <c r="O345" s="237"/>
      <c r="P345" s="237"/>
      <c r="Q345" s="237"/>
      <c r="R345" s="237"/>
      <c r="S345" s="237"/>
      <c r="T345" s="238"/>
      <c r="AT345" s="239" t="s">
        <v>146</v>
      </c>
      <c r="AU345" s="239" t="s">
        <v>83</v>
      </c>
      <c r="AV345" s="14" t="s">
        <v>83</v>
      </c>
      <c r="AW345" s="14" t="s">
        <v>30</v>
      </c>
      <c r="AX345" s="14" t="s">
        <v>73</v>
      </c>
      <c r="AY345" s="239" t="s">
        <v>137</v>
      </c>
    </row>
    <row r="346" spans="2:51" s="15" customFormat="1" ht="12">
      <c r="B346" s="240"/>
      <c r="C346" s="241"/>
      <c r="D346" s="220" t="s">
        <v>146</v>
      </c>
      <c r="E346" s="242" t="s">
        <v>1</v>
      </c>
      <c r="F346" s="243" t="s">
        <v>178</v>
      </c>
      <c r="G346" s="241"/>
      <c r="H346" s="244">
        <v>92</v>
      </c>
      <c r="I346" s="245"/>
      <c r="J346" s="241"/>
      <c r="K346" s="241"/>
      <c r="L346" s="246"/>
      <c r="M346" s="247"/>
      <c r="N346" s="248"/>
      <c r="O346" s="248"/>
      <c r="P346" s="248"/>
      <c r="Q346" s="248"/>
      <c r="R346" s="248"/>
      <c r="S346" s="248"/>
      <c r="T346" s="249"/>
      <c r="AT346" s="250" t="s">
        <v>146</v>
      </c>
      <c r="AU346" s="250" t="s">
        <v>83</v>
      </c>
      <c r="AV346" s="15" t="s">
        <v>144</v>
      </c>
      <c r="AW346" s="15" t="s">
        <v>30</v>
      </c>
      <c r="AX346" s="15" t="s">
        <v>81</v>
      </c>
      <c r="AY346" s="250" t="s">
        <v>137</v>
      </c>
    </row>
    <row r="347" spans="1:65" s="2" customFormat="1" ht="16.5" customHeight="1">
      <c r="A347" s="34"/>
      <c r="B347" s="35"/>
      <c r="C347" s="251" t="s">
        <v>406</v>
      </c>
      <c r="D347" s="251" t="s">
        <v>357</v>
      </c>
      <c r="E347" s="252" t="s">
        <v>407</v>
      </c>
      <c r="F347" s="253" t="s">
        <v>408</v>
      </c>
      <c r="G347" s="254" t="s">
        <v>364</v>
      </c>
      <c r="H347" s="255">
        <v>101.2</v>
      </c>
      <c r="I347" s="256"/>
      <c r="J347" s="257">
        <f>ROUND(I347*H347,2)</f>
        <v>0</v>
      </c>
      <c r="K347" s="258"/>
      <c r="L347" s="259"/>
      <c r="M347" s="260" t="s">
        <v>1</v>
      </c>
      <c r="N347" s="261" t="s">
        <v>38</v>
      </c>
      <c r="O347" s="71"/>
      <c r="P347" s="214">
        <f>O347*H347</f>
        <v>0</v>
      </c>
      <c r="Q347" s="214">
        <v>0.00038</v>
      </c>
      <c r="R347" s="214">
        <f>Q347*H347</f>
        <v>0.038456000000000004</v>
      </c>
      <c r="S347" s="214">
        <v>0</v>
      </c>
      <c r="T347" s="215">
        <f>S347*H347</f>
        <v>0</v>
      </c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R347" s="216" t="s">
        <v>327</v>
      </c>
      <c r="AT347" s="216" t="s">
        <v>357</v>
      </c>
      <c r="AU347" s="216" t="s">
        <v>83</v>
      </c>
      <c r="AY347" s="17" t="s">
        <v>137</v>
      </c>
      <c r="BE347" s="217">
        <f>IF(N347="základní",J347,0)</f>
        <v>0</v>
      </c>
      <c r="BF347" s="217">
        <f>IF(N347="snížená",J347,0)</f>
        <v>0</v>
      </c>
      <c r="BG347" s="217">
        <f>IF(N347="zákl. přenesená",J347,0)</f>
        <v>0</v>
      </c>
      <c r="BH347" s="217">
        <f>IF(N347="sníž. přenesená",J347,0)</f>
        <v>0</v>
      </c>
      <c r="BI347" s="217">
        <f>IF(N347="nulová",J347,0)</f>
        <v>0</v>
      </c>
      <c r="BJ347" s="17" t="s">
        <v>81</v>
      </c>
      <c r="BK347" s="217">
        <f>ROUND(I347*H347,2)</f>
        <v>0</v>
      </c>
      <c r="BL347" s="17" t="s">
        <v>245</v>
      </c>
      <c r="BM347" s="216" t="s">
        <v>409</v>
      </c>
    </row>
    <row r="348" spans="2:51" s="14" customFormat="1" ht="12">
      <c r="B348" s="229"/>
      <c r="C348" s="230"/>
      <c r="D348" s="220" t="s">
        <v>146</v>
      </c>
      <c r="E348" s="231" t="s">
        <v>1</v>
      </c>
      <c r="F348" s="232" t="s">
        <v>410</v>
      </c>
      <c r="G348" s="230"/>
      <c r="H348" s="233">
        <v>101.2</v>
      </c>
      <c r="I348" s="234"/>
      <c r="J348" s="230"/>
      <c r="K348" s="230"/>
      <c r="L348" s="235"/>
      <c r="M348" s="236"/>
      <c r="N348" s="237"/>
      <c r="O348" s="237"/>
      <c r="P348" s="237"/>
      <c r="Q348" s="237"/>
      <c r="R348" s="237"/>
      <c r="S348" s="237"/>
      <c r="T348" s="238"/>
      <c r="AT348" s="239" t="s">
        <v>146</v>
      </c>
      <c r="AU348" s="239" t="s">
        <v>83</v>
      </c>
      <c r="AV348" s="14" t="s">
        <v>83</v>
      </c>
      <c r="AW348" s="14" t="s">
        <v>30</v>
      </c>
      <c r="AX348" s="14" t="s">
        <v>81</v>
      </c>
      <c r="AY348" s="239" t="s">
        <v>137</v>
      </c>
    </row>
    <row r="349" spans="1:65" s="2" customFormat="1" ht="16.5" customHeight="1">
      <c r="A349" s="34"/>
      <c r="B349" s="35"/>
      <c r="C349" s="204" t="s">
        <v>411</v>
      </c>
      <c r="D349" s="204" t="s">
        <v>140</v>
      </c>
      <c r="E349" s="205" t="s">
        <v>412</v>
      </c>
      <c r="F349" s="206" t="s">
        <v>413</v>
      </c>
      <c r="G349" s="207" t="s">
        <v>268</v>
      </c>
      <c r="H349" s="208">
        <v>1.544</v>
      </c>
      <c r="I349" s="209"/>
      <c r="J349" s="210">
        <f>ROUND(I349*H349,2)</f>
        <v>0</v>
      </c>
      <c r="K349" s="211"/>
      <c r="L349" s="39"/>
      <c r="M349" s="212" t="s">
        <v>1</v>
      </c>
      <c r="N349" s="213" t="s">
        <v>38</v>
      </c>
      <c r="O349" s="71"/>
      <c r="P349" s="214">
        <f>O349*H349</f>
        <v>0</v>
      </c>
      <c r="Q349" s="214">
        <v>0</v>
      </c>
      <c r="R349" s="214">
        <f>Q349*H349</f>
        <v>0</v>
      </c>
      <c r="S349" s="214">
        <v>0</v>
      </c>
      <c r="T349" s="215">
        <f>S349*H349</f>
        <v>0</v>
      </c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R349" s="216" t="s">
        <v>245</v>
      </c>
      <c r="AT349" s="216" t="s">
        <v>140</v>
      </c>
      <c r="AU349" s="216" t="s">
        <v>83</v>
      </c>
      <c r="AY349" s="17" t="s">
        <v>137</v>
      </c>
      <c r="BE349" s="217">
        <f>IF(N349="základní",J349,0)</f>
        <v>0</v>
      </c>
      <c r="BF349" s="217">
        <f>IF(N349="snížená",J349,0)</f>
        <v>0</v>
      </c>
      <c r="BG349" s="217">
        <f>IF(N349="zákl. přenesená",J349,0)</f>
        <v>0</v>
      </c>
      <c r="BH349" s="217">
        <f>IF(N349="sníž. přenesená",J349,0)</f>
        <v>0</v>
      </c>
      <c r="BI349" s="217">
        <f>IF(N349="nulová",J349,0)</f>
        <v>0</v>
      </c>
      <c r="BJ349" s="17" t="s">
        <v>81</v>
      </c>
      <c r="BK349" s="217">
        <f>ROUND(I349*H349,2)</f>
        <v>0</v>
      </c>
      <c r="BL349" s="17" t="s">
        <v>245</v>
      </c>
      <c r="BM349" s="216" t="s">
        <v>414</v>
      </c>
    </row>
    <row r="350" spans="2:63" s="12" customFormat="1" ht="22.95" customHeight="1">
      <c r="B350" s="188"/>
      <c r="C350" s="189"/>
      <c r="D350" s="190" t="s">
        <v>72</v>
      </c>
      <c r="E350" s="202" t="s">
        <v>415</v>
      </c>
      <c r="F350" s="202" t="s">
        <v>416</v>
      </c>
      <c r="G350" s="189"/>
      <c r="H350" s="189"/>
      <c r="I350" s="192"/>
      <c r="J350" s="203">
        <f>BK350</f>
        <v>0</v>
      </c>
      <c r="K350" s="189"/>
      <c r="L350" s="194"/>
      <c r="M350" s="195"/>
      <c r="N350" s="196"/>
      <c r="O350" s="196"/>
      <c r="P350" s="197">
        <f>SUM(P351:P368)</f>
        <v>0</v>
      </c>
      <c r="Q350" s="196"/>
      <c r="R350" s="197">
        <f>SUM(R351:R368)</f>
        <v>0.11880000000000002</v>
      </c>
      <c r="S350" s="196"/>
      <c r="T350" s="198">
        <f>SUM(T351:T368)</f>
        <v>0</v>
      </c>
      <c r="AR350" s="199" t="s">
        <v>83</v>
      </c>
      <c r="AT350" s="200" t="s">
        <v>72</v>
      </c>
      <c r="AU350" s="200" t="s">
        <v>81</v>
      </c>
      <c r="AY350" s="199" t="s">
        <v>137</v>
      </c>
      <c r="BK350" s="201">
        <f>SUM(BK351:BK368)</f>
        <v>0</v>
      </c>
    </row>
    <row r="351" spans="1:65" s="2" customFormat="1" ht="21.75" customHeight="1">
      <c r="A351" s="34"/>
      <c r="B351" s="35"/>
      <c r="C351" s="204" t="s">
        <v>417</v>
      </c>
      <c r="D351" s="204" t="s">
        <v>140</v>
      </c>
      <c r="E351" s="205" t="s">
        <v>418</v>
      </c>
      <c r="F351" s="206" t="s">
        <v>419</v>
      </c>
      <c r="G351" s="207" t="s">
        <v>219</v>
      </c>
      <c r="H351" s="208">
        <v>1</v>
      </c>
      <c r="I351" s="209"/>
      <c r="J351" s="210">
        <f>ROUND(I351*H351,2)</f>
        <v>0</v>
      </c>
      <c r="K351" s="211"/>
      <c r="L351" s="39"/>
      <c r="M351" s="212" t="s">
        <v>1</v>
      </c>
      <c r="N351" s="213" t="s">
        <v>38</v>
      </c>
      <c r="O351" s="71"/>
      <c r="P351" s="214">
        <f>O351*H351</f>
        <v>0</v>
      </c>
      <c r="Q351" s="214">
        <v>0</v>
      </c>
      <c r="R351" s="214">
        <f>Q351*H351</f>
        <v>0</v>
      </c>
      <c r="S351" s="214">
        <v>0</v>
      </c>
      <c r="T351" s="215">
        <f>S351*H351</f>
        <v>0</v>
      </c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R351" s="216" t="s">
        <v>245</v>
      </c>
      <c r="AT351" s="216" t="s">
        <v>140</v>
      </c>
      <c r="AU351" s="216" t="s">
        <v>83</v>
      </c>
      <c r="AY351" s="17" t="s">
        <v>137</v>
      </c>
      <c r="BE351" s="217">
        <f>IF(N351="základní",J351,0)</f>
        <v>0</v>
      </c>
      <c r="BF351" s="217">
        <f>IF(N351="snížená",J351,0)</f>
        <v>0</v>
      </c>
      <c r="BG351" s="217">
        <f>IF(N351="zákl. přenesená",J351,0)</f>
        <v>0</v>
      </c>
      <c r="BH351" s="217">
        <f>IF(N351="sníž. přenesená",J351,0)</f>
        <v>0</v>
      </c>
      <c r="BI351" s="217">
        <f>IF(N351="nulová",J351,0)</f>
        <v>0</v>
      </c>
      <c r="BJ351" s="17" t="s">
        <v>81</v>
      </c>
      <c r="BK351" s="217">
        <f>ROUND(I351*H351,2)</f>
        <v>0</v>
      </c>
      <c r="BL351" s="17" t="s">
        <v>245</v>
      </c>
      <c r="BM351" s="216" t="s">
        <v>420</v>
      </c>
    </row>
    <row r="352" spans="1:65" s="2" customFormat="1" ht="16.5" customHeight="1">
      <c r="A352" s="34"/>
      <c r="B352" s="35"/>
      <c r="C352" s="204" t="s">
        <v>421</v>
      </c>
      <c r="D352" s="204" t="s">
        <v>140</v>
      </c>
      <c r="E352" s="205" t="s">
        <v>422</v>
      </c>
      <c r="F352" s="206" t="s">
        <v>423</v>
      </c>
      <c r="G352" s="207" t="s">
        <v>143</v>
      </c>
      <c r="H352" s="208">
        <v>96</v>
      </c>
      <c r="I352" s="209"/>
      <c r="J352" s="210">
        <f>ROUND(I352*H352,2)</f>
        <v>0</v>
      </c>
      <c r="K352" s="211"/>
      <c r="L352" s="39"/>
      <c r="M352" s="212" t="s">
        <v>1</v>
      </c>
      <c r="N352" s="213" t="s">
        <v>38</v>
      </c>
      <c r="O352" s="71"/>
      <c r="P352" s="214">
        <f>O352*H352</f>
        <v>0</v>
      </c>
      <c r="Q352" s="214">
        <v>0</v>
      </c>
      <c r="R352" s="214">
        <f>Q352*H352</f>
        <v>0</v>
      </c>
      <c r="S352" s="214">
        <v>0</v>
      </c>
      <c r="T352" s="215">
        <f>S352*H352</f>
        <v>0</v>
      </c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R352" s="216" t="s">
        <v>245</v>
      </c>
      <c r="AT352" s="216" t="s">
        <v>140</v>
      </c>
      <c r="AU352" s="216" t="s">
        <v>83</v>
      </c>
      <c r="AY352" s="17" t="s">
        <v>137</v>
      </c>
      <c r="BE352" s="217">
        <f>IF(N352="základní",J352,0)</f>
        <v>0</v>
      </c>
      <c r="BF352" s="217">
        <f>IF(N352="snížená",J352,0)</f>
        <v>0</v>
      </c>
      <c r="BG352" s="217">
        <f>IF(N352="zákl. přenesená",J352,0)</f>
        <v>0</v>
      </c>
      <c r="BH352" s="217">
        <f>IF(N352="sníž. přenesená",J352,0)</f>
        <v>0</v>
      </c>
      <c r="BI352" s="217">
        <f>IF(N352="nulová",J352,0)</f>
        <v>0</v>
      </c>
      <c r="BJ352" s="17" t="s">
        <v>81</v>
      </c>
      <c r="BK352" s="217">
        <f>ROUND(I352*H352,2)</f>
        <v>0</v>
      </c>
      <c r="BL352" s="17" t="s">
        <v>245</v>
      </c>
      <c r="BM352" s="216" t="s">
        <v>424</v>
      </c>
    </row>
    <row r="353" spans="2:51" s="13" customFormat="1" ht="12">
      <c r="B353" s="218"/>
      <c r="C353" s="219"/>
      <c r="D353" s="220" t="s">
        <v>146</v>
      </c>
      <c r="E353" s="221" t="s">
        <v>1</v>
      </c>
      <c r="F353" s="222" t="s">
        <v>147</v>
      </c>
      <c r="G353" s="219"/>
      <c r="H353" s="221" t="s">
        <v>1</v>
      </c>
      <c r="I353" s="223"/>
      <c r="J353" s="219"/>
      <c r="K353" s="219"/>
      <c r="L353" s="224"/>
      <c r="M353" s="225"/>
      <c r="N353" s="226"/>
      <c r="O353" s="226"/>
      <c r="P353" s="226"/>
      <c r="Q353" s="226"/>
      <c r="R353" s="226"/>
      <c r="S353" s="226"/>
      <c r="T353" s="227"/>
      <c r="AT353" s="228" t="s">
        <v>146</v>
      </c>
      <c r="AU353" s="228" t="s">
        <v>83</v>
      </c>
      <c r="AV353" s="13" t="s">
        <v>81</v>
      </c>
      <c r="AW353" s="13" t="s">
        <v>30</v>
      </c>
      <c r="AX353" s="13" t="s">
        <v>73</v>
      </c>
      <c r="AY353" s="228" t="s">
        <v>137</v>
      </c>
    </row>
    <row r="354" spans="2:51" s="14" customFormat="1" ht="12">
      <c r="B354" s="229"/>
      <c r="C354" s="230"/>
      <c r="D354" s="220" t="s">
        <v>146</v>
      </c>
      <c r="E354" s="231" t="s">
        <v>1</v>
      </c>
      <c r="F354" s="232" t="s">
        <v>405</v>
      </c>
      <c r="G354" s="230"/>
      <c r="H354" s="233">
        <v>54</v>
      </c>
      <c r="I354" s="234"/>
      <c r="J354" s="230"/>
      <c r="K354" s="230"/>
      <c r="L354" s="235"/>
      <c r="M354" s="236"/>
      <c r="N354" s="237"/>
      <c r="O354" s="237"/>
      <c r="P354" s="237"/>
      <c r="Q354" s="237"/>
      <c r="R354" s="237"/>
      <c r="S354" s="237"/>
      <c r="T354" s="238"/>
      <c r="AT354" s="239" t="s">
        <v>146</v>
      </c>
      <c r="AU354" s="239" t="s">
        <v>83</v>
      </c>
      <c r="AV354" s="14" t="s">
        <v>83</v>
      </c>
      <c r="AW354" s="14" t="s">
        <v>30</v>
      </c>
      <c r="AX354" s="14" t="s">
        <v>73</v>
      </c>
      <c r="AY354" s="239" t="s">
        <v>137</v>
      </c>
    </row>
    <row r="355" spans="2:51" s="13" customFormat="1" ht="12">
      <c r="B355" s="218"/>
      <c r="C355" s="219"/>
      <c r="D355" s="220" t="s">
        <v>146</v>
      </c>
      <c r="E355" s="221" t="s">
        <v>1</v>
      </c>
      <c r="F355" s="222" t="s">
        <v>235</v>
      </c>
      <c r="G355" s="219"/>
      <c r="H355" s="221" t="s">
        <v>1</v>
      </c>
      <c r="I355" s="223"/>
      <c r="J355" s="219"/>
      <c r="K355" s="219"/>
      <c r="L355" s="224"/>
      <c r="M355" s="225"/>
      <c r="N355" s="226"/>
      <c r="O355" s="226"/>
      <c r="P355" s="226"/>
      <c r="Q355" s="226"/>
      <c r="R355" s="226"/>
      <c r="S355" s="226"/>
      <c r="T355" s="227"/>
      <c r="AT355" s="228" t="s">
        <v>146</v>
      </c>
      <c r="AU355" s="228" t="s">
        <v>83</v>
      </c>
      <c r="AV355" s="13" t="s">
        <v>81</v>
      </c>
      <c r="AW355" s="13" t="s">
        <v>30</v>
      </c>
      <c r="AX355" s="13" t="s">
        <v>73</v>
      </c>
      <c r="AY355" s="228" t="s">
        <v>137</v>
      </c>
    </row>
    <row r="356" spans="2:51" s="14" customFormat="1" ht="12">
      <c r="B356" s="229"/>
      <c r="C356" s="230"/>
      <c r="D356" s="220" t="s">
        <v>146</v>
      </c>
      <c r="E356" s="231" t="s">
        <v>1</v>
      </c>
      <c r="F356" s="232" t="s">
        <v>212</v>
      </c>
      <c r="G356" s="230"/>
      <c r="H356" s="233">
        <v>10</v>
      </c>
      <c r="I356" s="234"/>
      <c r="J356" s="230"/>
      <c r="K356" s="230"/>
      <c r="L356" s="235"/>
      <c r="M356" s="236"/>
      <c r="N356" s="237"/>
      <c r="O356" s="237"/>
      <c r="P356" s="237"/>
      <c r="Q356" s="237"/>
      <c r="R356" s="237"/>
      <c r="S356" s="237"/>
      <c r="T356" s="238"/>
      <c r="AT356" s="239" t="s">
        <v>146</v>
      </c>
      <c r="AU356" s="239" t="s">
        <v>83</v>
      </c>
      <c r="AV356" s="14" t="s">
        <v>83</v>
      </c>
      <c r="AW356" s="14" t="s">
        <v>30</v>
      </c>
      <c r="AX356" s="14" t="s">
        <v>73</v>
      </c>
      <c r="AY356" s="239" t="s">
        <v>137</v>
      </c>
    </row>
    <row r="357" spans="2:51" s="13" customFormat="1" ht="12">
      <c r="B357" s="218"/>
      <c r="C357" s="219"/>
      <c r="D357" s="220" t="s">
        <v>146</v>
      </c>
      <c r="E357" s="221" t="s">
        <v>1</v>
      </c>
      <c r="F357" s="222" t="s">
        <v>182</v>
      </c>
      <c r="G357" s="219"/>
      <c r="H357" s="221" t="s">
        <v>1</v>
      </c>
      <c r="I357" s="223"/>
      <c r="J357" s="219"/>
      <c r="K357" s="219"/>
      <c r="L357" s="224"/>
      <c r="M357" s="225"/>
      <c r="N357" s="226"/>
      <c r="O357" s="226"/>
      <c r="P357" s="226"/>
      <c r="Q357" s="226"/>
      <c r="R357" s="226"/>
      <c r="S357" s="226"/>
      <c r="T357" s="227"/>
      <c r="AT357" s="228" t="s">
        <v>146</v>
      </c>
      <c r="AU357" s="228" t="s">
        <v>83</v>
      </c>
      <c r="AV357" s="13" t="s">
        <v>81</v>
      </c>
      <c r="AW357" s="13" t="s">
        <v>30</v>
      </c>
      <c r="AX357" s="13" t="s">
        <v>73</v>
      </c>
      <c r="AY357" s="228" t="s">
        <v>137</v>
      </c>
    </row>
    <row r="358" spans="2:51" s="14" customFormat="1" ht="12">
      <c r="B358" s="229"/>
      <c r="C358" s="230"/>
      <c r="D358" s="220" t="s">
        <v>146</v>
      </c>
      <c r="E358" s="231" t="s">
        <v>1</v>
      </c>
      <c r="F358" s="232" t="s">
        <v>327</v>
      </c>
      <c r="G358" s="230"/>
      <c r="H358" s="233">
        <v>32</v>
      </c>
      <c r="I358" s="234"/>
      <c r="J358" s="230"/>
      <c r="K358" s="230"/>
      <c r="L358" s="235"/>
      <c r="M358" s="236"/>
      <c r="N358" s="237"/>
      <c r="O358" s="237"/>
      <c r="P358" s="237"/>
      <c r="Q358" s="237"/>
      <c r="R358" s="237"/>
      <c r="S358" s="237"/>
      <c r="T358" s="238"/>
      <c r="AT358" s="239" t="s">
        <v>146</v>
      </c>
      <c r="AU358" s="239" t="s">
        <v>83</v>
      </c>
      <c r="AV358" s="14" t="s">
        <v>83</v>
      </c>
      <c r="AW358" s="14" t="s">
        <v>30</v>
      </c>
      <c r="AX358" s="14" t="s">
        <v>73</v>
      </c>
      <c r="AY358" s="239" t="s">
        <v>137</v>
      </c>
    </row>
    <row r="359" spans="2:51" s="15" customFormat="1" ht="12">
      <c r="B359" s="240"/>
      <c r="C359" s="241"/>
      <c r="D359" s="220" t="s">
        <v>146</v>
      </c>
      <c r="E359" s="242" t="s">
        <v>1</v>
      </c>
      <c r="F359" s="243" t="s">
        <v>178</v>
      </c>
      <c r="G359" s="241"/>
      <c r="H359" s="244">
        <v>96</v>
      </c>
      <c r="I359" s="245"/>
      <c r="J359" s="241"/>
      <c r="K359" s="241"/>
      <c r="L359" s="246"/>
      <c r="M359" s="247"/>
      <c r="N359" s="248"/>
      <c r="O359" s="248"/>
      <c r="P359" s="248"/>
      <c r="Q359" s="248"/>
      <c r="R359" s="248"/>
      <c r="S359" s="248"/>
      <c r="T359" s="249"/>
      <c r="AT359" s="250" t="s">
        <v>146</v>
      </c>
      <c r="AU359" s="250" t="s">
        <v>83</v>
      </c>
      <c r="AV359" s="15" t="s">
        <v>144</v>
      </c>
      <c r="AW359" s="15" t="s">
        <v>30</v>
      </c>
      <c r="AX359" s="15" t="s">
        <v>81</v>
      </c>
      <c r="AY359" s="250" t="s">
        <v>137</v>
      </c>
    </row>
    <row r="360" spans="1:65" s="2" customFormat="1" ht="16.5" customHeight="1">
      <c r="A360" s="34"/>
      <c r="B360" s="35"/>
      <c r="C360" s="204" t="s">
        <v>405</v>
      </c>
      <c r="D360" s="204" t="s">
        <v>140</v>
      </c>
      <c r="E360" s="205" t="s">
        <v>425</v>
      </c>
      <c r="F360" s="206" t="s">
        <v>426</v>
      </c>
      <c r="G360" s="207" t="s">
        <v>143</v>
      </c>
      <c r="H360" s="208">
        <v>90</v>
      </c>
      <c r="I360" s="209"/>
      <c r="J360" s="210">
        <f>ROUND(I360*H360,2)</f>
        <v>0</v>
      </c>
      <c r="K360" s="211"/>
      <c r="L360" s="39"/>
      <c r="M360" s="212" t="s">
        <v>1</v>
      </c>
      <c r="N360" s="213" t="s">
        <v>38</v>
      </c>
      <c r="O360" s="71"/>
      <c r="P360" s="214">
        <f>O360*H360</f>
        <v>0</v>
      </c>
      <c r="Q360" s="214">
        <v>0.00014</v>
      </c>
      <c r="R360" s="214">
        <f>Q360*H360</f>
        <v>0.012599999999999998</v>
      </c>
      <c r="S360" s="214">
        <v>0</v>
      </c>
      <c r="T360" s="215">
        <f>S360*H360</f>
        <v>0</v>
      </c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R360" s="216" t="s">
        <v>245</v>
      </c>
      <c r="AT360" s="216" t="s">
        <v>140</v>
      </c>
      <c r="AU360" s="216" t="s">
        <v>83</v>
      </c>
      <c r="AY360" s="17" t="s">
        <v>137</v>
      </c>
      <c r="BE360" s="217">
        <f>IF(N360="základní",J360,0)</f>
        <v>0</v>
      </c>
      <c r="BF360" s="217">
        <f>IF(N360="snížená",J360,0)</f>
        <v>0</v>
      </c>
      <c r="BG360" s="217">
        <f>IF(N360="zákl. přenesená",J360,0)</f>
        <v>0</v>
      </c>
      <c r="BH360" s="217">
        <f>IF(N360="sníž. přenesená",J360,0)</f>
        <v>0</v>
      </c>
      <c r="BI360" s="217">
        <f>IF(N360="nulová",J360,0)</f>
        <v>0</v>
      </c>
      <c r="BJ360" s="17" t="s">
        <v>81</v>
      </c>
      <c r="BK360" s="217">
        <f>ROUND(I360*H360,2)</f>
        <v>0</v>
      </c>
      <c r="BL360" s="17" t="s">
        <v>245</v>
      </c>
      <c r="BM360" s="216" t="s">
        <v>427</v>
      </c>
    </row>
    <row r="361" spans="2:51" s="13" customFormat="1" ht="12">
      <c r="B361" s="218"/>
      <c r="C361" s="219"/>
      <c r="D361" s="220" t="s">
        <v>146</v>
      </c>
      <c r="E361" s="221" t="s">
        <v>1</v>
      </c>
      <c r="F361" s="222" t="s">
        <v>182</v>
      </c>
      <c r="G361" s="219"/>
      <c r="H361" s="221" t="s">
        <v>1</v>
      </c>
      <c r="I361" s="223"/>
      <c r="J361" s="219"/>
      <c r="K361" s="219"/>
      <c r="L361" s="224"/>
      <c r="M361" s="225"/>
      <c r="N361" s="226"/>
      <c r="O361" s="226"/>
      <c r="P361" s="226"/>
      <c r="Q361" s="226"/>
      <c r="R361" s="226"/>
      <c r="S361" s="226"/>
      <c r="T361" s="227"/>
      <c r="AT361" s="228" t="s">
        <v>146</v>
      </c>
      <c r="AU361" s="228" t="s">
        <v>83</v>
      </c>
      <c r="AV361" s="13" t="s">
        <v>81</v>
      </c>
      <c r="AW361" s="13" t="s">
        <v>30</v>
      </c>
      <c r="AX361" s="13" t="s">
        <v>73</v>
      </c>
      <c r="AY361" s="228" t="s">
        <v>137</v>
      </c>
    </row>
    <row r="362" spans="2:51" s="14" customFormat="1" ht="12">
      <c r="B362" s="229"/>
      <c r="C362" s="230"/>
      <c r="D362" s="220" t="s">
        <v>146</v>
      </c>
      <c r="E362" s="231" t="s">
        <v>1</v>
      </c>
      <c r="F362" s="232" t="s">
        <v>209</v>
      </c>
      <c r="G362" s="230"/>
      <c r="H362" s="233">
        <v>90</v>
      </c>
      <c r="I362" s="234"/>
      <c r="J362" s="230"/>
      <c r="K362" s="230"/>
      <c r="L362" s="235"/>
      <c r="M362" s="236"/>
      <c r="N362" s="237"/>
      <c r="O362" s="237"/>
      <c r="P362" s="237"/>
      <c r="Q362" s="237"/>
      <c r="R362" s="237"/>
      <c r="S362" s="237"/>
      <c r="T362" s="238"/>
      <c r="AT362" s="239" t="s">
        <v>146</v>
      </c>
      <c r="AU362" s="239" t="s">
        <v>83</v>
      </c>
      <c r="AV362" s="14" t="s">
        <v>83</v>
      </c>
      <c r="AW362" s="14" t="s">
        <v>30</v>
      </c>
      <c r="AX362" s="14" t="s">
        <v>81</v>
      </c>
      <c r="AY362" s="239" t="s">
        <v>137</v>
      </c>
    </row>
    <row r="363" spans="1:65" s="2" customFormat="1" ht="16.5" customHeight="1">
      <c r="A363" s="34"/>
      <c r="B363" s="35"/>
      <c r="C363" s="204" t="s">
        <v>428</v>
      </c>
      <c r="D363" s="204" t="s">
        <v>140</v>
      </c>
      <c r="E363" s="205" t="s">
        <v>429</v>
      </c>
      <c r="F363" s="206" t="s">
        <v>430</v>
      </c>
      <c r="G363" s="207" t="s">
        <v>143</v>
      </c>
      <c r="H363" s="208">
        <v>90</v>
      </c>
      <c r="I363" s="209"/>
      <c r="J363" s="210">
        <f>ROUND(I363*H363,2)</f>
        <v>0</v>
      </c>
      <c r="K363" s="211"/>
      <c r="L363" s="39"/>
      <c r="M363" s="212" t="s">
        <v>1</v>
      </c>
      <c r="N363" s="213" t="s">
        <v>38</v>
      </c>
      <c r="O363" s="71"/>
      <c r="P363" s="214">
        <f>O363*H363</f>
        <v>0</v>
      </c>
      <c r="Q363" s="214">
        <v>0.00017</v>
      </c>
      <c r="R363" s="214">
        <f>Q363*H363</f>
        <v>0.015300000000000001</v>
      </c>
      <c r="S363" s="214">
        <v>0</v>
      </c>
      <c r="T363" s="215">
        <f>S363*H363</f>
        <v>0</v>
      </c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R363" s="216" t="s">
        <v>245</v>
      </c>
      <c r="AT363" s="216" t="s">
        <v>140</v>
      </c>
      <c r="AU363" s="216" t="s">
        <v>83</v>
      </c>
      <c r="AY363" s="17" t="s">
        <v>137</v>
      </c>
      <c r="BE363" s="217">
        <f>IF(N363="základní",J363,0)</f>
        <v>0</v>
      </c>
      <c r="BF363" s="217">
        <f>IF(N363="snížená",J363,0)</f>
        <v>0</v>
      </c>
      <c r="BG363" s="217">
        <f>IF(N363="zákl. přenesená",J363,0)</f>
        <v>0</v>
      </c>
      <c r="BH363" s="217">
        <f>IF(N363="sníž. přenesená",J363,0)</f>
        <v>0</v>
      </c>
      <c r="BI363" s="217">
        <f>IF(N363="nulová",J363,0)</f>
        <v>0</v>
      </c>
      <c r="BJ363" s="17" t="s">
        <v>81</v>
      </c>
      <c r="BK363" s="217">
        <f>ROUND(I363*H363,2)</f>
        <v>0</v>
      </c>
      <c r="BL363" s="17" t="s">
        <v>245</v>
      </c>
      <c r="BM363" s="216" t="s">
        <v>431</v>
      </c>
    </row>
    <row r="364" spans="2:51" s="13" customFormat="1" ht="12">
      <c r="B364" s="218"/>
      <c r="C364" s="219"/>
      <c r="D364" s="220" t="s">
        <v>146</v>
      </c>
      <c r="E364" s="221" t="s">
        <v>1</v>
      </c>
      <c r="F364" s="222" t="s">
        <v>182</v>
      </c>
      <c r="G364" s="219"/>
      <c r="H364" s="221" t="s">
        <v>1</v>
      </c>
      <c r="I364" s="223"/>
      <c r="J364" s="219"/>
      <c r="K364" s="219"/>
      <c r="L364" s="224"/>
      <c r="M364" s="225"/>
      <c r="N364" s="226"/>
      <c r="O364" s="226"/>
      <c r="P364" s="226"/>
      <c r="Q364" s="226"/>
      <c r="R364" s="226"/>
      <c r="S364" s="226"/>
      <c r="T364" s="227"/>
      <c r="AT364" s="228" t="s">
        <v>146</v>
      </c>
      <c r="AU364" s="228" t="s">
        <v>83</v>
      </c>
      <c r="AV364" s="13" t="s">
        <v>81</v>
      </c>
      <c r="AW364" s="13" t="s">
        <v>30</v>
      </c>
      <c r="AX364" s="13" t="s">
        <v>73</v>
      </c>
      <c r="AY364" s="228" t="s">
        <v>137</v>
      </c>
    </row>
    <row r="365" spans="2:51" s="14" customFormat="1" ht="12">
      <c r="B365" s="229"/>
      <c r="C365" s="230"/>
      <c r="D365" s="220" t="s">
        <v>146</v>
      </c>
      <c r="E365" s="231" t="s">
        <v>1</v>
      </c>
      <c r="F365" s="232" t="s">
        <v>209</v>
      </c>
      <c r="G365" s="230"/>
      <c r="H365" s="233">
        <v>90</v>
      </c>
      <c r="I365" s="234"/>
      <c r="J365" s="230"/>
      <c r="K365" s="230"/>
      <c r="L365" s="235"/>
      <c r="M365" s="236"/>
      <c r="N365" s="237"/>
      <c r="O365" s="237"/>
      <c r="P365" s="237"/>
      <c r="Q365" s="237"/>
      <c r="R365" s="237"/>
      <c r="S365" s="237"/>
      <c r="T365" s="238"/>
      <c r="AT365" s="239" t="s">
        <v>146</v>
      </c>
      <c r="AU365" s="239" t="s">
        <v>83</v>
      </c>
      <c r="AV365" s="14" t="s">
        <v>83</v>
      </c>
      <c r="AW365" s="14" t="s">
        <v>30</v>
      </c>
      <c r="AX365" s="14" t="s">
        <v>81</v>
      </c>
      <c r="AY365" s="239" t="s">
        <v>137</v>
      </c>
    </row>
    <row r="366" spans="1:65" s="2" customFormat="1" ht="16.5" customHeight="1">
      <c r="A366" s="34"/>
      <c r="B366" s="35"/>
      <c r="C366" s="204" t="s">
        <v>432</v>
      </c>
      <c r="D366" s="204" t="s">
        <v>140</v>
      </c>
      <c r="E366" s="205" t="s">
        <v>433</v>
      </c>
      <c r="F366" s="206" t="s">
        <v>434</v>
      </c>
      <c r="G366" s="207" t="s">
        <v>143</v>
      </c>
      <c r="H366" s="208">
        <v>90</v>
      </c>
      <c r="I366" s="209"/>
      <c r="J366" s="210">
        <f>ROUND(I366*H366,2)</f>
        <v>0</v>
      </c>
      <c r="K366" s="211"/>
      <c r="L366" s="39"/>
      <c r="M366" s="212" t="s">
        <v>1</v>
      </c>
      <c r="N366" s="213" t="s">
        <v>38</v>
      </c>
      <c r="O366" s="71"/>
      <c r="P366" s="214">
        <f>O366*H366</f>
        <v>0</v>
      </c>
      <c r="Q366" s="214">
        <v>0.00101</v>
      </c>
      <c r="R366" s="214">
        <f>Q366*H366</f>
        <v>0.09090000000000001</v>
      </c>
      <c r="S366" s="214">
        <v>0</v>
      </c>
      <c r="T366" s="215">
        <f>S366*H366</f>
        <v>0</v>
      </c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R366" s="216" t="s">
        <v>245</v>
      </c>
      <c r="AT366" s="216" t="s">
        <v>140</v>
      </c>
      <c r="AU366" s="216" t="s">
        <v>83</v>
      </c>
      <c r="AY366" s="17" t="s">
        <v>137</v>
      </c>
      <c r="BE366" s="217">
        <f>IF(N366="základní",J366,0)</f>
        <v>0</v>
      </c>
      <c r="BF366" s="217">
        <f>IF(N366="snížená",J366,0)</f>
        <v>0</v>
      </c>
      <c r="BG366" s="217">
        <f>IF(N366="zákl. přenesená",J366,0)</f>
        <v>0</v>
      </c>
      <c r="BH366" s="217">
        <f>IF(N366="sníž. přenesená",J366,0)</f>
        <v>0</v>
      </c>
      <c r="BI366" s="217">
        <f>IF(N366="nulová",J366,0)</f>
        <v>0</v>
      </c>
      <c r="BJ366" s="17" t="s">
        <v>81</v>
      </c>
      <c r="BK366" s="217">
        <f>ROUND(I366*H366,2)</f>
        <v>0</v>
      </c>
      <c r="BL366" s="17" t="s">
        <v>245</v>
      </c>
      <c r="BM366" s="216" t="s">
        <v>435</v>
      </c>
    </row>
    <row r="367" spans="2:51" s="13" customFormat="1" ht="12">
      <c r="B367" s="218"/>
      <c r="C367" s="219"/>
      <c r="D367" s="220" t="s">
        <v>146</v>
      </c>
      <c r="E367" s="221" t="s">
        <v>1</v>
      </c>
      <c r="F367" s="222" t="s">
        <v>182</v>
      </c>
      <c r="G367" s="219"/>
      <c r="H367" s="221" t="s">
        <v>1</v>
      </c>
      <c r="I367" s="223"/>
      <c r="J367" s="219"/>
      <c r="K367" s="219"/>
      <c r="L367" s="224"/>
      <c r="M367" s="225"/>
      <c r="N367" s="226"/>
      <c r="O367" s="226"/>
      <c r="P367" s="226"/>
      <c r="Q367" s="226"/>
      <c r="R367" s="226"/>
      <c r="S367" s="226"/>
      <c r="T367" s="227"/>
      <c r="AT367" s="228" t="s">
        <v>146</v>
      </c>
      <c r="AU367" s="228" t="s">
        <v>83</v>
      </c>
      <c r="AV367" s="13" t="s">
        <v>81</v>
      </c>
      <c r="AW367" s="13" t="s">
        <v>30</v>
      </c>
      <c r="AX367" s="13" t="s">
        <v>73</v>
      </c>
      <c r="AY367" s="228" t="s">
        <v>137</v>
      </c>
    </row>
    <row r="368" spans="2:51" s="14" customFormat="1" ht="12">
      <c r="B368" s="229"/>
      <c r="C368" s="230"/>
      <c r="D368" s="220" t="s">
        <v>146</v>
      </c>
      <c r="E368" s="231" t="s">
        <v>1</v>
      </c>
      <c r="F368" s="232" t="s">
        <v>209</v>
      </c>
      <c r="G368" s="230"/>
      <c r="H368" s="233">
        <v>90</v>
      </c>
      <c r="I368" s="234"/>
      <c r="J368" s="230"/>
      <c r="K368" s="230"/>
      <c r="L368" s="235"/>
      <c r="M368" s="236"/>
      <c r="N368" s="237"/>
      <c r="O368" s="237"/>
      <c r="P368" s="237"/>
      <c r="Q368" s="237"/>
      <c r="R368" s="237"/>
      <c r="S368" s="237"/>
      <c r="T368" s="238"/>
      <c r="AT368" s="239" t="s">
        <v>146</v>
      </c>
      <c r="AU368" s="239" t="s">
        <v>83</v>
      </c>
      <c r="AV368" s="14" t="s">
        <v>83</v>
      </c>
      <c r="AW368" s="14" t="s">
        <v>30</v>
      </c>
      <c r="AX368" s="14" t="s">
        <v>81</v>
      </c>
      <c r="AY368" s="239" t="s">
        <v>137</v>
      </c>
    </row>
    <row r="369" spans="2:63" s="12" customFormat="1" ht="22.95" customHeight="1">
      <c r="B369" s="188"/>
      <c r="C369" s="189"/>
      <c r="D369" s="190" t="s">
        <v>72</v>
      </c>
      <c r="E369" s="202" t="s">
        <v>436</v>
      </c>
      <c r="F369" s="202" t="s">
        <v>437</v>
      </c>
      <c r="G369" s="189"/>
      <c r="H369" s="189"/>
      <c r="I369" s="192"/>
      <c r="J369" s="203">
        <f>BK369</f>
        <v>0</v>
      </c>
      <c r="K369" s="189"/>
      <c r="L369" s="194"/>
      <c r="M369" s="195"/>
      <c r="N369" s="196"/>
      <c r="O369" s="196"/>
      <c r="P369" s="197">
        <f>SUM(P370:P399)</f>
        <v>0</v>
      </c>
      <c r="Q369" s="196"/>
      <c r="R369" s="197">
        <f>SUM(R370:R399)</f>
        <v>0.72854</v>
      </c>
      <c r="S369" s="196"/>
      <c r="T369" s="198">
        <f>SUM(T370:T399)</f>
        <v>0.15469</v>
      </c>
      <c r="AR369" s="199" t="s">
        <v>83</v>
      </c>
      <c r="AT369" s="200" t="s">
        <v>72</v>
      </c>
      <c r="AU369" s="200" t="s">
        <v>81</v>
      </c>
      <c r="AY369" s="199" t="s">
        <v>137</v>
      </c>
      <c r="BK369" s="201">
        <f>SUM(BK370:BK399)</f>
        <v>0</v>
      </c>
    </row>
    <row r="370" spans="1:65" s="2" customFormat="1" ht="16.5" customHeight="1">
      <c r="A370" s="34"/>
      <c r="B370" s="35"/>
      <c r="C370" s="204" t="s">
        <v>438</v>
      </c>
      <c r="D370" s="204" t="s">
        <v>140</v>
      </c>
      <c r="E370" s="205" t="s">
        <v>439</v>
      </c>
      <c r="F370" s="206" t="s">
        <v>440</v>
      </c>
      <c r="G370" s="207" t="s">
        <v>143</v>
      </c>
      <c r="H370" s="208">
        <v>499</v>
      </c>
      <c r="I370" s="209"/>
      <c r="J370" s="210">
        <f>ROUND(I370*H370,2)</f>
        <v>0</v>
      </c>
      <c r="K370" s="211"/>
      <c r="L370" s="39"/>
      <c r="M370" s="212" t="s">
        <v>1</v>
      </c>
      <c r="N370" s="213" t="s">
        <v>38</v>
      </c>
      <c r="O370" s="71"/>
      <c r="P370" s="214">
        <f>O370*H370</f>
        <v>0</v>
      </c>
      <c r="Q370" s="214">
        <v>0.001</v>
      </c>
      <c r="R370" s="214">
        <f>Q370*H370</f>
        <v>0.499</v>
      </c>
      <c r="S370" s="214">
        <v>0.00031</v>
      </c>
      <c r="T370" s="215">
        <f>S370*H370</f>
        <v>0.15469</v>
      </c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R370" s="216" t="s">
        <v>245</v>
      </c>
      <c r="AT370" s="216" t="s">
        <v>140</v>
      </c>
      <c r="AU370" s="216" t="s">
        <v>83</v>
      </c>
      <c r="AY370" s="17" t="s">
        <v>137</v>
      </c>
      <c r="BE370" s="217">
        <f>IF(N370="základní",J370,0)</f>
        <v>0</v>
      </c>
      <c r="BF370" s="217">
        <f>IF(N370="snížená",J370,0)</f>
        <v>0</v>
      </c>
      <c r="BG370" s="217">
        <f>IF(N370="zákl. přenesená",J370,0)</f>
        <v>0</v>
      </c>
      <c r="BH370" s="217">
        <f>IF(N370="sníž. přenesená",J370,0)</f>
        <v>0</v>
      </c>
      <c r="BI370" s="217">
        <f>IF(N370="nulová",J370,0)</f>
        <v>0</v>
      </c>
      <c r="BJ370" s="17" t="s">
        <v>81</v>
      </c>
      <c r="BK370" s="217">
        <f>ROUND(I370*H370,2)</f>
        <v>0</v>
      </c>
      <c r="BL370" s="17" t="s">
        <v>245</v>
      </c>
      <c r="BM370" s="216" t="s">
        <v>441</v>
      </c>
    </row>
    <row r="371" spans="2:51" s="13" customFormat="1" ht="12">
      <c r="B371" s="218"/>
      <c r="C371" s="219"/>
      <c r="D371" s="220" t="s">
        <v>146</v>
      </c>
      <c r="E371" s="221" t="s">
        <v>1</v>
      </c>
      <c r="F371" s="222" t="s">
        <v>147</v>
      </c>
      <c r="G371" s="219"/>
      <c r="H371" s="221" t="s">
        <v>1</v>
      </c>
      <c r="I371" s="223"/>
      <c r="J371" s="219"/>
      <c r="K371" s="219"/>
      <c r="L371" s="224"/>
      <c r="M371" s="225"/>
      <c r="N371" s="226"/>
      <c r="O371" s="226"/>
      <c r="P371" s="226"/>
      <c r="Q371" s="226"/>
      <c r="R371" s="226"/>
      <c r="S371" s="226"/>
      <c r="T371" s="227"/>
      <c r="AT371" s="228" t="s">
        <v>146</v>
      </c>
      <c r="AU371" s="228" t="s">
        <v>83</v>
      </c>
      <c r="AV371" s="13" t="s">
        <v>81</v>
      </c>
      <c r="AW371" s="13" t="s">
        <v>30</v>
      </c>
      <c r="AX371" s="13" t="s">
        <v>73</v>
      </c>
      <c r="AY371" s="228" t="s">
        <v>137</v>
      </c>
    </row>
    <row r="372" spans="2:51" s="14" customFormat="1" ht="12">
      <c r="B372" s="229"/>
      <c r="C372" s="230"/>
      <c r="D372" s="220" t="s">
        <v>146</v>
      </c>
      <c r="E372" s="231" t="s">
        <v>1</v>
      </c>
      <c r="F372" s="232" t="s">
        <v>195</v>
      </c>
      <c r="G372" s="230"/>
      <c r="H372" s="233">
        <v>168</v>
      </c>
      <c r="I372" s="234"/>
      <c r="J372" s="230"/>
      <c r="K372" s="230"/>
      <c r="L372" s="235"/>
      <c r="M372" s="236"/>
      <c r="N372" s="237"/>
      <c r="O372" s="237"/>
      <c r="P372" s="237"/>
      <c r="Q372" s="237"/>
      <c r="R372" s="237"/>
      <c r="S372" s="237"/>
      <c r="T372" s="238"/>
      <c r="AT372" s="239" t="s">
        <v>146</v>
      </c>
      <c r="AU372" s="239" t="s">
        <v>83</v>
      </c>
      <c r="AV372" s="14" t="s">
        <v>83</v>
      </c>
      <c r="AW372" s="14" t="s">
        <v>30</v>
      </c>
      <c r="AX372" s="14" t="s">
        <v>73</v>
      </c>
      <c r="AY372" s="239" t="s">
        <v>137</v>
      </c>
    </row>
    <row r="373" spans="2:51" s="13" customFormat="1" ht="12">
      <c r="B373" s="218"/>
      <c r="C373" s="219"/>
      <c r="D373" s="220" t="s">
        <v>146</v>
      </c>
      <c r="E373" s="221" t="s">
        <v>1</v>
      </c>
      <c r="F373" s="222" t="s">
        <v>235</v>
      </c>
      <c r="G373" s="219"/>
      <c r="H373" s="221" t="s">
        <v>1</v>
      </c>
      <c r="I373" s="223"/>
      <c r="J373" s="219"/>
      <c r="K373" s="219"/>
      <c r="L373" s="224"/>
      <c r="M373" s="225"/>
      <c r="N373" s="226"/>
      <c r="O373" s="226"/>
      <c r="P373" s="226"/>
      <c r="Q373" s="226"/>
      <c r="R373" s="226"/>
      <c r="S373" s="226"/>
      <c r="T373" s="227"/>
      <c r="AT373" s="228" t="s">
        <v>146</v>
      </c>
      <c r="AU373" s="228" t="s">
        <v>83</v>
      </c>
      <c r="AV373" s="13" t="s">
        <v>81</v>
      </c>
      <c r="AW373" s="13" t="s">
        <v>30</v>
      </c>
      <c r="AX373" s="13" t="s">
        <v>73</v>
      </c>
      <c r="AY373" s="228" t="s">
        <v>137</v>
      </c>
    </row>
    <row r="374" spans="2:51" s="14" customFormat="1" ht="12">
      <c r="B374" s="229"/>
      <c r="C374" s="230"/>
      <c r="D374" s="220" t="s">
        <v>146</v>
      </c>
      <c r="E374" s="231" t="s">
        <v>1</v>
      </c>
      <c r="F374" s="232" t="s">
        <v>442</v>
      </c>
      <c r="G374" s="230"/>
      <c r="H374" s="233">
        <v>114</v>
      </c>
      <c r="I374" s="234"/>
      <c r="J374" s="230"/>
      <c r="K374" s="230"/>
      <c r="L374" s="235"/>
      <c r="M374" s="236"/>
      <c r="N374" s="237"/>
      <c r="O374" s="237"/>
      <c r="P374" s="237"/>
      <c r="Q374" s="237"/>
      <c r="R374" s="237"/>
      <c r="S374" s="237"/>
      <c r="T374" s="238"/>
      <c r="AT374" s="239" t="s">
        <v>146</v>
      </c>
      <c r="AU374" s="239" t="s">
        <v>83</v>
      </c>
      <c r="AV374" s="14" t="s">
        <v>83</v>
      </c>
      <c r="AW374" s="14" t="s">
        <v>30</v>
      </c>
      <c r="AX374" s="14" t="s">
        <v>73</v>
      </c>
      <c r="AY374" s="239" t="s">
        <v>137</v>
      </c>
    </row>
    <row r="375" spans="2:51" s="13" customFormat="1" ht="12">
      <c r="B375" s="218"/>
      <c r="C375" s="219"/>
      <c r="D375" s="220" t="s">
        <v>146</v>
      </c>
      <c r="E375" s="221" t="s">
        <v>1</v>
      </c>
      <c r="F375" s="222" t="s">
        <v>185</v>
      </c>
      <c r="G375" s="219"/>
      <c r="H375" s="221" t="s">
        <v>1</v>
      </c>
      <c r="I375" s="223"/>
      <c r="J375" s="219"/>
      <c r="K375" s="219"/>
      <c r="L375" s="224"/>
      <c r="M375" s="225"/>
      <c r="N375" s="226"/>
      <c r="O375" s="226"/>
      <c r="P375" s="226"/>
      <c r="Q375" s="226"/>
      <c r="R375" s="226"/>
      <c r="S375" s="226"/>
      <c r="T375" s="227"/>
      <c r="AT375" s="228" t="s">
        <v>146</v>
      </c>
      <c r="AU375" s="228" t="s">
        <v>83</v>
      </c>
      <c r="AV375" s="13" t="s">
        <v>81</v>
      </c>
      <c r="AW375" s="13" t="s">
        <v>30</v>
      </c>
      <c r="AX375" s="13" t="s">
        <v>73</v>
      </c>
      <c r="AY375" s="228" t="s">
        <v>137</v>
      </c>
    </row>
    <row r="376" spans="2:51" s="14" customFormat="1" ht="12">
      <c r="B376" s="229"/>
      <c r="C376" s="230"/>
      <c r="D376" s="220" t="s">
        <v>146</v>
      </c>
      <c r="E376" s="231" t="s">
        <v>1</v>
      </c>
      <c r="F376" s="232" t="s">
        <v>443</v>
      </c>
      <c r="G376" s="230"/>
      <c r="H376" s="233">
        <v>85</v>
      </c>
      <c r="I376" s="234"/>
      <c r="J376" s="230"/>
      <c r="K376" s="230"/>
      <c r="L376" s="235"/>
      <c r="M376" s="236"/>
      <c r="N376" s="237"/>
      <c r="O376" s="237"/>
      <c r="P376" s="237"/>
      <c r="Q376" s="237"/>
      <c r="R376" s="237"/>
      <c r="S376" s="237"/>
      <c r="T376" s="238"/>
      <c r="AT376" s="239" t="s">
        <v>146</v>
      </c>
      <c r="AU376" s="239" t="s">
        <v>83</v>
      </c>
      <c r="AV376" s="14" t="s">
        <v>83</v>
      </c>
      <c r="AW376" s="14" t="s">
        <v>30</v>
      </c>
      <c r="AX376" s="14" t="s">
        <v>73</v>
      </c>
      <c r="AY376" s="239" t="s">
        <v>137</v>
      </c>
    </row>
    <row r="377" spans="2:51" s="13" customFormat="1" ht="12">
      <c r="B377" s="218"/>
      <c r="C377" s="219"/>
      <c r="D377" s="220" t="s">
        <v>146</v>
      </c>
      <c r="E377" s="221" t="s">
        <v>1</v>
      </c>
      <c r="F377" s="222" t="s">
        <v>182</v>
      </c>
      <c r="G377" s="219"/>
      <c r="H377" s="221" t="s">
        <v>1</v>
      </c>
      <c r="I377" s="223"/>
      <c r="J377" s="219"/>
      <c r="K377" s="219"/>
      <c r="L377" s="224"/>
      <c r="M377" s="225"/>
      <c r="N377" s="226"/>
      <c r="O377" s="226"/>
      <c r="P377" s="226"/>
      <c r="Q377" s="226"/>
      <c r="R377" s="226"/>
      <c r="S377" s="226"/>
      <c r="T377" s="227"/>
      <c r="AT377" s="228" t="s">
        <v>146</v>
      </c>
      <c r="AU377" s="228" t="s">
        <v>83</v>
      </c>
      <c r="AV377" s="13" t="s">
        <v>81</v>
      </c>
      <c r="AW377" s="13" t="s">
        <v>30</v>
      </c>
      <c r="AX377" s="13" t="s">
        <v>73</v>
      </c>
      <c r="AY377" s="228" t="s">
        <v>137</v>
      </c>
    </row>
    <row r="378" spans="2:51" s="14" customFormat="1" ht="12">
      <c r="B378" s="229"/>
      <c r="C378" s="230"/>
      <c r="D378" s="220" t="s">
        <v>146</v>
      </c>
      <c r="E378" s="231" t="s">
        <v>1</v>
      </c>
      <c r="F378" s="232" t="s">
        <v>444</v>
      </c>
      <c r="G378" s="230"/>
      <c r="H378" s="233">
        <v>132</v>
      </c>
      <c r="I378" s="234"/>
      <c r="J378" s="230"/>
      <c r="K378" s="230"/>
      <c r="L378" s="235"/>
      <c r="M378" s="236"/>
      <c r="N378" s="237"/>
      <c r="O378" s="237"/>
      <c r="P378" s="237"/>
      <c r="Q378" s="237"/>
      <c r="R378" s="237"/>
      <c r="S378" s="237"/>
      <c r="T378" s="238"/>
      <c r="AT378" s="239" t="s">
        <v>146</v>
      </c>
      <c r="AU378" s="239" t="s">
        <v>83</v>
      </c>
      <c r="AV378" s="14" t="s">
        <v>83</v>
      </c>
      <c r="AW378" s="14" t="s">
        <v>30</v>
      </c>
      <c r="AX378" s="14" t="s">
        <v>73</v>
      </c>
      <c r="AY378" s="239" t="s">
        <v>137</v>
      </c>
    </row>
    <row r="379" spans="2:51" s="15" customFormat="1" ht="12">
      <c r="B379" s="240"/>
      <c r="C379" s="241"/>
      <c r="D379" s="220" t="s">
        <v>146</v>
      </c>
      <c r="E379" s="242" t="s">
        <v>1</v>
      </c>
      <c r="F379" s="243" t="s">
        <v>178</v>
      </c>
      <c r="G379" s="241"/>
      <c r="H379" s="244">
        <v>499</v>
      </c>
      <c r="I379" s="245"/>
      <c r="J379" s="241"/>
      <c r="K379" s="241"/>
      <c r="L379" s="246"/>
      <c r="M379" s="247"/>
      <c r="N379" s="248"/>
      <c r="O379" s="248"/>
      <c r="P379" s="248"/>
      <c r="Q379" s="248"/>
      <c r="R379" s="248"/>
      <c r="S379" s="248"/>
      <c r="T379" s="249"/>
      <c r="AT379" s="250" t="s">
        <v>146</v>
      </c>
      <c r="AU379" s="250" t="s">
        <v>83</v>
      </c>
      <c r="AV379" s="15" t="s">
        <v>144</v>
      </c>
      <c r="AW379" s="15" t="s">
        <v>30</v>
      </c>
      <c r="AX379" s="15" t="s">
        <v>81</v>
      </c>
      <c r="AY379" s="250" t="s">
        <v>137</v>
      </c>
    </row>
    <row r="380" spans="1:65" s="2" customFormat="1" ht="21.75" customHeight="1">
      <c r="A380" s="34"/>
      <c r="B380" s="35"/>
      <c r="C380" s="204" t="s">
        <v>445</v>
      </c>
      <c r="D380" s="204" t="s">
        <v>140</v>
      </c>
      <c r="E380" s="205" t="s">
        <v>446</v>
      </c>
      <c r="F380" s="206" t="s">
        <v>447</v>
      </c>
      <c r="G380" s="207" t="s">
        <v>143</v>
      </c>
      <c r="H380" s="208">
        <v>499</v>
      </c>
      <c r="I380" s="209"/>
      <c r="J380" s="210">
        <f>ROUND(I380*H380,2)</f>
        <v>0</v>
      </c>
      <c r="K380" s="211"/>
      <c r="L380" s="39"/>
      <c r="M380" s="212" t="s">
        <v>1</v>
      </c>
      <c r="N380" s="213" t="s">
        <v>38</v>
      </c>
      <c r="O380" s="71"/>
      <c r="P380" s="214">
        <f>O380*H380</f>
        <v>0</v>
      </c>
      <c r="Q380" s="214">
        <v>0.0002</v>
      </c>
      <c r="R380" s="214">
        <f>Q380*H380</f>
        <v>0.0998</v>
      </c>
      <c r="S380" s="214">
        <v>0</v>
      </c>
      <c r="T380" s="215">
        <f>S380*H380</f>
        <v>0</v>
      </c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R380" s="216" t="s">
        <v>245</v>
      </c>
      <c r="AT380" s="216" t="s">
        <v>140</v>
      </c>
      <c r="AU380" s="216" t="s">
        <v>83</v>
      </c>
      <c r="AY380" s="17" t="s">
        <v>137</v>
      </c>
      <c r="BE380" s="217">
        <f>IF(N380="základní",J380,0)</f>
        <v>0</v>
      </c>
      <c r="BF380" s="217">
        <f>IF(N380="snížená",J380,0)</f>
        <v>0</v>
      </c>
      <c r="BG380" s="217">
        <f>IF(N380="zákl. přenesená",J380,0)</f>
        <v>0</v>
      </c>
      <c r="BH380" s="217">
        <f>IF(N380="sníž. přenesená",J380,0)</f>
        <v>0</v>
      </c>
      <c r="BI380" s="217">
        <f>IF(N380="nulová",J380,0)</f>
        <v>0</v>
      </c>
      <c r="BJ380" s="17" t="s">
        <v>81</v>
      </c>
      <c r="BK380" s="217">
        <f>ROUND(I380*H380,2)</f>
        <v>0</v>
      </c>
      <c r="BL380" s="17" t="s">
        <v>245</v>
      </c>
      <c r="BM380" s="216" t="s">
        <v>448</v>
      </c>
    </row>
    <row r="381" spans="2:51" s="13" customFormat="1" ht="12">
      <c r="B381" s="218"/>
      <c r="C381" s="219"/>
      <c r="D381" s="220" t="s">
        <v>146</v>
      </c>
      <c r="E381" s="221" t="s">
        <v>1</v>
      </c>
      <c r="F381" s="222" t="s">
        <v>147</v>
      </c>
      <c r="G381" s="219"/>
      <c r="H381" s="221" t="s">
        <v>1</v>
      </c>
      <c r="I381" s="223"/>
      <c r="J381" s="219"/>
      <c r="K381" s="219"/>
      <c r="L381" s="224"/>
      <c r="M381" s="225"/>
      <c r="N381" s="226"/>
      <c r="O381" s="226"/>
      <c r="P381" s="226"/>
      <c r="Q381" s="226"/>
      <c r="R381" s="226"/>
      <c r="S381" s="226"/>
      <c r="T381" s="227"/>
      <c r="AT381" s="228" t="s">
        <v>146</v>
      </c>
      <c r="AU381" s="228" t="s">
        <v>83</v>
      </c>
      <c r="AV381" s="13" t="s">
        <v>81</v>
      </c>
      <c r="AW381" s="13" t="s">
        <v>30</v>
      </c>
      <c r="AX381" s="13" t="s">
        <v>73</v>
      </c>
      <c r="AY381" s="228" t="s">
        <v>137</v>
      </c>
    </row>
    <row r="382" spans="2:51" s="14" customFormat="1" ht="12">
      <c r="B382" s="229"/>
      <c r="C382" s="230"/>
      <c r="D382" s="220" t="s">
        <v>146</v>
      </c>
      <c r="E382" s="231" t="s">
        <v>1</v>
      </c>
      <c r="F382" s="232" t="s">
        <v>195</v>
      </c>
      <c r="G382" s="230"/>
      <c r="H382" s="233">
        <v>168</v>
      </c>
      <c r="I382" s="234"/>
      <c r="J382" s="230"/>
      <c r="K382" s="230"/>
      <c r="L382" s="235"/>
      <c r="M382" s="236"/>
      <c r="N382" s="237"/>
      <c r="O382" s="237"/>
      <c r="P382" s="237"/>
      <c r="Q382" s="237"/>
      <c r="R382" s="237"/>
      <c r="S382" s="237"/>
      <c r="T382" s="238"/>
      <c r="AT382" s="239" t="s">
        <v>146</v>
      </c>
      <c r="AU382" s="239" t="s">
        <v>83</v>
      </c>
      <c r="AV382" s="14" t="s">
        <v>83</v>
      </c>
      <c r="AW382" s="14" t="s">
        <v>30</v>
      </c>
      <c r="AX382" s="14" t="s">
        <v>73</v>
      </c>
      <c r="AY382" s="239" t="s">
        <v>137</v>
      </c>
    </row>
    <row r="383" spans="2:51" s="13" customFormat="1" ht="12">
      <c r="B383" s="218"/>
      <c r="C383" s="219"/>
      <c r="D383" s="220" t="s">
        <v>146</v>
      </c>
      <c r="E383" s="221" t="s">
        <v>1</v>
      </c>
      <c r="F383" s="222" t="s">
        <v>235</v>
      </c>
      <c r="G383" s="219"/>
      <c r="H383" s="221" t="s">
        <v>1</v>
      </c>
      <c r="I383" s="223"/>
      <c r="J383" s="219"/>
      <c r="K383" s="219"/>
      <c r="L383" s="224"/>
      <c r="M383" s="225"/>
      <c r="N383" s="226"/>
      <c r="O383" s="226"/>
      <c r="P383" s="226"/>
      <c r="Q383" s="226"/>
      <c r="R383" s="226"/>
      <c r="S383" s="226"/>
      <c r="T383" s="227"/>
      <c r="AT383" s="228" t="s">
        <v>146</v>
      </c>
      <c r="AU383" s="228" t="s">
        <v>83</v>
      </c>
      <c r="AV383" s="13" t="s">
        <v>81</v>
      </c>
      <c r="AW383" s="13" t="s">
        <v>30</v>
      </c>
      <c r="AX383" s="13" t="s">
        <v>73</v>
      </c>
      <c r="AY383" s="228" t="s">
        <v>137</v>
      </c>
    </row>
    <row r="384" spans="2:51" s="14" customFormat="1" ht="12">
      <c r="B384" s="229"/>
      <c r="C384" s="230"/>
      <c r="D384" s="220" t="s">
        <v>146</v>
      </c>
      <c r="E384" s="231" t="s">
        <v>1</v>
      </c>
      <c r="F384" s="232" t="s">
        <v>442</v>
      </c>
      <c r="G384" s="230"/>
      <c r="H384" s="233">
        <v>114</v>
      </c>
      <c r="I384" s="234"/>
      <c r="J384" s="230"/>
      <c r="K384" s="230"/>
      <c r="L384" s="235"/>
      <c r="M384" s="236"/>
      <c r="N384" s="237"/>
      <c r="O384" s="237"/>
      <c r="P384" s="237"/>
      <c r="Q384" s="237"/>
      <c r="R384" s="237"/>
      <c r="S384" s="237"/>
      <c r="T384" s="238"/>
      <c r="AT384" s="239" t="s">
        <v>146</v>
      </c>
      <c r="AU384" s="239" t="s">
        <v>83</v>
      </c>
      <c r="AV384" s="14" t="s">
        <v>83</v>
      </c>
      <c r="AW384" s="14" t="s">
        <v>30</v>
      </c>
      <c r="AX384" s="14" t="s">
        <v>73</v>
      </c>
      <c r="AY384" s="239" t="s">
        <v>137</v>
      </c>
    </row>
    <row r="385" spans="2:51" s="13" customFormat="1" ht="12">
      <c r="B385" s="218"/>
      <c r="C385" s="219"/>
      <c r="D385" s="220" t="s">
        <v>146</v>
      </c>
      <c r="E385" s="221" t="s">
        <v>1</v>
      </c>
      <c r="F385" s="222" t="s">
        <v>185</v>
      </c>
      <c r="G385" s="219"/>
      <c r="H385" s="221" t="s">
        <v>1</v>
      </c>
      <c r="I385" s="223"/>
      <c r="J385" s="219"/>
      <c r="K385" s="219"/>
      <c r="L385" s="224"/>
      <c r="M385" s="225"/>
      <c r="N385" s="226"/>
      <c r="O385" s="226"/>
      <c r="P385" s="226"/>
      <c r="Q385" s="226"/>
      <c r="R385" s="226"/>
      <c r="S385" s="226"/>
      <c r="T385" s="227"/>
      <c r="AT385" s="228" t="s">
        <v>146</v>
      </c>
      <c r="AU385" s="228" t="s">
        <v>83</v>
      </c>
      <c r="AV385" s="13" t="s">
        <v>81</v>
      </c>
      <c r="AW385" s="13" t="s">
        <v>30</v>
      </c>
      <c r="AX385" s="13" t="s">
        <v>73</v>
      </c>
      <c r="AY385" s="228" t="s">
        <v>137</v>
      </c>
    </row>
    <row r="386" spans="2:51" s="14" customFormat="1" ht="12">
      <c r="B386" s="229"/>
      <c r="C386" s="230"/>
      <c r="D386" s="220" t="s">
        <v>146</v>
      </c>
      <c r="E386" s="231" t="s">
        <v>1</v>
      </c>
      <c r="F386" s="232" t="s">
        <v>443</v>
      </c>
      <c r="G386" s="230"/>
      <c r="H386" s="233">
        <v>85</v>
      </c>
      <c r="I386" s="234"/>
      <c r="J386" s="230"/>
      <c r="K386" s="230"/>
      <c r="L386" s="235"/>
      <c r="M386" s="236"/>
      <c r="N386" s="237"/>
      <c r="O386" s="237"/>
      <c r="P386" s="237"/>
      <c r="Q386" s="237"/>
      <c r="R386" s="237"/>
      <c r="S386" s="237"/>
      <c r="T386" s="238"/>
      <c r="AT386" s="239" t="s">
        <v>146</v>
      </c>
      <c r="AU386" s="239" t="s">
        <v>83</v>
      </c>
      <c r="AV386" s="14" t="s">
        <v>83</v>
      </c>
      <c r="AW386" s="14" t="s">
        <v>30</v>
      </c>
      <c r="AX386" s="14" t="s">
        <v>73</v>
      </c>
      <c r="AY386" s="239" t="s">
        <v>137</v>
      </c>
    </row>
    <row r="387" spans="2:51" s="13" customFormat="1" ht="12">
      <c r="B387" s="218"/>
      <c r="C387" s="219"/>
      <c r="D387" s="220" t="s">
        <v>146</v>
      </c>
      <c r="E387" s="221" t="s">
        <v>1</v>
      </c>
      <c r="F387" s="222" t="s">
        <v>182</v>
      </c>
      <c r="G387" s="219"/>
      <c r="H387" s="221" t="s">
        <v>1</v>
      </c>
      <c r="I387" s="223"/>
      <c r="J387" s="219"/>
      <c r="K387" s="219"/>
      <c r="L387" s="224"/>
      <c r="M387" s="225"/>
      <c r="N387" s="226"/>
      <c r="O387" s="226"/>
      <c r="P387" s="226"/>
      <c r="Q387" s="226"/>
      <c r="R387" s="226"/>
      <c r="S387" s="226"/>
      <c r="T387" s="227"/>
      <c r="AT387" s="228" t="s">
        <v>146</v>
      </c>
      <c r="AU387" s="228" t="s">
        <v>83</v>
      </c>
      <c r="AV387" s="13" t="s">
        <v>81</v>
      </c>
      <c r="AW387" s="13" t="s">
        <v>30</v>
      </c>
      <c r="AX387" s="13" t="s">
        <v>73</v>
      </c>
      <c r="AY387" s="228" t="s">
        <v>137</v>
      </c>
    </row>
    <row r="388" spans="2:51" s="14" customFormat="1" ht="12">
      <c r="B388" s="229"/>
      <c r="C388" s="230"/>
      <c r="D388" s="220" t="s">
        <v>146</v>
      </c>
      <c r="E388" s="231" t="s">
        <v>1</v>
      </c>
      <c r="F388" s="232" t="s">
        <v>444</v>
      </c>
      <c r="G388" s="230"/>
      <c r="H388" s="233">
        <v>132</v>
      </c>
      <c r="I388" s="234"/>
      <c r="J388" s="230"/>
      <c r="K388" s="230"/>
      <c r="L388" s="235"/>
      <c r="M388" s="236"/>
      <c r="N388" s="237"/>
      <c r="O388" s="237"/>
      <c r="P388" s="237"/>
      <c r="Q388" s="237"/>
      <c r="R388" s="237"/>
      <c r="S388" s="237"/>
      <c r="T388" s="238"/>
      <c r="AT388" s="239" t="s">
        <v>146</v>
      </c>
      <c r="AU388" s="239" t="s">
        <v>83</v>
      </c>
      <c r="AV388" s="14" t="s">
        <v>83</v>
      </c>
      <c r="AW388" s="14" t="s">
        <v>30</v>
      </c>
      <c r="AX388" s="14" t="s">
        <v>73</v>
      </c>
      <c r="AY388" s="239" t="s">
        <v>137</v>
      </c>
    </row>
    <row r="389" spans="2:51" s="15" customFormat="1" ht="12">
      <c r="B389" s="240"/>
      <c r="C389" s="241"/>
      <c r="D389" s="220" t="s">
        <v>146</v>
      </c>
      <c r="E389" s="242" t="s">
        <v>1</v>
      </c>
      <c r="F389" s="243" t="s">
        <v>178</v>
      </c>
      <c r="G389" s="241"/>
      <c r="H389" s="244">
        <v>499</v>
      </c>
      <c r="I389" s="245"/>
      <c r="J389" s="241"/>
      <c r="K389" s="241"/>
      <c r="L389" s="246"/>
      <c r="M389" s="247"/>
      <c r="N389" s="248"/>
      <c r="O389" s="248"/>
      <c r="P389" s="248"/>
      <c r="Q389" s="248"/>
      <c r="R389" s="248"/>
      <c r="S389" s="248"/>
      <c r="T389" s="249"/>
      <c r="AT389" s="250" t="s">
        <v>146</v>
      </c>
      <c r="AU389" s="250" t="s">
        <v>83</v>
      </c>
      <c r="AV389" s="15" t="s">
        <v>144</v>
      </c>
      <c r="AW389" s="15" t="s">
        <v>30</v>
      </c>
      <c r="AX389" s="15" t="s">
        <v>81</v>
      </c>
      <c r="AY389" s="250" t="s">
        <v>137</v>
      </c>
    </row>
    <row r="390" spans="1:65" s="2" customFormat="1" ht="21.75" customHeight="1">
      <c r="A390" s="34"/>
      <c r="B390" s="35"/>
      <c r="C390" s="204" t="s">
        <v>449</v>
      </c>
      <c r="D390" s="204" t="s">
        <v>140</v>
      </c>
      <c r="E390" s="205" t="s">
        <v>450</v>
      </c>
      <c r="F390" s="206" t="s">
        <v>451</v>
      </c>
      <c r="G390" s="207" t="s">
        <v>143</v>
      </c>
      <c r="H390" s="208">
        <v>499</v>
      </c>
      <c r="I390" s="209"/>
      <c r="J390" s="210">
        <f>ROUND(I390*H390,2)</f>
        <v>0</v>
      </c>
      <c r="K390" s="211"/>
      <c r="L390" s="39"/>
      <c r="M390" s="212" t="s">
        <v>1</v>
      </c>
      <c r="N390" s="213" t="s">
        <v>38</v>
      </c>
      <c r="O390" s="71"/>
      <c r="P390" s="214">
        <f>O390*H390</f>
        <v>0</v>
      </c>
      <c r="Q390" s="214">
        <v>0.00026</v>
      </c>
      <c r="R390" s="214">
        <f>Q390*H390</f>
        <v>0.12974</v>
      </c>
      <c r="S390" s="214">
        <v>0</v>
      </c>
      <c r="T390" s="215">
        <f>S390*H390</f>
        <v>0</v>
      </c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R390" s="216" t="s">
        <v>245</v>
      </c>
      <c r="AT390" s="216" t="s">
        <v>140</v>
      </c>
      <c r="AU390" s="216" t="s">
        <v>83</v>
      </c>
      <c r="AY390" s="17" t="s">
        <v>137</v>
      </c>
      <c r="BE390" s="217">
        <f>IF(N390="základní",J390,0)</f>
        <v>0</v>
      </c>
      <c r="BF390" s="217">
        <f>IF(N390="snížená",J390,0)</f>
        <v>0</v>
      </c>
      <c r="BG390" s="217">
        <f>IF(N390="zákl. přenesená",J390,0)</f>
        <v>0</v>
      </c>
      <c r="BH390" s="217">
        <f>IF(N390="sníž. přenesená",J390,0)</f>
        <v>0</v>
      </c>
      <c r="BI390" s="217">
        <f>IF(N390="nulová",J390,0)</f>
        <v>0</v>
      </c>
      <c r="BJ390" s="17" t="s">
        <v>81</v>
      </c>
      <c r="BK390" s="217">
        <f>ROUND(I390*H390,2)</f>
        <v>0</v>
      </c>
      <c r="BL390" s="17" t="s">
        <v>245</v>
      </c>
      <c r="BM390" s="216" t="s">
        <v>452</v>
      </c>
    </row>
    <row r="391" spans="2:51" s="13" customFormat="1" ht="12">
      <c r="B391" s="218"/>
      <c r="C391" s="219"/>
      <c r="D391" s="220" t="s">
        <v>146</v>
      </c>
      <c r="E391" s="221" t="s">
        <v>1</v>
      </c>
      <c r="F391" s="222" t="s">
        <v>147</v>
      </c>
      <c r="G391" s="219"/>
      <c r="H391" s="221" t="s">
        <v>1</v>
      </c>
      <c r="I391" s="223"/>
      <c r="J391" s="219"/>
      <c r="K391" s="219"/>
      <c r="L391" s="224"/>
      <c r="M391" s="225"/>
      <c r="N391" s="226"/>
      <c r="O391" s="226"/>
      <c r="P391" s="226"/>
      <c r="Q391" s="226"/>
      <c r="R391" s="226"/>
      <c r="S391" s="226"/>
      <c r="T391" s="227"/>
      <c r="AT391" s="228" t="s">
        <v>146</v>
      </c>
      <c r="AU391" s="228" t="s">
        <v>83</v>
      </c>
      <c r="AV391" s="13" t="s">
        <v>81</v>
      </c>
      <c r="AW391" s="13" t="s">
        <v>30</v>
      </c>
      <c r="AX391" s="13" t="s">
        <v>73</v>
      </c>
      <c r="AY391" s="228" t="s">
        <v>137</v>
      </c>
    </row>
    <row r="392" spans="2:51" s="14" customFormat="1" ht="12">
      <c r="B392" s="229"/>
      <c r="C392" s="230"/>
      <c r="D392" s="220" t="s">
        <v>146</v>
      </c>
      <c r="E392" s="231" t="s">
        <v>1</v>
      </c>
      <c r="F392" s="232" t="s">
        <v>195</v>
      </c>
      <c r="G392" s="230"/>
      <c r="H392" s="233">
        <v>168</v>
      </c>
      <c r="I392" s="234"/>
      <c r="J392" s="230"/>
      <c r="K392" s="230"/>
      <c r="L392" s="235"/>
      <c r="M392" s="236"/>
      <c r="N392" s="237"/>
      <c r="O392" s="237"/>
      <c r="P392" s="237"/>
      <c r="Q392" s="237"/>
      <c r="R392" s="237"/>
      <c r="S392" s="237"/>
      <c r="T392" s="238"/>
      <c r="AT392" s="239" t="s">
        <v>146</v>
      </c>
      <c r="AU392" s="239" t="s">
        <v>83</v>
      </c>
      <c r="AV392" s="14" t="s">
        <v>83</v>
      </c>
      <c r="AW392" s="14" t="s">
        <v>30</v>
      </c>
      <c r="AX392" s="14" t="s">
        <v>73</v>
      </c>
      <c r="AY392" s="239" t="s">
        <v>137</v>
      </c>
    </row>
    <row r="393" spans="2:51" s="13" customFormat="1" ht="12">
      <c r="B393" s="218"/>
      <c r="C393" s="219"/>
      <c r="D393" s="220" t="s">
        <v>146</v>
      </c>
      <c r="E393" s="221" t="s">
        <v>1</v>
      </c>
      <c r="F393" s="222" t="s">
        <v>235</v>
      </c>
      <c r="G393" s="219"/>
      <c r="H393" s="221" t="s">
        <v>1</v>
      </c>
      <c r="I393" s="223"/>
      <c r="J393" s="219"/>
      <c r="K393" s="219"/>
      <c r="L393" s="224"/>
      <c r="M393" s="225"/>
      <c r="N393" s="226"/>
      <c r="O393" s="226"/>
      <c r="P393" s="226"/>
      <c r="Q393" s="226"/>
      <c r="R393" s="226"/>
      <c r="S393" s="226"/>
      <c r="T393" s="227"/>
      <c r="AT393" s="228" t="s">
        <v>146</v>
      </c>
      <c r="AU393" s="228" t="s">
        <v>83</v>
      </c>
      <c r="AV393" s="13" t="s">
        <v>81</v>
      </c>
      <c r="AW393" s="13" t="s">
        <v>30</v>
      </c>
      <c r="AX393" s="13" t="s">
        <v>73</v>
      </c>
      <c r="AY393" s="228" t="s">
        <v>137</v>
      </c>
    </row>
    <row r="394" spans="2:51" s="14" customFormat="1" ht="12">
      <c r="B394" s="229"/>
      <c r="C394" s="230"/>
      <c r="D394" s="220" t="s">
        <v>146</v>
      </c>
      <c r="E394" s="231" t="s">
        <v>1</v>
      </c>
      <c r="F394" s="232" t="s">
        <v>442</v>
      </c>
      <c r="G394" s="230"/>
      <c r="H394" s="233">
        <v>114</v>
      </c>
      <c r="I394" s="234"/>
      <c r="J394" s="230"/>
      <c r="K394" s="230"/>
      <c r="L394" s="235"/>
      <c r="M394" s="236"/>
      <c r="N394" s="237"/>
      <c r="O394" s="237"/>
      <c r="P394" s="237"/>
      <c r="Q394" s="237"/>
      <c r="R394" s="237"/>
      <c r="S394" s="237"/>
      <c r="T394" s="238"/>
      <c r="AT394" s="239" t="s">
        <v>146</v>
      </c>
      <c r="AU394" s="239" t="s">
        <v>83</v>
      </c>
      <c r="AV394" s="14" t="s">
        <v>83</v>
      </c>
      <c r="AW394" s="14" t="s">
        <v>30</v>
      </c>
      <c r="AX394" s="14" t="s">
        <v>73</v>
      </c>
      <c r="AY394" s="239" t="s">
        <v>137</v>
      </c>
    </row>
    <row r="395" spans="2:51" s="13" customFormat="1" ht="12">
      <c r="B395" s="218"/>
      <c r="C395" s="219"/>
      <c r="D395" s="220" t="s">
        <v>146</v>
      </c>
      <c r="E395" s="221" t="s">
        <v>1</v>
      </c>
      <c r="F395" s="222" t="s">
        <v>185</v>
      </c>
      <c r="G395" s="219"/>
      <c r="H395" s="221" t="s">
        <v>1</v>
      </c>
      <c r="I395" s="223"/>
      <c r="J395" s="219"/>
      <c r="K395" s="219"/>
      <c r="L395" s="224"/>
      <c r="M395" s="225"/>
      <c r="N395" s="226"/>
      <c r="O395" s="226"/>
      <c r="P395" s="226"/>
      <c r="Q395" s="226"/>
      <c r="R395" s="226"/>
      <c r="S395" s="226"/>
      <c r="T395" s="227"/>
      <c r="AT395" s="228" t="s">
        <v>146</v>
      </c>
      <c r="AU395" s="228" t="s">
        <v>83</v>
      </c>
      <c r="AV395" s="13" t="s">
        <v>81</v>
      </c>
      <c r="AW395" s="13" t="s">
        <v>30</v>
      </c>
      <c r="AX395" s="13" t="s">
        <v>73</v>
      </c>
      <c r="AY395" s="228" t="s">
        <v>137</v>
      </c>
    </row>
    <row r="396" spans="2:51" s="14" customFormat="1" ht="12">
      <c r="B396" s="229"/>
      <c r="C396" s="230"/>
      <c r="D396" s="220" t="s">
        <v>146</v>
      </c>
      <c r="E396" s="231" t="s">
        <v>1</v>
      </c>
      <c r="F396" s="232" t="s">
        <v>443</v>
      </c>
      <c r="G396" s="230"/>
      <c r="H396" s="233">
        <v>85</v>
      </c>
      <c r="I396" s="234"/>
      <c r="J396" s="230"/>
      <c r="K396" s="230"/>
      <c r="L396" s="235"/>
      <c r="M396" s="236"/>
      <c r="N396" s="237"/>
      <c r="O396" s="237"/>
      <c r="P396" s="237"/>
      <c r="Q396" s="237"/>
      <c r="R396" s="237"/>
      <c r="S396" s="237"/>
      <c r="T396" s="238"/>
      <c r="AT396" s="239" t="s">
        <v>146</v>
      </c>
      <c r="AU396" s="239" t="s">
        <v>83</v>
      </c>
      <c r="AV396" s="14" t="s">
        <v>83</v>
      </c>
      <c r="AW396" s="14" t="s">
        <v>30</v>
      </c>
      <c r="AX396" s="14" t="s">
        <v>73</v>
      </c>
      <c r="AY396" s="239" t="s">
        <v>137</v>
      </c>
    </row>
    <row r="397" spans="2:51" s="13" customFormat="1" ht="12">
      <c r="B397" s="218"/>
      <c r="C397" s="219"/>
      <c r="D397" s="220" t="s">
        <v>146</v>
      </c>
      <c r="E397" s="221" t="s">
        <v>1</v>
      </c>
      <c r="F397" s="222" t="s">
        <v>182</v>
      </c>
      <c r="G397" s="219"/>
      <c r="H397" s="221" t="s">
        <v>1</v>
      </c>
      <c r="I397" s="223"/>
      <c r="J397" s="219"/>
      <c r="K397" s="219"/>
      <c r="L397" s="224"/>
      <c r="M397" s="225"/>
      <c r="N397" s="226"/>
      <c r="O397" s="226"/>
      <c r="P397" s="226"/>
      <c r="Q397" s="226"/>
      <c r="R397" s="226"/>
      <c r="S397" s="226"/>
      <c r="T397" s="227"/>
      <c r="AT397" s="228" t="s">
        <v>146</v>
      </c>
      <c r="AU397" s="228" t="s">
        <v>83</v>
      </c>
      <c r="AV397" s="13" t="s">
        <v>81</v>
      </c>
      <c r="AW397" s="13" t="s">
        <v>30</v>
      </c>
      <c r="AX397" s="13" t="s">
        <v>73</v>
      </c>
      <c r="AY397" s="228" t="s">
        <v>137</v>
      </c>
    </row>
    <row r="398" spans="2:51" s="14" customFormat="1" ht="12">
      <c r="B398" s="229"/>
      <c r="C398" s="230"/>
      <c r="D398" s="220" t="s">
        <v>146</v>
      </c>
      <c r="E398" s="231" t="s">
        <v>1</v>
      </c>
      <c r="F398" s="232" t="s">
        <v>444</v>
      </c>
      <c r="G398" s="230"/>
      <c r="H398" s="233">
        <v>132</v>
      </c>
      <c r="I398" s="234"/>
      <c r="J398" s="230"/>
      <c r="K398" s="230"/>
      <c r="L398" s="235"/>
      <c r="M398" s="236"/>
      <c r="N398" s="237"/>
      <c r="O398" s="237"/>
      <c r="P398" s="237"/>
      <c r="Q398" s="237"/>
      <c r="R398" s="237"/>
      <c r="S398" s="237"/>
      <c r="T398" s="238"/>
      <c r="AT398" s="239" t="s">
        <v>146</v>
      </c>
      <c r="AU398" s="239" t="s">
        <v>83</v>
      </c>
      <c r="AV398" s="14" t="s">
        <v>83</v>
      </c>
      <c r="AW398" s="14" t="s">
        <v>30</v>
      </c>
      <c r="AX398" s="14" t="s">
        <v>73</v>
      </c>
      <c r="AY398" s="239" t="s">
        <v>137</v>
      </c>
    </row>
    <row r="399" spans="2:51" s="15" customFormat="1" ht="12">
      <c r="B399" s="240"/>
      <c r="C399" s="241"/>
      <c r="D399" s="220" t="s">
        <v>146</v>
      </c>
      <c r="E399" s="242" t="s">
        <v>1</v>
      </c>
      <c r="F399" s="243" t="s">
        <v>178</v>
      </c>
      <c r="G399" s="241"/>
      <c r="H399" s="244">
        <v>499</v>
      </c>
      <c r="I399" s="245"/>
      <c r="J399" s="241"/>
      <c r="K399" s="241"/>
      <c r="L399" s="246"/>
      <c r="M399" s="247"/>
      <c r="N399" s="248"/>
      <c r="O399" s="248"/>
      <c r="P399" s="248"/>
      <c r="Q399" s="248"/>
      <c r="R399" s="248"/>
      <c r="S399" s="248"/>
      <c r="T399" s="249"/>
      <c r="AT399" s="250" t="s">
        <v>146</v>
      </c>
      <c r="AU399" s="250" t="s">
        <v>83</v>
      </c>
      <c r="AV399" s="15" t="s">
        <v>144</v>
      </c>
      <c r="AW399" s="15" t="s">
        <v>30</v>
      </c>
      <c r="AX399" s="15" t="s">
        <v>81</v>
      </c>
      <c r="AY399" s="250" t="s">
        <v>137</v>
      </c>
    </row>
    <row r="400" spans="2:63" s="12" customFormat="1" ht="22.95" customHeight="1">
      <c r="B400" s="188"/>
      <c r="C400" s="189"/>
      <c r="D400" s="190" t="s">
        <v>72</v>
      </c>
      <c r="E400" s="202" t="s">
        <v>453</v>
      </c>
      <c r="F400" s="202" t="s">
        <v>454</v>
      </c>
      <c r="G400" s="189"/>
      <c r="H400" s="189"/>
      <c r="I400" s="192"/>
      <c r="J400" s="203">
        <f>BK400</f>
        <v>0</v>
      </c>
      <c r="K400" s="189"/>
      <c r="L400" s="194"/>
      <c r="M400" s="195"/>
      <c r="N400" s="196"/>
      <c r="O400" s="196"/>
      <c r="P400" s="197">
        <f>SUM(P401:P412)</f>
        <v>0</v>
      </c>
      <c r="Q400" s="196"/>
      <c r="R400" s="197">
        <f>SUM(R401:R412)</f>
        <v>0</v>
      </c>
      <c r="S400" s="196"/>
      <c r="T400" s="198">
        <f>SUM(T401:T412)</f>
        <v>0.5640000000000001</v>
      </c>
      <c r="AR400" s="199" t="s">
        <v>83</v>
      </c>
      <c r="AT400" s="200" t="s">
        <v>72</v>
      </c>
      <c r="AU400" s="200" t="s">
        <v>81</v>
      </c>
      <c r="AY400" s="199" t="s">
        <v>137</v>
      </c>
      <c r="BK400" s="201">
        <f>SUM(BK401:BK412)</f>
        <v>0</v>
      </c>
    </row>
    <row r="401" spans="1:65" s="2" customFormat="1" ht="16.5" customHeight="1">
      <c r="A401" s="34"/>
      <c r="B401" s="35"/>
      <c r="C401" s="204" t="s">
        <v>455</v>
      </c>
      <c r="D401" s="204" t="s">
        <v>140</v>
      </c>
      <c r="E401" s="205" t="s">
        <v>456</v>
      </c>
      <c r="F401" s="206" t="s">
        <v>457</v>
      </c>
      <c r="G401" s="207" t="s">
        <v>219</v>
      </c>
      <c r="H401" s="208">
        <v>1</v>
      </c>
      <c r="I401" s="209"/>
      <c r="J401" s="210">
        <f>ROUND(I401*H401,2)</f>
        <v>0</v>
      </c>
      <c r="K401" s="211"/>
      <c r="L401" s="39"/>
      <c r="M401" s="212" t="s">
        <v>1</v>
      </c>
      <c r="N401" s="213" t="s">
        <v>38</v>
      </c>
      <c r="O401" s="71"/>
      <c r="P401" s="214">
        <f>O401*H401</f>
        <v>0</v>
      </c>
      <c r="Q401" s="214">
        <v>0</v>
      </c>
      <c r="R401" s="214">
        <f>Q401*H401</f>
        <v>0</v>
      </c>
      <c r="S401" s="214">
        <v>0</v>
      </c>
      <c r="T401" s="215">
        <f>S401*H401</f>
        <v>0</v>
      </c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R401" s="216" t="s">
        <v>245</v>
      </c>
      <c r="AT401" s="216" t="s">
        <v>140</v>
      </c>
      <c r="AU401" s="216" t="s">
        <v>83</v>
      </c>
      <c r="AY401" s="17" t="s">
        <v>137</v>
      </c>
      <c r="BE401" s="217">
        <f>IF(N401="základní",J401,0)</f>
        <v>0</v>
      </c>
      <c r="BF401" s="217">
        <f>IF(N401="snížená",J401,0)</f>
        <v>0</v>
      </c>
      <c r="BG401" s="217">
        <f>IF(N401="zákl. přenesená",J401,0)</f>
        <v>0</v>
      </c>
      <c r="BH401" s="217">
        <f>IF(N401="sníž. přenesená",J401,0)</f>
        <v>0</v>
      </c>
      <c r="BI401" s="217">
        <f>IF(N401="nulová",J401,0)</f>
        <v>0</v>
      </c>
      <c r="BJ401" s="17" t="s">
        <v>81</v>
      </c>
      <c r="BK401" s="217">
        <f>ROUND(I401*H401,2)</f>
        <v>0</v>
      </c>
      <c r="BL401" s="17" t="s">
        <v>245</v>
      </c>
      <c r="BM401" s="216" t="s">
        <v>458</v>
      </c>
    </row>
    <row r="402" spans="2:51" s="13" customFormat="1" ht="12">
      <c r="B402" s="218"/>
      <c r="C402" s="219"/>
      <c r="D402" s="220" t="s">
        <v>146</v>
      </c>
      <c r="E402" s="221" t="s">
        <v>1</v>
      </c>
      <c r="F402" s="222" t="s">
        <v>284</v>
      </c>
      <c r="G402" s="219"/>
      <c r="H402" s="221" t="s">
        <v>1</v>
      </c>
      <c r="I402" s="223"/>
      <c r="J402" s="219"/>
      <c r="K402" s="219"/>
      <c r="L402" s="224"/>
      <c r="M402" s="225"/>
      <c r="N402" s="226"/>
      <c r="O402" s="226"/>
      <c r="P402" s="226"/>
      <c r="Q402" s="226"/>
      <c r="R402" s="226"/>
      <c r="S402" s="226"/>
      <c r="T402" s="227"/>
      <c r="AT402" s="228" t="s">
        <v>146</v>
      </c>
      <c r="AU402" s="228" t="s">
        <v>83</v>
      </c>
      <c r="AV402" s="13" t="s">
        <v>81</v>
      </c>
      <c r="AW402" s="13" t="s">
        <v>30</v>
      </c>
      <c r="AX402" s="13" t="s">
        <v>73</v>
      </c>
      <c r="AY402" s="228" t="s">
        <v>137</v>
      </c>
    </row>
    <row r="403" spans="2:51" s="14" customFormat="1" ht="12">
      <c r="B403" s="229"/>
      <c r="C403" s="230"/>
      <c r="D403" s="220" t="s">
        <v>146</v>
      </c>
      <c r="E403" s="231" t="s">
        <v>1</v>
      </c>
      <c r="F403" s="232" t="s">
        <v>81</v>
      </c>
      <c r="G403" s="230"/>
      <c r="H403" s="233">
        <v>1</v>
      </c>
      <c r="I403" s="234"/>
      <c r="J403" s="230"/>
      <c r="K403" s="230"/>
      <c r="L403" s="235"/>
      <c r="M403" s="236"/>
      <c r="N403" s="237"/>
      <c r="O403" s="237"/>
      <c r="P403" s="237"/>
      <c r="Q403" s="237"/>
      <c r="R403" s="237"/>
      <c r="S403" s="237"/>
      <c r="T403" s="238"/>
      <c r="AT403" s="239" t="s">
        <v>146</v>
      </c>
      <c r="AU403" s="239" t="s">
        <v>83</v>
      </c>
      <c r="AV403" s="14" t="s">
        <v>83</v>
      </c>
      <c r="AW403" s="14" t="s">
        <v>30</v>
      </c>
      <c r="AX403" s="14" t="s">
        <v>81</v>
      </c>
      <c r="AY403" s="239" t="s">
        <v>137</v>
      </c>
    </row>
    <row r="404" spans="1:65" s="2" customFormat="1" ht="16.5" customHeight="1">
      <c r="A404" s="34"/>
      <c r="B404" s="35"/>
      <c r="C404" s="204" t="s">
        <v>459</v>
      </c>
      <c r="D404" s="204" t="s">
        <v>140</v>
      </c>
      <c r="E404" s="205" t="s">
        <v>460</v>
      </c>
      <c r="F404" s="206" t="s">
        <v>461</v>
      </c>
      <c r="G404" s="207" t="s">
        <v>219</v>
      </c>
      <c r="H404" s="208">
        <v>1</v>
      </c>
      <c r="I404" s="209"/>
      <c r="J404" s="210">
        <f>ROUND(I404*H404,2)</f>
        <v>0</v>
      </c>
      <c r="K404" s="211"/>
      <c r="L404" s="39"/>
      <c r="M404" s="212" t="s">
        <v>1</v>
      </c>
      <c r="N404" s="213" t="s">
        <v>38</v>
      </c>
      <c r="O404" s="71"/>
      <c r="P404" s="214">
        <f>O404*H404</f>
        <v>0</v>
      </c>
      <c r="Q404" s="214">
        <v>0</v>
      </c>
      <c r="R404" s="214">
        <f>Q404*H404</f>
        <v>0</v>
      </c>
      <c r="S404" s="214">
        <v>0</v>
      </c>
      <c r="T404" s="215">
        <f>S404*H404</f>
        <v>0</v>
      </c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R404" s="216" t="s">
        <v>245</v>
      </c>
      <c r="AT404" s="216" t="s">
        <v>140</v>
      </c>
      <c r="AU404" s="216" t="s">
        <v>83</v>
      </c>
      <c r="AY404" s="17" t="s">
        <v>137</v>
      </c>
      <c r="BE404" s="217">
        <f>IF(N404="základní",J404,0)</f>
        <v>0</v>
      </c>
      <c r="BF404" s="217">
        <f>IF(N404="snížená",J404,0)</f>
        <v>0</v>
      </c>
      <c r="BG404" s="217">
        <f>IF(N404="zákl. přenesená",J404,0)</f>
        <v>0</v>
      </c>
      <c r="BH404" s="217">
        <f>IF(N404="sníž. přenesená",J404,0)</f>
        <v>0</v>
      </c>
      <c r="BI404" s="217">
        <f>IF(N404="nulová",J404,0)</f>
        <v>0</v>
      </c>
      <c r="BJ404" s="17" t="s">
        <v>81</v>
      </c>
      <c r="BK404" s="217">
        <f>ROUND(I404*H404,2)</f>
        <v>0</v>
      </c>
      <c r="BL404" s="17" t="s">
        <v>245</v>
      </c>
      <c r="BM404" s="216" t="s">
        <v>462</v>
      </c>
    </row>
    <row r="405" spans="2:51" s="13" customFormat="1" ht="12">
      <c r="B405" s="218"/>
      <c r="C405" s="219"/>
      <c r="D405" s="220" t="s">
        <v>146</v>
      </c>
      <c r="E405" s="221" t="s">
        <v>1</v>
      </c>
      <c r="F405" s="222" t="s">
        <v>235</v>
      </c>
      <c r="G405" s="219"/>
      <c r="H405" s="221" t="s">
        <v>1</v>
      </c>
      <c r="I405" s="223"/>
      <c r="J405" s="219"/>
      <c r="K405" s="219"/>
      <c r="L405" s="224"/>
      <c r="M405" s="225"/>
      <c r="N405" s="226"/>
      <c r="O405" s="226"/>
      <c r="P405" s="226"/>
      <c r="Q405" s="226"/>
      <c r="R405" s="226"/>
      <c r="S405" s="226"/>
      <c r="T405" s="227"/>
      <c r="AT405" s="228" t="s">
        <v>146</v>
      </c>
      <c r="AU405" s="228" t="s">
        <v>83</v>
      </c>
      <c r="AV405" s="13" t="s">
        <v>81</v>
      </c>
      <c r="AW405" s="13" t="s">
        <v>30</v>
      </c>
      <c r="AX405" s="13" t="s">
        <v>73</v>
      </c>
      <c r="AY405" s="228" t="s">
        <v>137</v>
      </c>
    </row>
    <row r="406" spans="2:51" s="14" customFormat="1" ht="12">
      <c r="B406" s="229"/>
      <c r="C406" s="230"/>
      <c r="D406" s="220" t="s">
        <v>146</v>
      </c>
      <c r="E406" s="231" t="s">
        <v>1</v>
      </c>
      <c r="F406" s="232" t="s">
        <v>81</v>
      </c>
      <c r="G406" s="230"/>
      <c r="H406" s="233">
        <v>1</v>
      </c>
      <c r="I406" s="234"/>
      <c r="J406" s="230"/>
      <c r="K406" s="230"/>
      <c r="L406" s="235"/>
      <c r="M406" s="236"/>
      <c r="N406" s="237"/>
      <c r="O406" s="237"/>
      <c r="P406" s="237"/>
      <c r="Q406" s="237"/>
      <c r="R406" s="237"/>
      <c r="S406" s="237"/>
      <c r="T406" s="238"/>
      <c r="AT406" s="239" t="s">
        <v>146</v>
      </c>
      <c r="AU406" s="239" t="s">
        <v>83</v>
      </c>
      <c r="AV406" s="14" t="s">
        <v>83</v>
      </c>
      <c r="AW406" s="14" t="s">
        <v>30</v>
      </c>
      <c r="AX406" s="14" t="s">
        <v>81</v>
      </c>
      <c r="AY406" s="239" t="s">
        <v>137</v>
      </c>
    </row>
    <row r="407" spans="1:65" s="2" customFormat="1" ht="16.5" customHeight="1">
      <c r="A407" s="34"/>
      <c r="B407" s="35"/>
      <c r="C407" s="204" t="s">
        <v>463</v>
      </c>
      <c r="D407" s="204" t="s">
        <v>140</v>
      </c>
      <c r="E407" s="205" t="s">
        <v>464</v>
      </c>
      <c r="F407" s="206" t="s">
        <v>465</v>
      </c>
      <c r="G407" s="207" t="s">
        <v>143</v>
      </c>
      <c r="H407" s="208">
        <v>188</v>
      </c>
      <c r="I407" s="209"/>
      <c r="J407" s="210">
        <f>ROUND(I407*H407,2)</f>
        <v>0</v>
      </c>
      <c r="K407" s="211"/>
      <c r="L407" s="39"/>
      <c r="M407" s="212" t="s">
        <v>1</v>
      </c>
      <c r="N407" s="213" t="s">
        <v>38</v>
      </c>
      <c r="O407" s="71"/>
      <c r="P407" s="214">
        <f>O407*H407</f>
        <v>0</v>
      </c>
      <c r="Q407" s="214">
        <v>0</v>
      </c>
      <c r="R407" s="214">
        <f>Q407*H407</f>
        <v>0</v>
      </c>
      <c r="S407" s="214">
        <v>0.003</v>
      </c>
      <c r="T407" s="215">
        <f>S407*H407</f>
        <v>0.5640000000000001</v>
      </c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R407" s="216" t="s">
        <v>245</v>
      </c>
      <c r="AT407" s="216" t="s">
        <v>140</v>
      </c>
      <c r="AU407" s="216" t="s">
        <v>83</v>
      </c>
      <c r="AY407" s="17" t="s">
        <v>137</v>
      </c>
      <c r="BE407" s="217">
        <f>IF(N407="základní",J407,0)</f>
        <v>0</v>
      </c>
      <c r="BF407" s="217">
        <f>IF(N407="snížená",J407,0)</f>
        <v>0</v>
      </c>
      <c r="BG407" s="217">
        <f>IF(N407="zákl. přenesená",J407,0)</f>
        <v>0</v>
      </c>
      <c r="BH407" s="217">
        <f>IF(N407="sníž. přenesená",J407,0)</f>
        <v>0</v>
      </c>
      <c r="BI407" s="217">
        <f>IF(N407="nulová",J407,0)</f>
        <v>0</v>
      </c>
      <c r="BJ407" s="17" t="s">
        <v>81</v>
      </c>
      <c r="BK407" s="217">
        <f>ROUND(I407*H407,2)</f>
        <v>0</v>
      </c>
      <c r="BL407" s="17" t="s">
        <v>245</v>
      </c>
      <c r="BM407" s="216" t="s">
        <v>466</v>
      </c>
    </row>
    <row r="408" spans="2:51" s="13" customFormat="1" ht="12">
      <c r="B408" s="218"/>
      <c r="C408" s="219"/>
      <c r="D408" s="220" t="s">
        <v>146</v>
      </c>
      <c r="E408" s="221" t="s">
        <v>1</v>
      </c>
      <c r="F408" s="222" t="s">
        <v>147</v>
      </c>
      <c r="G408" s="219"/>
      <c r="H408" s="221" t="s">
        <v>1</v>
      </c>
      <c r="I408" s="223"/>
      <c r="J408" s="219"/>
      <c r="K408" s="219"/>
      <c r="L408" s="224"/>
      <c r="M408" s="225"/>
      <c r="N408" s="226"/>
      <c r="O408" s="226"/>
      <c r="P408" s="226"/>
      <c r="Q408" s="226"/>
      <c r="R408" s="226"/>
      <c r="S408" s="226"/>
      <c r="T408" s="227"/>
      <c r="AT408" s="228" t="s">
        <v>146</v>
      </c>
      <c r="AU408" s="228" t="s">
        <v>83</v>
      </c>
      <c r="AV408" s="13" t="s">
        <v>81</v>
      </c>
      <c r="AW408" s="13" t="s">
        <v>30</v>
      </c>
      <c r="AX408" s="13" t="s">
        <v>73</v>
      </c>
      <c r="AY408" s="228" t="s">
        <v>137</v>
      </c>
    </row>
    <row r="409" spans="2:51" s="14" customFormat="1" ht="12">
      <c r="B409" s="229"/>
      <c r="C409" s="230"/>
      <c r="D409" s="220" t="s">
        <v>146</v>
      </c>
      <c r="E409" s="231" t="s">
        <v>1</v>
      </c>
      <c r="F409" s="232" t="s">
        <v>234</v>
      </c>
      <c r="G409" s="230"/>
      <c r="H409" s="233">
        <v>104</v>
      </c>
      <c r="I409" s="234"/>
      <c r="J409" s="230"/>
      <c r="K409" s="230"/>
      <c r="L409" s="235"/>
      <c r="M409" s="236"/>
      <c r="N409" s="237"/>
      <c r="O409" s="237"/>
      <c r="P409" s="237"/>
      <c r="Q409" s="237"/>
      <c r="R409" s="237"/>
      <c r="S409" s="237"/>
      <c r="T409" s="238"/>
      <c r="AT409" s="239" t="s">
        <v>146</v>
      </c>
      <c r="AU409" s="239" t="s">
        <v>83</v>
      </c>
      <c r="AV409" s="14" t="s">
        <v>83</v>
      </c>
      <c r="AW409" s="14" t="s">
        <v>30</v>
      </c>
      <c r="AX409" s="14" t="s">
        <v>73</v>
      </c>
      <c r="AY409" s="239" t="s">
        <v>137</v>
      </c>
    </row>
    <row r="410" spans="2:51" s="13" customFormat="1" ht="12">
      <c r="B410" s="218"/>
      <c r="C410" s="219"/>
      <c r="D410" s="220" t="s">
        <v>146</v>
      </c>
      <c r="E410" s="221" t="s">
        <v>1</v>
      </c>
      <c r="F410" s="222" t="s">
        <v>302</v>
      </c>
      <c r="G410" s="219"/>
      <c r="H410" s="221" t="s">
        <v>1</v>
      </c>
      <c r="I410" s="223"/>
      <c r="J410" s="219"/>
      <c r="K410" s="219"/>
      <c r="L410" s="224"/>
      <c r="M410" s="225"/>
      <c r="N410" s="226"/>
      <c r="O410" s="226"/>
      <c r="P410" s="226"/>
      <c r="Q410" s="226"/>
      <c r="R410" s="226"/>
      <c r="S410" s="226"/>
      <c r="T410" s="227"/>
      <c r="AT410" s="228" t="s">
        <v>146</v>
      </c>
      <c r="AU410" s="228" t="s">
        <v>83</v>
      </c>
      <c r="AV410" s="13" t="s">
        <v>81</v>
      </c>
      <c r="AW410" s="13" t="s">
        <v>30</v>
      </c>
      <c r="AX410" s="13" t="s">
        <v>73</v>
      </c>
      <c r="AY410" s="228" t="s">
        <v>137</v>
      </c>
    </row>
    <row r="411" spans="2:51" s="14" customFormat="1" ht="12">
      <c r="B411" s="229"/>
      <c r="C411" s="230"/>
      <c r="D411" s="220" t="s">
        <v>146</v>
      </c>
      <c r="E411" s="231" t="s">
        <v>1</v>
      </c>
      <c r="F411" s="232" t="s">
        <v>162</v>
      </c>
      <c r="G411" s="230"/>
      <c r="H411" s="233">
        <v>84</v>
      </c>
      <c r="I411" s="234"/>
      <c r="J411" s="230"/>
      <c r="K411" s="230"/>
      <c r="L411" s="235"/>
      <c r="M411" s="236"/>
      <c r="N411" s="237"/>
      <c r="O411" s="237"/>
      <c r="P411" s="237"/>
      <c r="Q411" s="237"/>
      <c r="R411" s="237"/>
      <c r="S411" s="237"/>
      <c r="T411" s="238"/>
      <c r="AT411" s="239" t="s">
        <v>146</v>
      </c>
      <c r="AU411" s="239" t="s">
        <v>83</v>
      </c>
      <c r="AV411" s="14" t="s">
        <v>83</v>
      </c>
      <c r="AW411" s="14" t="s">
        <v>30</v>
      </c>
      <c r="AX411" s="14" t="s">
        <v>73</v>
      </c>
      <c r="AY411" s="239" t="s">
        <v>137</v>
      </c>
    </row>
    <row r="412" spans="2:51" s="15" customFormat="1" ht="12">
      <c r="B412" s="240"/>
      <c r="C412" s="241"/>
      <c r="D412" s="220" t="s">
        <v>146</v>
      </c>
      <c r="E412" s="242" t="s">
        <v>1</v>
      </c>
      <c r="F412" s="243" t="s">
        <v>178</v>
      </c>
      <c r="G412" s="241"/>
      <c r="H412" s="244">
        <v>188</v>
      </c>
      <c r="I412" s="245"/>
      <c r="J412" s="241"/>
      <c r="K412" s="241"/>
      <c r="L412" s="246"/>
      <c r="M412" s="247"/>
      <c r="N412" s="248"/>
      <c r="O412" s="248"/>
      <c r="P412" s="248"/>
      <c r="Q412" s="248"/>
      <c r="R412" s="248"/>
      <c r="S412" s="248"/>
      <c r="T412" s="249"/>
      <c r="AT412" s="250" t="s">
        <v>146</v>
      </c>
      <c r="AU412" s="250" t="s">
        <v>83</v>
      </c>
      <c r="AV412" s="15" t="s">
        <v>144</v>
      </c>
      <c r="AW412" s="15" t="s">
        <v>30</v>
      </c>
      <c r="AX412" s="15" t="s">
        <v>81</v>
      </c>
      <c r="AY412" s="250" t="s">
        <v>137</v>
      </c>
    </row>
    <row r="413" spans="2:63" s="12" customFormat="1" ht="22.95" customHeight="1">
      <c r="B413" s="188"/>
      <c r="C413" s="189"/>
      <c r="D413" s="190" t="s">
        <v>72</v>
      </c>
      <c r="E413" s="202" t="s">
        <v>467</v>
      </c>
      <c r="F413" s="202" t="s">
        <v>468</v>
      </c>
      <c r="G413" s="189"/>
      <c r="H413" s="189"/>
      <c r="I413" s="192"/>
      <c r="J413" s="203">
        <f>BK413</f>
        <v>0</v>
      </c>
      <c r="K413" s="189"/>
      <c r="L413" s="194"/>
      <c r="M413" s="195"/>
      <c r="N413" s="196"/>
      <c r="O413" s="196"/>
      <c r="P413" s="197">
        <f>SUM(P414:P443)</f>
        <v>0</v>
      </c>
      <c r="Q413" s="196"/>
      <c r="R413" s="197">
        <f>SUM(R414:R443)</f>
        <v>0.19946</v>
      </c>
      <c r="S413" s="196"/>
      <c r="T413" s="198">
        <f>SUM(T414:T443)</f>
        <v>0</v>
      </c>
      <c r="AR413" s="199" t="s">
        <v>83</v>
      </c>
      <c r="AT413" s="200" t="s">
        <v>72</v>
      </c>
      <c r="AU413" s="200" t="s">
        <v>81</v>
      </c>
      <c r="AY413" s="199" t="s">
        <v>137</v>
      </c>
      <c r="BK413" s="201">
        <f>SUM(BK414:BK443)</f>
        <v>0</v>
      </c>
    </row>
    <row r="414" spans="1:65" s="2" customFormat="1" ht="21.75" customHeight="1">
      <c r="A414" s="34"/>
      <c r="B414" s="35"/>
      <c r="C414" s="204" t="s">
        <v>469</v>
      </c>
      <c r="D414" s="204" t="s">
        <v>140</v>
      </c>
      <c r="E414" s="205" t="s">
        <v>470</v>
      </c>
      <c r="F414" s="206" t="s">
        <v>471</v>
      </c>
      <c r="G414" s="207" t="s">
        <v>174</v>
      </c>
      <c r="H414" s="208">
        <v>1</v>
      </c>
      <c r="I414" s="209"/>
      <c r="J414" s="210">
        <f>ROUND(I414*H414,2)</f>
        <v>0</v>
      </c>
      <c r="K414" s="211"/>
      <c r="L414" s="39"/>
      <c r="M414" s="212" t="s">
        <v>1</v>
      </c>
      <c r="N414" s="213" t="s">
        <v>38</v>
      </c>
      <c r="O414" s="71"/>
      <c r="P414" s="214">
        <f>O414*H414</f>
        <v>0</v>
      </c>
      <c r="Q414" s="214">
        <v>0</v>
      </c>
      <c r="R414" s="214">
        <f>Q414*H414</f>
        <v>0</v>
      </c>
      <c r="S414" s="214">
        <v>0</v>
      </c>
      <c r="T414" s="215">
        <f>S414*H414</f>
        <v>0</v>
      </c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R414" s="216" t="s">
        <v>245</v>
      </c>
      <c r="AT414" s="216" t="s">
        <v>140</v>
      </c>
      <c r="AU414" s="216" t="s">
        <v>83</v>
      </c>
      <c r="AY414" s="17" t="s">
        <v>137</v>
      </c>
      <c r="BE414" s="217">
        <f>IF(N414="základní",J414,0)</f>
        <v>0</v>
      </c>
      <c r="BF414" s="217">
        <f>IF(N414="snížená",J414,0)</f>
        <v>0</v>
      </c>
      <c r="BG414" s="217">
        <f>IF(N414="zákl. přenesená",J414,0)</f>
        <v>0</v>
      </c>
      <c r="BH414" s="217">
        <f>IF(N414="sníž. přenesená",J414,0)</f>
        <v>0</v>
      </c>
      <c r="BI414" s="217">
        <f>IF(N414="nulová",J414,0)</f>
        <v>0</v>
      </c>
      <c r="BJ414" s="17" t="s">
        <v>81</v>
      </c>
      <c r="BK414" s="217">
        <f>ROUND(I414*H414,2)</f>
        <v>0</v>
      </c>
      <c r="BL414" s="17" t="s">
        <v>245</v>
      </c>
      <c r="BM414" s="216" t="s">
        <v>472</v>
      </c>
    </row>
    <row r="415" spans="2:51" s="13" customFormat="1" ht="12">
      <c r="B415" s="218"/>
      <c r="C415" s="219"/>
      <c r="D415" s="220" t="s">
        <v>146</v>
      </c>
      <c r="E415" s="221" t="s">
        <v>1</v>
      </c>
      <c r="F415" s="222" t="s">
        <v>147</v>
      </c>
      <c r="G415" s="219"/>
      <c r="H415" s="221" t="s">
        <v>1</v>
      </c>
      <c r="I415" s="223"/>
      <c r="J415" s="219"/>
      <c r="K415" s="219"/>
      <c r="L415" s="224"/>
      <c r="M415" s="225"/>
      <c r="N415" s="226"/>
      <c r="O415" s="226"/>
      <c r="P415" s="226"/>
      <c r="Q415" s="226"/>
      <c r="R415" s="226"/>
      <c r="S415" s="226"/>
      <c r="T415" s="227"/>
      <c r="AT415" s="228" t="s">
        <v>146</v>
      </c>
      <c r="AU415" s="228" t="s">
        <v>83</v>
      </c>
      <c r="AV415" s="13" t="s">
        <v>81</v>
      </c>
      <c r="AW415" s="13" t="s">
        <v>30</v>
      </c>
      <c r="AX415" s="13" t="s">
        <v>73</v>
      </c>
      <c r="AY415" s="228" t="s">
        <v>137</v>
      </c>
    </row>
    <row r="416" spans="2:51" s="14" customFormat="1" ht="12">
      <c r="B416" s="229"/>
      <c r="C416" s="230"/>
      <c r="D416" s="220" t="s">
        <v>146</v>
      </c>
      <c r="E416" s="231" t="s">
        <v>1</v>
      </c>
      <c r="F416" s="232" t="s">
        <v>81</v>
      </c>
      <c r="G416" s="230"/>
      <c r="H416" s="233">
        <v>1</v>
      </c>
      <c r="I416" s="234"/>
      <c r="J416" s="230"/>
      <c r="K416" s="230"/>
      <c r="L416" s="235"/>
      <c r="M416" s="236"/>
      <c r="N416" s="237"/>
      <c r="O416" s="237"/>
      <c r="P416" s="237"/>
      <c r="Q416" s="237"/>
      <c r="R416" s="237"/>
      <c r="S416" s="237"/>
      <c r="T416" s="238"/>
      <c r="AT416" s="239" t="s">
        <v>146</v>
      </c>
      <c r="AU416" s="239" t="s">
        <v>83</v>
      </c>
      <c r="AV416" s="14" t="s">
        <v>83</v>
      </c>
      <c r="AW416" s="14" t="s">
        <v>30</v>
      </c>
      <c r="AX416" s="14" t="s">
        <v>81</v>
      </c>
      <c r="AY416" s="239" t="s">
        <v>137</v>
      </c>
    </row>
    <row r="417" spans="1:65" s="2" customFormat="1" ht="21.75" customHeight="1">
      <c r="A417" s="34"/>
      <c r="B417" s="35"/>
      <c r="C417" s="251" t="s">
        <v>473</v>
      </c>
      <c r="D417" s="251" t="s">
        <v>357</v>
      </c>
      <c r="E417" s="252" t="s">
        <v>474</v>
      </c>
      <c r="F417" s="253" t="s">
        <v>475</v>
      </c>
      <c r="G417" s="254" t="s">
        <v>174</v>
      </c>
      <c r="H417" s="255">
        <v>1</v>
      </c>
      <c r="I417" s="256"/>
      <c r="J417" s="257">
        <f>ROUND(I417*H417,2)</f>
        <v>0</v>
      </c>
      <c r="K417" s="258"/>
      <c r="L417" s="259"/>
      <c r="M417" s="260" t="s">
        <v>1</v>
      </c>
      <c r="N417" s="261" t="s">
        <v>38</v>
      </c>
      <c r="O417" s="71"/>
      <c r="P417" s="214">
        <f>O417*H417</f>
        <v>0</v>
      </c>
      <c r="Q417" s="214">
        <v>0.026</v>
      </c>
      <c r="R417" s="214">
        <f>Q417*H417</f>
        <v>0.026</v>
      </c>
      <c r="S417" s="214">
        <v>0</v>
      </c>
      <c r="T417" s="215">
        <f>S417*H417</f>
        <v>0</v>
      </c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R417" s="216" t="s">
        <v>327</v>
      </c>
      <c r="AT417" s="216" t="s">
        <v>357</v>
      </c>
      <c r="AU417" s="216" t="s">
        <v>83</v>
      </c>
      <c r="AY417" s="17" t="s">
        <v>137</v>
      </c>
      <c r="BE417" s="217">
        <f>IF(N417="základní",J417,0)</f>
        <v>0</v>
      </c>
      <c r="BF417" s="217">
        <f>IF(N417="snížená",J417,0)</f>
        <v>0</v>
      </c>
      <c r="BG417" s="217">
        <f>IF(N417="zákl. přenesená",J417,0)</f>
        <v>0</v>
      </c>
      <c r="BH417" s="217">
        <f>IF(N417="sníž. přenesená",J417,0)</f>
        <v>0</v>
      </c>
      <c r="BI417" s="217">
        <f>IF(N417="nulová",J417,0)</f>
        <v>0</v>
      </c>
      <c r="BJ417" s="17" t="s">
        <v>81</v>
      </c>
      <c r="BK417" s="217">
        <f>ROUND(I417*H417,2)</f>
        <v>0</v>
      </c>
      <c r="BL417" s="17" t="s">
        <v>245</v>
      </c>
      <c r="BM417" s="216" t="s">
        <v>476</v>
      </c>
    </row>
    <row r="418" spans="1:65" s="2" customFormat="1" ht="16.5" customHeight="1">
      <c r="A418" s="34"/>
      <c r="B418" s="35"/>
      <c r="C418" s="204" t="s">
        <v>477</v>
      </c>
      <c r="D418" s="204" t="s">
        <v>140</v>
      </c>
      <c r="E418" s="205" t="s">
        <v>478</v>
      </c>
      <c r="F418" s="206" t="s">
        <v>479</v>
      </c>
      <c r="G418" s="207" t="s">
        <v>174</v>
      </c>
      <c r="H418" s="208">
        <v>2</v>
      </c>
      <c r="I418" s="209"/>
      <c r="J418" s="210">
        <f>ROUND(I418*H418,2)</f>
        <v>0</v>
      </c>
      <c r="K418" s="211"/>
      <c r="L418" s="39"/>
      <c r="M418" s="212" t="s">
        <v>1</v>
      </c>
      <c r="N418" s="213" t="s">
        <v>38</v>
      </c>
      <c r="O418" s="71"/>
      <c r="P418" s="214">
        <f>O418*H418</f>
        <v>0</v>
      </c>
      <c r="Q418" s="214">
        <v>0.00033</v>
      </c>
      <c r="R418" s="214">
        <f>Q418*H418</f>
        <v>0.00066</v>
      </c>
      <c r="S418" s="214">
        <v>0</v>
      </c>
      <c r="T418" s="215">
        <f>S418*H418</f>
        <v>0</v>
      </c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R418" s="216" t="s">
        <v>245</v>
      </c>
      <c r="AT418" s="216" t="s">
        <v>140</v>
      </c>
      <c r="AU418" s="216" t="s">
        <v>83</v>
      </c>
      <c r="AY418" s="17" t="s">
        <v>137</v>
      </c>
      <c r="BE418" s="217">
        <f>IF(N418="základní",J418,0)</f>
        <v>0</v>
      </c>
      <c r="BF418" s="217">
        <f>IF(N418="snížená",J418,0)</f>
        <v>0</v>
      </c>
      <c r="BG418" s="217">
        <f>IF(N418="zákl. přenesená",J418,0)</f>
        <v>0</v>
      </c>
      <c r="BH418" s="217">
        <f>IF(N418="sníž. přenesená",J418,0)</f>
        <v>0</v>
      </c>
      <c r="BI418" s="217">
        <f>IF(N418="nulová",J418,0)</f>
        <v>0</v>
      </c>
      <c r="BJ418" s="17" t="s">
        <v>81</v>
      </c>
      <c r="BK418" s="217">
        <f>ROUND(I418*H418,2)</f>
        <v>0</v>
      </c>
      <c r="BL418" s="17" t="s">
        <v>245</v>
      </c>
      <c r="BM418" s="216" t="s">
        <v>480</v>
      </c>
    </row>
    <row r="419" spans="2:51" s="13" customFormat="1" ht="12">
      <c r="B419" s="218"/>
      <c r="C419" s="219"/>
      <c r="D419" s="220" t="s">
        <v>146</v>
      </c>
      <c r="E419" s="221" t="s">
        <v>1</v>
      </c>
      <c r="F419" s="222" t="s">
        <v>147</v>
      </c>
      <c r="G419" s="219"/>
      <c r="H419" s="221" t="s">
        <v>1</v>
      </c>
      <c r="I419" s="223"/>
      <c r="J419" s="219"/>
      <c r="K419" s="219"/>
      <c r="L419" s="224"/>
      <c r="M419" s="225"/>
      <c r="N419" s="226"/>
      <c r="O419" s="226"/>
      <c r="P419" s="226"/>
      <c r="Q419" s="226"/>
      <c r="R419" s="226"/>
      <c r="S419" s="226"/>
      <c r="T419" s="227"/>
      <c r="AT419" s="228" t="s">
        <v>146</v>
      </c>
      <c r="AU419" s="228" t="s">
        <v>83</v>
      </c>
      <c r="AV419" s="13" t="s">
        <v>81</v>
      </c>
      <c r="AW419" s="13" t="s">
        <v>30</v>
      </c>
      <c r="AX419" s="13" t="s">
        <v>73</v>
      </c>
      <c r="AY419" s="228" t="s">
        <v>137</v>
      </c>
    </row>
    <row r="420" spans="2:51" s="14" customFormat="1" ht="12">
      <c r="B420" s="229"/>
      <c r="C420" s="230"/>
      <c r="D420" s="220" t="s">
        <v>146</v>
      </c>
      <c r="E420" s="231" t="s">
        <v>1</v>
      </c>
      <c r="F420" s="232" t="s">
        <v>83</v>
      </c>
      <c r="G420" s="230"/>
      <c r="H420" s="233">
        <v>2</v>
      </c>
      <c r="I420" s="234"/>
      <c r="J420" s="230"/>
      <c r="K420" s="230"/>
      <c r="L420" s="235"/>
      <c r="M420" s="236"/>
      <c r="N420" s="237"/>
      <c r="O420" s="237"/>
      <c r="P420" s="237"/>
      <c r="Q420" s="237"/>
      <c r="R420" s="237"/>
      <c r="S420" s="237"/>
      <c r="T420" s="238"/>
      <c r="AT420" s="239" t="s">
        <v>146</v>
      </c>
      <c r="AU420" s="239" t="s">
        <v>83</v>
      </c>
      <c r="AV420" s="14" t="s">
        <v>83</v>
      </c>
      <c r="AW420" s="14" t="s">
        <v>30</v>
      </c>
      <c r="AX420" s="14" t="s">
        <v>81</v>
      </c>
      <c r="AY420" s="239" t="s">
        <v>137</v>
      </c>
    </row>
    <row r="421" spans="1:65" s="2" customFormat="1" ht="16.5" customHeight="1">
      <c r="A421" s="34"/>
      <c r="B421" s="35"/>
      <c r="C421" s="251" t="s">
        <v>481</v>
      </c>
      <c r="D421" s="251" t="s">
        <v>357</v>
      </c>
      <c r="E421" s="252" t="s">
        <v>482</v>
      </c>
      <c r="F421" s="253" t="s">
        <v>483</v>
      </c>
      <c r="G421" s="254" t="s">
        <v>174</v>
      </c>
      <c r="H421" s="255">
        <v>2</v>
      </c>
      <c r="I421" s="256"/>
      <c r="J421" s="257">
        <f>ROUND(I421*H421,2)</f>
        <v>0</v>
      </c>
      <c r="K421" s="258"/>
      <c r="L421" s="259"/>
      <c r="M421" s="260" t="s">
        <v>1</v>
      </c>
      <c r="N421" s="261" t="s">
        <v>38</v>
      </c>
      <c r="O421" s="71"/>
      <c r="P421" s="214">
        <f>O421*H421</f>
        <v>0</v>
      </c>
      <c r="Q421" s="214">
        <v>0.077</v>
      </c>
      <c r="R421" s="214">
        <f>Q421*H421</f>
        <v>0.154</v>
      </c>
      <c r="S421" s="214">
        <v>0</v>
      </c>
      <c r="T421" s="215">
        <f>S421*H421</f>
        <v>0</v>
      </c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R421" s="216" t="s">
        <v>327</v>
      </c>
      <c r="AT421" s="216" t="s">
        <v>357</v>
      </c>
      <c r="AU421" s="216" t="s">
        <v>83</v>
      </c>
      <c r="AY421" s="17" t="s">
        <v>137</v>
      </c>
      <c r="BE421" s="217">
        <f>IF(N421="základní",J421,0)</f>
        <v>0</v>
      </c>
      <c r="BF421" s="217">
        <f>IF(N421="snížená",J421,0)</f>
        <v>0</v>
      </c>
      <c r="BG421" s="217">
        <f>IF(N421="zákl. přenesená",J421,0)</f>
        <v>0</v>
      </c>
      <c r="BH421" s="217">
        <f>IF(N421="sníž. přenesená",J421,0)</f>
        <v>0</v>
      </c>
      <c r="BI421" s="217">
        <f>IF(N421="nulová",J421,0)</f>
        <v>0</v>
      </c>
      <c r="BJ421" s="17" t="s">
        <v>81</v>
      </c>
      <c r="BK421" s="217">
        <f>ROUND(I421*H421,2)</f>
        <v>0</v>
      </c>
      <c r="BL421" s="17" t="s">
        <v>245</v>
      </c>
      <c r="BM421" s="216" t="s">
        <v>484</v>
      </c>
    </row>
    <row r="422" spans="1:65" s="2" customFormat="1" ht="16.5" customHeight="1">
      <c r="A422" s="34"/>
      <c r="B422" s="35"/>
      <c r="C422" s="204" t="s">
        <v>485</v>
      </c>
      <c r="D422" s="204" t="s">
        <v>140</v>
      </c>
      <c r="E422" s="205" t="s">
        <v>486</v>
      </c>
      <c r="F422" s="206" t="s">
        <v>487</v>
      </c>
      <c r="G422" s="207" t="s">
        <v>174</v>
      </c>
      <c r="H422" s="208">
        <v>5</v>
      </c>
      <c r="I422" s="209"/>
      <c r="J422" s="210">
        <f>ROUND(I422*H422,2)</f>
        <v>0</v>
      </c>
      <c r="K422" s="211"/>
      <c r="L422" s="39"/>
      <c r="M422" s="212" t="s">
        <v>1</v>
      </c>
      <c r="N422" s="213" t="s">
        <v>38</v>
      </c>
      <c r="O422" s="71"/>
      <c r="P422" s="214">
        <f>O422*H422</f>
        <v>0</v>
      </c>
      <c r="Q422" s="214">
        <v>0</v>
      </c>
      <c r="R422" s="214">
        <f>Q422*H422</f>
        <v>0</v>
      </c>
      <c r="S422" s="214">
        <v>0</v>
      </c>
      <c r="T422" s="215">
        <f>S422*H422</f>
        <v>0</v>
      </c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R422" s="216" t="s">
        <v>245</v>
      </c>
      <c r="AT422" s="216" t="s">
        <v>140</v>
      </c>
      <c r="AU422" s="216" t="s">
        <v>83</v>
      </c>
      <c r="AY422" s="17" t="s">
        <v>137</v>
      </c>
      <c r="BE422" s="217">
        <f>IF(N422="základní",J422,0)</f>
        <v>0</v>
      </c>
      <c r="BF422" s="217">
        <f>IF(N422="snížená",J422,0)</f>
        <v>0</v>
      </c>
      <c r="BG422" s="217">
        <f>IF(N422="zákl. přenesená",J422,0)</f>
        <v>0</v>
      </c>
      <c r="BH422" s="217">
        <f>IF(N422="sníž. přenesená",J422,0)</f>
        <v>0</v>
      </c>
      <c r="BI422" s="217">
        <f>IF(N422="nulová",J422,0)</f>
        <v>0</v>
      </c>
      <c r="BJ422" s="17" t="s">
        <v>81</v>
      </c>
      <c r="BK422" s="217">
        <f>ROUND(I422*H422,2)</f>
        <v>0</v>
      </c>
      <c r="BL422" s="17" t="s">
        <v>245</v>
      </c>
      <c r="BM422" s="216" t="s">
        <v>488</v>
      </c>
    </row>
    <row r="423" spans="2:51" s="13" customFormat="1" ht="12">
      <c r="B423" s="218"/>
      <c r="C423" s="219"/>
      <c r="D423" s="220" t="s">
        <v>146</v>
      </c>
      <c r="E423" s="221" t="s">
        <v>1</v>
      </c>
      <c r="F423" s="222" t="s">
        <v>147</v>
      </c>
      <c r="G423" s="219"/>
      <c r="H423" s="221" t="s">
        <v>1</v>
      </c>
      <c r="I423" s="223"/>
      <c r="J423" s="219"/>
      <c r="K423" s="219"/>
      <c r="L423" s="224"/>
      <c r="M423" s="225"/>
      <c r="N423" s="226"/>
      <c r="O423" s="226"/>
      <c r="P423" s="226"/>
      <c r="Q423" s="226"/>
      <c r="R423" s="226"/>
      <c r="S423" s="226"/>
      <c r="T423" s="227"/>
      <c r="AT423" s="228" t="s">
        <v>146</v>
      </c>
      <c r="AU423" s="228" t="s">
        <v>83</v>
      </c>
      <c r="AV423" s="13" t="s">
        <v>81</v>
      </c>
      <c r="AW423" s="13" t="s">
        <v>30</v>
      </c>
      <c r="AX423" s="13" t="s">
        <v>73</v>
      </c>
      <c r="AY423" s="228" t="s">
        <v>137</v>
      </c>
    </row>
    <row r="424" spans="2:51" s="14" customFormat="1" ht="12">
      <c r="B424" s="229"/>
      <c r="C424" s="230"/>
      <c r="D424" s="220" t="s">
        <v>146</v>
      </c>
      <c r="E424" s="231" t="s">
        <v>1</v>
      </c>
      <c r="F424" s="232" t="s">
        <v>160</v>
      </c>
      <c r="G424" s="230"/>
      <c r="H424" s="233">
        <v>5</v>
      </c>
      <c r="I424" s="234"/>
      <c r="J424" s="230"/>
      <c r="K424" s="230"/>
      <c r="L424" s="235"/>
      <c r="M424" s="236"/>
      <c r="N424" s="237"/>
      <c r="O424" s="237"/>
      <c r="P424" s="237"/>
      <c r="Q424" s="237"/>
      <c r="R424" s="237"/>
      <c r="S424" s="237"/>
      <c r="T424" s="238"/>
      <c r="AT424" s="239" t="s">
        <v>146</v>
      </c>
      <c r="AU424" s="239" t="s">
        <v>83</v>
      </c>
      <c r="AV424" s="14" t="s">
        <v>83</v>
      </c>
      <c r="AW424" s="14" t="s">
        <v>30</v>
      </c>
      <c r="AX424" s="14" t="s">
        <v>81</v>
      </c>
      <c r="AY424" s="239" t="s">
        <v>137</v>
      </c>
    </row>
    <row r="425" spans="1:65" s="2" customFormat="1" ht="21.75" customHeight="1">
      <c r="A425" s="34"/>
      <c r="B425" s="35"/>
      <c r="C425" s="204" t="s">
        <v>489</v>
      </c>
      <c r="D425" s="204" t="s">
        <v>140</v>
      </c>
      <c r="E425" s="205" t="s">
        <v>490</v>
      </c>
      <c r="F425" s="206" t="s">
        <v>491</v>
      </c>
      <c r="G425" s="207" t="s">
        <v>219</v>
      </c>
      <c r="H425" s="208">
        <v>1</v>
      </c>
      <c r="I425" s="209"/>
      <c r="J425" s="210">
        <f>ROUND(I425*H425,2)</f>
        <v>0</v>
      </c>
      <c r="K425" s="211"/>
      <c r="L425" s="39"/>
      <c r="M425" s="212" t="s">
        <v>1</v>
      </c>
      <c r="N425" s="213" t="s">
        <v>38</v>
      </c>
      <c r="O425" s="71"/>
      <c r="P425" s="214">
        <f>O425*H425</f>
        <v>0</v>
      </c>
      <c r="Q425" s="214">
        <v>0</v>
      </c>
      <c r="R425" s="214">
        <f>Q425*H425</f>
        <v>0</v>
      </c>
      <c r="S425" s="214">
        <v>0</v>
      </c>
      <c r="T425" s="215">
        <f>S425*H425</f>
        <v>0</v>
      </c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R425" s="216" t="s">
        <v>245</v>
      </c>
      <c r="AT425" s="216" t="s">
        <v>140</v>
      </c>
      <c r="AU425" s="216" t="s">
        <v>83</v>
      </c>
      <c r="AY425" s="17" t="s">
        <v>137</v>
      </c>
      <c r="BE425" s="217">
        <f>IF(N425="základní",J425,0)</f>
        <v>0</v>
      </c>
      <c r="BF425" s="217">
        <f>IF(N425="snížená",J425,0)</f>
        <v>0</v>
      </c>
      <c r="BG425" s="217">
        <f>IF(N425="zákl. přenesená",J425,0)</f>
        <v>0</v>
      </c>
      <c r="BH425" s="217">
        <f>IF(N425="sníž. přenesená",J425,0)</f>
        <v>0</v>
      </c>
      <c r="BI425" s="217">
        <f>IF(N425="nulová",J425,0)</f>
        <v>0</v>
      </c>
      <c r="BJ425" s="17" t="s">
        <v>81</v>
      </c>
      <c r="BK425" s="217">
        <f>ROUND(I425*H425,2)</f>
        <v>0</v>
      </c>
      <c r="BL425" s="17" t="s">
        <v>245</v>
      </c>
      <c r="BM425" s="216" t="s">
        <v>492</v>
      </c>
    </row>
    <row r="426" spans="2:51" s="13" customFormat="1" ht="12">
      <c r="B426" s="218"/>
      <c r="C426" s="219"/>
      <c r="D426" s="220" t="s">
        <v>146</v>
      </c>
      <c r="E426" s="221" t="s">
        <v>1</v>
      </c>
      <c r="F426" s="222" t="s">
        <v>182</v>
      </c>
      <c r="G426" s="219"/>
      <c r="H426" s="221" t="s">
        <v>1</v>
      </c>
      <c r="I426" s="223"/>
      <c r="J426" s="219"/>
      <c r="K426" s="219"/>
      <c r="L426" s="224"/>
      <c r="M426" s="225"/>
      <c r="N426" s="226"/>
      <c r="O426" s="226"/>
      <c r="P426" s="226"/>
      <c r="Q426" s="226"/>
      <c r="R426" s="226"/>
      <c r="S426" s="226"/>
      <c r="T426" s="227"/>
      <c r="AT426" s="228" t="s">
        <v>146</v>
      </c>
      <c r="AU426" s="228" t="s">
        <v>83</v>
      </c>
      <c r="AV426" s="13" t="s">
        <v>81</v>
      </c>
      <c r="AW426" s="13" t="s">
        <v>30</v>
      </c>
      <c r="AX426" s="13" t="s">
        <v>73</v>
      </c>
      <c r="AY426" s="228" t="s">
        <v>137</v>
      </c>
    </row>
    <row r="427" spans="2:51" s="14" customFormat="1" ht="12">
      <c r="B427" s="229"/>
      <c r="C427" s="230"/>
      <c r="D427" s="220" t="s">
        <v>146</v>
      </c>
      <c r="E427" s="231" t="s">
        <v>1</v>
      </c>
      <c r="F427" s="232" t="s">
        <v>81</v>
      </c>
      <c r="G427" s="230"/>
      <c r="H427" s="233">
        <v>1</v>
      </c>
      <c r="I427" s="234"/>
      <c r="J427" s="230"/>
      <c r="K427" s="230"/>
      <c r="L427" s="235"/>
      <c r="M427" s="236"/>
      <c r="N427" s="237"/>
      <c r="O427" s="237"/>
      <c r="P427" s="237"/>
      <c r="Q427" s="237"/>
      <c r="R427" s="237"/>
      <c r="S427" s="237"/>
      <c r="T427" s="238"/>
      <c r="AT427" s="239" t="s">
        <v>146</v>
      </c>
      <c r="AU427" s="239" t="s">
        <v>83</v>
      </c>
      <c r="AV427" s="14" t="s">
        <v>83</v>
      </c>
      <c r="AW427" s="14" t="s">
        <v>30</v>
      </c>
      <c r="AX427" s="14" t="s">
        <v>81</v>
      </c>
      <c r="AY427" s="239" t="s">
        <v>137</v>
      </c>
    </row>
    <row r="428" spans="1:65" s="2" customFormat="1" ht="21.75" customHeight="1">
      <c r="A428" s="34"/>
      <c r="B428" s="35"/>
      <c r="C428" s="204" t="s">
        <v>493</v>
      </c>
      <c r="D428" s="204" t="s">
        <v>140</v>
      </c>
      <c r="E428" s="205" t="s">
        <v>494</v>
      </c>
      <c r="F428" s="206" t="s">
        <v>495</v>
      </c>
      <c r="G428" s="207" t="s">
        <v>219</v>
      </c>
      <c r="H428" s="208">
        <v>1</v>
      </c>
      <c r="I428" s="209"/>
      <c r="J428" s="210">
        <f>ROUND(I428*H428,2)</f>
        <v>0</v>
      </c>
      <c r="K428" s="211"/>
      <c r="L428" s="39"/>
      <c r="M428" s="212" t="s">
        <v>1</v>
      </c>
      <c r="N428" s="213" t="s">
        <v>38</v>
      </c>
      <c r="O428" s="71"/>
      <c r="P428" s="214">
        <f>O428*H428</f>
        <v>0</v>
      </c>
      <c r="Q428" s="214">
        <v>0</v>
      </c>
      <c r="R428" s="214">
        <f>Q428*H428</f>
        <v>0</v>
      </c>
      <c r="S428" s="214">
        <v>0</v>
      </c>
      <c r="T428" s="215">
        <f>S428*H428</f>
        <v>0</v>
      </c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R428" s="216" t="s">
        <v>245</v>
      </c>
      <c r="AT428" s="216" t="s">
        <v>140</v>
      </c>
      <c r="AU428" s="216" t="s">
        <v>83</v>
      </c>
      <c r="AY428" s="17" t="s">
        <v>137</v>
      </c>
      <c r="BE428" s="217">
        <f>IF(N428="základní",J428,0)</f>
        <v>0</v>
      </c>
      <c r="BF428" s="217">
        <f>IF(N428="snížená",J428,0)</f>
        <v>0</v>
      </c>
      <c r="BG428" s="217">
        <f>IF(N428="zákl. přenesená",J428,0)</f>
        <v>0</v>
      </c>
      <c r="BH428" s="217">
        <f>IF(N428="sníž. přenesená",J428,0)</f>
        <v>0</v>
      </c>
      <c r="BI428" s="217">
        <f>IF(N428="nulová",J428,0)</f>
        <v>0</v>
      </c>
      <c r="BJ428" s="17" t="s">
        <v>81</v>
      </c>
      <c r="BK428" s="217">
        <f>ROUND(I428*H428,2)</f>
        <v>0</v>
      </c>
      <c r="BL428" s="17" t="s">
        <v>245</v>
      </c>
      <c r="BM428" s="216" t="s">
        <v>496</v>
      </c>
    </row>
    <row r="429" spans="2:51" s="13" customFormat="1" ht="12">
      <c r="B429" s="218"/>
      <c r="C429" s="219"/>
      <c r="D429" s="220" t="s">
        <v>146</v>
      </c>
      <c r="E429" s="221" t="s">
        <v>1</v>
      </c>
      <c r="F429" s="222" t="s">
        <v>182</v>
      </c>
      <c r="G429" s="219"/>
      <c r="H429" s="221" t="s">
        <v>1</v>
      </c>
      <c r="I429" s="223"/>
      <c r="J429" s="219"/>
      <c r="K429" s="219"/>
      <c r="L429" s="224"/>
      <c r="M429" s="225"/>
      <c r="N429" s="226"/>
      <c r="O429" s="226"/>
      <c r="P429" s="226"/>
      <c r="Q429" s="226"/>
      <c r="R429" s="226"/>
      <c r="S429" s="226"/>
      <c r="T429" s="227"/>
      <c r="AT429" s="228" t="s">
        <v>146</v>
      </c>
      <c r="AU429" s="228" t="s">
        <v>83</v>
      </c>
      <c r="AV429" s="13" t="s">
        <v>81</v>
      </c>
      <c r="AW429" s="13" t="s">
        <v>30</v>
      </c>
      <c r="AX429" s="13" t="s">
        <v>73</v>
      </c>
      <c r="AY429" s="228" t="s">
        <v>137</v>
      </c>
    </row>
    <row r="430" spans="2:51" s="14" customFormat="1" ht="12">
      <c r="B430" s="229"/>
      <c r="C430" s="230"/>
      <c r="D430" s="220" t="s">
        <v>146</v>
      </c>
      <c r="E430" s="231" t="s">
        <v>1</v>
      </c>
      <c r="F430" s="232" t="s">
        <v>81</v>
      </c>
      <c r="G430" s="230"/>
      <c r="H430" s="233">
        <v>1</v>
      </c>
      <c r="I430" s="234"/>
      <c r="J430" s="230"/>
      <c r="K430" s="230"/>
      <c r="L430" s="235"/>
      <c r="M430" s="236"/>
      <c r="N430" s="237"/>
      <c r="O430" s="237"/>
      <c r="P430" s="237"/>
      <c r="Q430" s="237"/>
      <c r="R430" s="237"/>
      <c r="S430" s="237"/>
      <c r="T430" s="238"/>
      <c r="AT430" s="239" t="s">
        <v>146</v>
      </c>
      <c r="AU430" s="239" t="s">
        <v>83</v>
      </c>
      <c r="AV430" s="14" t="s">
        <v>83</v>
      </c>
      <c r="AW430" s="14" t="s">
        <v>30</v>
      </c>
      <c r="AX430" s="14" t="s">
        <v>81</v>
      </c>
      <c r="AY430" s="239" t="s">
        <v>137</v>
      </c>
    </row>
    <row r="431" spans="1:65" s="2" customFormat="1" ht="16.5" customHeight="1">
      <c r="A431" s="34"/>
      <c r="B431" s="35"/>
      <c r="C431" s="204" t="s">
        <v>497</v>
      </c>
      <c r="D431" s="204" t="s">
        <v>140</v>
      </c>
      <c r="E431" s="205" t="s">
        <v>498</v>
      </c>
      <c r="F431" s="206" t="s">
        <v>499</v>
      </c>
      <c r="G431" s="207" t="s">
        <v>174</v>
      </c>
      <c r="H431" s="208">
        <v>4</v>
      </c>
      <c r="I431" s="209"/>
      <c r="J431" s="210">
        <f>ROUND(I431*H431,2)</f>
        <v>0</v>
      </c>
      <c r="K431" s="211"/>
      <c r="L431" s="39"/>
      <c r="M431" s="212" t="s">
        <v>1</v>
      </c>
      <c r="N431" s="213" t="s">
        <v>38</v>
      </c>
      <c r="O431" s="71"/>
      <c r="P431" s="214">
        <f>O431*H431</f>
        <v>0</v>
      </c>
      <c r="Q431" s="214">
        <v>0</v>
      </c>
      <c r="R431" s="214">
        <f>Q431*H431</f>
        <v>0</v>
      </c>
      <c r="S431" s="214">
        <v>0</v>
      </c>
      <c r="T431" s="215">
        <f>S431*H431</f>
        <v>0</v>
      </c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R431" s="216" t="s">
        <v>245</v>
      </c>
      <c r="AT431" s="216" t="s">
        <v>140</v>
      </c>
      <c r="AU431" s="216" t="s">
        <v>83</v>
      </c>
      <c r="AY431" s="17" t="s">
        <v>137</v>
      </c>
      <c r="BE431" s="217">
        <f>IF(N431="základní",J431,0)</f>
        <v>0</v>
      </c>
      <c r="BF431" s="217">
        <f>IF(N431="snížená",J431,0)</f>
        <v>0</v>
      </c>
      <c r="BG431" s="217">
        <f>IF(N431="zákl. přenesená",J431,0)</f>
        <v>0</v>
      </c>
      <c r="BH431" s="217">
        <f>IF(N431="sníž. přenesená",J431,0)</f>
        <v>0</v>
      </c>
      <c r="BI431" s="217">
        <f>IF(N431="nulová",J431,0)</f>
        <v>0</v>
      </c>
      <c r="BJ431" s="17" t="s">
        <v>81</v>
      </c>
      <c r="BK431" s="217">
        <f>ROUND(I431*H431,2)</f>
        <v>0</v>
      </c>
      <c r="BL431" s="17" t="s">
        <v>245</v>
      </c>
      <c r="BM431" s="216" t="s">
        <v>500</v>
      </c>
    </row>
    <row r="432" spans="2:51" s="13" customFormat="1" ht="12">
      <c r="B432" s="218"/>
      <c r="C432" s="219"/>
      <c r="D432" s="220" t="s">
        <v>146</v>
      </c>
      <c r="E432" s="221" t="s">
        <v>1</v>
      </c>
      <c r="F432" s="222" t="s">
        <v>147</v>
      </c>
      <c r="G432" s="219"/>
      <c r="H432" s="221" t="s">
        <v>1</v>
      </c>
      <c r="I432" s="223"/>
      <c r="J432" s="219"/>
      <c r="K432" s="219"/>
      <c r="L432" s="224"/>
      <c r="M432" s="225"/>
      <c r="N432" s="226"/>
      <c r="O432" s="226"/>
      <c r="P432" s="226"/>
      <c r="Q432" s="226"/>
      <c r="R432" s="226"/>
      <c r="S432" s="226"/>
      <c r="T432" s="227"/>
      <c r="AT432" s="228" t="s">
        <v>146</v>
      </c>
      <c r="AU432" s="228" t="s">
        <v>83</v>
      </c>
      <c r="AV432" s="13" t="s">
        <v>81</v>
      </c>
      <c r="AW432" s="13" t="s">
        <v>30</v>
      </c>
      <c r="AX432" s="13" t="s">
        <v>73</v>
      </c>
      <c r="AY432" s="228" t="s">
        <v>137</v>
      </c>
    </row>
    <row r="433" spans="2:51" s="14" customFormat="1" ht="12">
      <c r="B433" s="229"/>
      <c r="C433" s="230"/>
      <c r="D433" s="220" t="s">
        <v>146</v>
      </c>
      <c r="E433" s="231" t="s">
        <v>1</v>
      </c>
      <c r="F433" s="232" t="s">
        <v>83</v>
      </c>
      <c r="G433" s="230"/>
      <c r="H433" s="233">
        <v>2</v>
      </c>
      <c r="I433" s="234"/>
      <c r="J433" s="230"/>
      <c r="K433" s="230"/>
      <c r="L433" s="235"/>
      <c r="M433" s="236"/>
      <c r="N433" s="237"/>
      <c r="O433" s="237"/>
      <c r="P433" s="237"/>
      <c r="Q433" s="237"/>
      <c r="R433" s="237"/>
      <c r="S433" s="237"/>
      <c r="T433" s="238"/>
      <c r="AT433" s="239" t="s">
        <v>146</v>
      </c>
      <c r="AU433" s="239" t="s">
        <v>83</v>
      </c>
      <c r="AV433" s="14" t="s">
        <v>83</v>
      </c>
      <c r="AW433" s="14" t="s">
        <v>30</v>
      </c>
      <c r="AX433" s="14" t="s">
        <v>73</v>
      </c>
      <c r="AY433" s="239" t="s">
        <v>137</v>
      </c>
    </row>
    <row r="434" spans="2:51" s="13" customFormat="1" ht="12">
      <c r="B434" s="218"/>
      <c r="C434" s="219"/>
      <c r="D434" s="220" t="s">
        <v>146</v>
      </c>
      <c r="E434" s="221" t="s">
        <v>1</v>
      </c>
      <c r="F434" s="222" t="s">
        <v>182</v>
      </c>
      <c r="G434" s="219"/>
      <c r="H434" s="221" t="s">
        <v>1</v>
      </c>
      <c r="I434" s="223"/>
      <c r="J434" s="219"/>
      <c r="K434" s="219"/>
      <c r="L434" s="224"/>
      <c r="M434" s="225"/>
      <c r="N434" s="226"/>
      <c r="O434" s="226"/>
      <c r="P434" s="226"/>
      <c r="Q434" s="226"/>
      <c r="R434" s="226"/>
      <c r="S434" s="226"/>
      <c r="T434" s="227"/>
      <c r="AT434" s="228" t="s">
        <v>146</v>
      </c>
      <c r="AU434" s="228" t="s">
        <v>83</v>
      </c>
      <c r="AV434" s="13" t="s">
        <v>81</v>
      </c>
      <c r="AW434" s="13" t="s">
        <v>30</v>
      </c>
      <c r="AX434" s="13" t="s">
        <v>73</v>
      </c>
      <c r="AY434" s="228" t="s">
        <v>137</v>
      </c>
    </row>
    <row r="435" spans="2:51" s="14" customFormat="1" ht="12">
      <c r="B435" s="229"/>
      <c r="C435" s="230"/>
      <c r="D435" s="220" t="s">
        <v>146</v>
      </c>
      <c r="E435" s="231" t="s">
        <v>1</v>
      </c>
      <c r="F435" s="232" t="s">
        <v>83</v>
      </c>
      <c r="G435" s="230"/>
      <c r="H435" s="233">
        <v>2</v>
      </c>
      <c r="I435" s="234"/>
      <c r="J435" s="230"/>
      <c r="K435" s="230"/>
      <c r="L435" s="235"/>
      <c r="M435" s="236"/>
      <c r="N435" s="237"/>
      <c r="O435" s="237"/>
      <c r="P435" s="237"/>
      <c r="Q435" s="237"/>
      <c r="R435" s="237"/>
      <c r="S435" s="237"/>
      <c r="T435" s="238"/>
      <c r="AT435" s="239" t="s">
        <v>146</v>
      </c>
      <c r="AU435" s="239" t="s">
        <v>83</v>
      </c>
      <c r="AV435" s="14" t="s">
        <v>83</v>
      </c>
      <c r="AW435" s="14" t="s">
        <v>30</v>
      </c>
      <c r="AX435" s="14" t="s">
        <v>73</v>
      </c>
      <c r="AY435" s="239" t="s">
        <v>137</v>
      </c>
    </row>
    <row r="436" spans="2:51" s="15" customFormat="1" ht="12">
      <c r="B436" s="240"/>
      <c r="C436" s="241"/>
      <c r="D436" s="220" t="s">
        <v>146</v>
      </c>
      <c r="E436" s="242" t="s">
        <v>1</v>
      </c>
      <c r="F436" s="243" t="s">
        <v>178</v>
      </c>
      <c r="G436" s="241"/>
      <c r="H436" s="244">
        <v>4</v>
      </c>
      <c r="I436" s="245"/>
      <c r="J436" s="241"/>
      <c r="K436" s="241"/>
      <c r="L436" s="246"/>
      <c r="M436" s="247"/>
      <c r="N436" s="248"/>
      <c r="O436" s="248"/>
      <c r="P436" s="248"/>
      <c r="Q436" s="248"/>
      <c r="R436" s="248"/>
      <c r="S436" s="248"/>
      <c r="T436" s="249"/>
      <c r="AT436" s="250" t="s">
        <v>146</v>
      </c>
      <c r="AU436" s="250" t="s">
        <v>83</v>
      </c>
      <c r="AV436" s="15" t="s">
        <v>144</v>
      </c>
      <c r="AW436" s="15" t="s">
        <v>30</v>
      </c>
      <c r="AX436" s="15" t="s">
        <v>81</v>
      </c>
      <c r="AY436" s="250" t="s">
        <v>137</v>
      </c>
    </row>
    <row r="437" spans="1:65" s="2" customFormat="1" ht="16.5" customHeight="1">
      <c r="A437" s="34"/>
      <c r="B437" s="35"/>
      <c r="C437" s="251" t="s">
        <v>501</v>
      </c>
      <c r="D437" s="251" t="s">
        <v>357</v>
      </c>
      <c r="E437" s="252" t="s">
        <v>502</v>
      </c>
      <c r="F437" s="253" t="s">
        <v>503</v>
      </c>
      <c r="G437" s="254" t="s">
        <v>174</v>
      </c>
      <c r="H437" s="255">
        <v>4</v>
      </c>
      <c r="I437" s="256"/>
      <c r="J437" s="257">
        <f>ROUND(I437*H437,2)</f>
        <v>0</v>
      </c>
      <c r="K437" s="258"/>
      <c r="L437" s="259"/>
      <c r="M437" s="260" t="s">
        <v>1</v>
      </c>
      <c r="N437" s="261" t="s">
        <v>38</v>
      </c>
      <c r="O437" s="71"/>
      <c r="P437" s="214">
        <f>O437*H437</f>
        <v>0</v>
      </c>
      <c r="Q437" s="214">
        <v>0.0047</v>
      </c>
      <c r="R437" s="214">
        <f>Q437*H437</f>
        <v>0.0188</v>
      </c>
      <c r="S437" s="214">
        <v>0</v>
      </c>
      <c r="T437" s="215">
        <f>S437*H437</f>
        <v>0</v>
      </c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R437" s="216" t="s">
        <v>327</v>
      </c>
      <c r="AT437" s="216" t="s">
        <v>357</v>
      </c>
      <c r="AU437" s="216" t="s">
        <v>83</v>
      </c>
      <c r="AY437" s="17" t="s">
        <v>137</v>
      </c>
      <c r="BE437" s="217">
        <f>IF(N437="základní",J437,0)</f>
        <v>0</v>
      </c>
      <c r="BF437" s="217">
        <f>IF(N437="snížená",J437,0)</f>
        <v>0</v>
      </c>
      <c r="BG437" s="217">
        <f>IF(N437="zákl. přenesená",J437,0)</f>
        <v>0</v>
      </c>
      <c r="BH437" s="217">
        <f>IF(N437="sníž. přenesená",J437,0)</f>
        <v>0</v>
      </c>
      <c r="BI437" s="217">
        <f>IF(N437="nulová",J437,0)</f>
        <v>0</v>
      </c>
      <c r="BJ437" s="17" t="s">
        <v>81</v>
      </c>
      <c r="BK437" s="217">
        <f>ROUND(I437*H437,2)</f>
        <v>0</v>
      </c>
      <c r="BL437" s="17" t="s">
        <v>245</v>
      </c>
      <c r="BM437" s="216" t="s">
        <v>504</v>
      </c>
    </row>
    <row r="438" spans="1:65" s="2" customFormat="1" ht="16.5" customHeight="1">
      <c r="A438" s="34"/>
      <c r="B438" s="35"/>
      <c r="C438" s="204" t="s">
        <v>505</v>
      </c>
      <c r="D438" s="204" t="s">
        <v>140</v>
      </c>
      <c r="E438" s="205" t="s">
        <v>506</v>
      </c>
      <c r="F438" s="206" t="s">
        <v>507</v>
      </c>
      <c r="G438" s="207" t="s">
        <v>174</v>
      </c>
      <c r="H438" s="208">
        <v>1</v>
      </c>
      <c r="I438" s="209"/>
      <c r="J438" s="210">
        <f>ROUND(I438*H438,2)</f>
        <v>0</v>
      </c>
      <c r="K438" s="211"/>
      <c r="L438" s="39"/>
      <c r="M438" s="212" t="s">
        <v>1</v>
      </c>
      <c r="N438" s="213" t="s">
        <v>38</v>
      </c>
      <c r="O438" s="71"/>
      <c r="P438" s="214">
        <f>O438*H438</f>
        <v>0</v>
      </c>
      <c r="Q438" s="214">
        <v>0</v>
      </c>
      <c r="R438" s="214">
        <f>Q438*H438</f>
        <v>0</v>
      </c>
      <c r="S438" s="214">
        <v>0</v>
      </c>
      <c r="T438" s="215">
        <f>S438*H438</f>
        <v>0</v>
      </c>
      <c r="U438" s="34"/>
      <c r="V438" s="34"/>
      <c r="W438" s="34"/>
      <c r="X438" s="34"/>
      <c r="Y438" s="34"/>
      <c r="Z438" s="34"/>
      <c r="AA438" s="34"/>
      <c r="AB438" s="34"/>
      <c r="AC438" s="34"/>
      <c r="AD438" s="34"/>
      <c r="AE438" s="34"/>
      <c r="AR438" s="216" t="s">
        <v>245</v>
      </c>
      <c r="AT438" s="216" t="s">
        <v>140</v>
      </c>
      <c r="AU438" s="216" t="s">
        <v>83</v>
      </c>
      <c r="AY438" s="17" t="s">
        <v>137</v>
      </c>
      <c r="BE438" s="217">
        <f>IF(N438="základní",J438,0)</f>
        <v>0</v>
      </c>
      <c r="BF438" s="217">
        <f>IF(N438="snížená",J438,0)</f>
        <v>0</v>
      </c>
      <c r="BG438" s="217">
        <f>IF(N438="zákl. přenesená",J438,0)</f>
        <v>0</v>
      </c>
      <c r="BH438" s="217">
        <f>IF(N438="sníž. přenesená",J438,0)</f>
        <v>0</v>
      </c>
      <c r="BI438" s="217">
        <f>IF(N438="nulová",J438,0)</f>
        <v>0</v>
      </c>
      <c r="BJ438" s="17" t="s">
        <v>81</v>
      </c>
      <c r="BK438" s="217">
        <f>ROUND(I438*H438,2)</f>
        <v>0</v>
      </c>
      <c r="BL438" s="17" t="s">
        <v>245</v>
      </c>
      <c r="BM438" s="216" t="s">
        <v>508</v>
      </c>
    </row>
    <row r="439" spans="2:51" s="13" customFormat="1" ht="12">
      <c r="B439" s="218"/>
      <c r="C439" s="219"/>
      <c r="D439" s="220" t="s">
        <v>146</v>
      </c>
      <c r="E439" s="221" t="s">
        <v>1</v>
      </c>
      <c r="F439" s="222" t="s">
        <v>154</v>
      </c>
      <c r="G439" s="219"/>
      <c r="H439" s="221" t="s">
        <v>1</v>
      </c>
      <c r="I439" s="223"/>
      <c r="J439" s="219"/>
      <c r="K439" s="219"/>
      <c r="L439" s="224"/>
      <c r="M439" s="225"/>
      <c r="N439" s="226"/>
      <c r="O439" s="226"/>
      <c r="P439" s="226"/>
      <c r="Q439" s="226"/>
      <c r="R439" s="226"/>
      <c r="S439" s="226"/>
      <c r="T439" s="227"/>
      <c r="AT439" s="228" t="s">
        <v>146</v>
      </c>
      <c r="AU439" s="228" t="s">
        <v>83</v>
      </c>
      <c r="AV439" s="13" t="s">
        <v>81</v>
      </c>
      <c r="AW439" s="13" t="s">
        <v>30</v>
      </c>
      <c r="AX439" s="13" t="s">
        <v>73</v>
      </c>
      <c r="AY439" s="228" t="s">
        <v>137</v>
      </c>
    </row>
    <row r="440" spans="2:51" s="14" customFormat="1" ht="12">
      <c r="B440" s="229"/>
      <c r="C440" s="230"/>
      <c r="D440" s="220" t="s">
        <v>146</v>
      </c>
      <c r="E440" s="231" t="s">
        <v>1</v>
      </c>
      <c r="F440" s="232" t="s">
        <v>81</v>
      </c>
      <c r="G440" s="230"/>
      <c r="H440" s="233">
        <v>1</v>
      </c>
      <c r="I440" s="234"/>
      <c r="J440" s="230"/>
      <c r="K440" s="230"/>
      <c r="L440" s="235"/>
      <c r="M440" s="236"/>
      <c r="N440" s="237"/>
      <c r="O440" s="237"/>
      <c r="P440" s="237"/>
      <c r="Q440" s="237"/>
      <c r="R440" s="237"/>
      <c r="S440" s="237"/>
      <c r="T440" s="238"/>
      <c r="AT440" s="239" t="s">
        <v>146</v>
      </c>
      <c r="AU440" s="239" t="s">
        <v>83</v>
      </c>
      <c r="AV440" s="14" t="s">
        <v>83</v>
      </c>
      <c r="AW440" s="14" t="s">
        <v>30</v>
      </c>
      <c r="AX440" s="14" t="s">
        <v>81</v>
      </c>
      <c r="AY440" s="239" t="s">
        <v>137</v>
      </c>
    </row>
    <row r="441" spans="1:65" s="2" customFormat="1" ht="21.75" customHeight="1">
      <c r="A441" s="34"/>
      <c r="B441" s="35"/>
      <c r="C441" s="204" t="s">
        <v>509</v>
      </c>
      <c r="D441" s="204" t="s">
        <v>140</v>
      </c>
      <c r="E441" s="205" t="s">
        <v>510</v>
      </c>
      <c r="F441" s="206" t="s">
        <v>511</v>
      </c>
      <c r="G441" s="207" t="s">
        <v>143</v>
      </c>
      <c r="H441" s="208">
        <v>3.6</v>
      </c>
      <c r="I441" s="209"/>
      <c r="J441" s="210">
        <f>ROUND(I441*H441,2)</f>
        <v>0</v>
      </c>
      <c r="K441" s="211"/>
      <c r="L441" s="39"/>
      <c r="M441" s="212" t="s">
        <v>1</v>
      </c>
      <c r="N441" s="213" t="s">
        <v>38</v>
      </c>
      <c r="O441" s="71"/>
      <c r="P441" s="214">
        <f>O441*H441</f>
        <v>0</v>
      </c>
      <c r="Q441" s="214">
        <v>0</v>
      </c>
      <c r="R441" s="214">
        <f>Q441*H441</f>
        <v>0</v>
      </c>
      <c r="S441" s="214">
        <v>0</v>
      </c>
      <c r="T441" s="215">
        <f>S441*H441</f>
        <v>0</v>
      </c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  <c r="AR441" s="216" t="s">
        <v>245</v>
      </c>
      <c r="AT441" s="216" t="s">
        <v>140</v>
      </c>
      <c r="AU441" s="216" t="s">
        <v>83</v>
      </c>
      <c r="AY441" s="17" t="s">
        <v>137</v>
      </c>
      <c r="BE441" s="217">
        <f>IF(N441="základní",J441,0)</f>
        <v>0</v>
      </c>
      <c r="BF441" s="217">
        <f>IF(N441="snížená",J441,0)</f>
        <v>0</v>
      </c>
      <c r="BG441" s="217">
        <f>IF(N441="zákl. přenesená",J441,0)</f>
        <v>0</v>
      </c>
      <c r="BH441" s="217">
        <f>IF(N441="sníž. přenesená",J441,0)</f>
        <v>0</v>
      </c>
      <c r="BI441" s="217">
        <f>IF(N441="nulová",J441,0)</f>
        <v>0</v>
      </c>
      <c r="BJ441" s="17" t="s">
        <v>81</v>
      </c>
      <c r="BK441" s="217">
        <f>ROUND(I441*H441,2)</f>
        <v>0</v>
      </c>
      <c r="BL441" s="17" t="s">
        <v>245</v>
      </c>
      <c r="BM441" s="216" t="s">
        <v>512</v>
      </c>
    </row>
    <row r="442" spans="2:51" s="13" customFormat="1" ht="12">
      <c r="B442" s="218"/>
      <c r="C442" s="219"/>
      <c r="D442" s="220" t="s">
        <v>146</v>
      </c>
      <c r="E442" s="221" t="s">
        <v>1</v>
      </c>
      <c r="F442" s="222" t="s">
        <v>154</v>
      </c>
      <c r="G442" s="219"/>
      <c r="H442" s="221" t="s">
        <v>1</v>
      </c>
      <c r="I442" s="223"/>
      <c r="J442" s="219"/>
      <c r="K442" s="219"/>
      <c r="L442" s="224"/>
      <c r="M442" s="225"/>
      <c r="N442" s="226"/>
      <c r="O442" s="226"/>
      <c r="P442" s="226"/>
      <c r="Q442" s="226"/>
      <c r="R442" s="226"/>
      <c r="S442" s="226"/>
      <c r="T442" s="227"/>
      <c r="AT442" s="228" t="s">
        <v>146</v>
      </c>
      <c r="AU442" s="228" t="s">
        <v>83</v>
      </c>
      <c r="AV442" s="13" t="s">
        <v>81</v>
      </c>
      <c r="AW442" s="13" t="s">
        <v>30</v>
      </c>
      <c r="AX442" s="13" t="s">
        <v>73</v>
      </c>
      <c r="AY442" s="228" t="s">
        <v>137</v>
      </c>
    </row>
    <row r="443" spans="2:51" s="14" customFormat="1" ht="12">
      <c r="B443" s="229"/>
      <c r="C443" s="230"/>
      <c r="D443" s="220" t="s">
        <v>146</v>
      </c>
      <c r="E443" s="231" t="s">
        <v>1</v>
      </c>
      <c r="F443" s="232" t="s">
        <v>513</v>
      </c>
      <c r="G443" s="230"/>
      <c r="H443" s="233">
        <v>3.6</v>
      </c>
      <c r="I443" s="234"/>
      <c r="J443" s="230"/>
      <c r="K443" s="230"/>
      <c r="L443" s="235"/>
      <c r="M443" s="236"/>
      <c r="N443" s="237"/>
      <c r="O443" s="237"/>
      <c r="P443" s="237"/>
      <c r="Q443" s="237"/>
      <c r="R443" s="237"/>
      <c r="S443" s="237"/>
      <c r="T443" s="238"/>
      <c r="AT443" s="239" t="s">
        <v>146</v>
      </c>
      <c r="AU443" s="239" t="s">
        <v>83</v>
      </c>
      <c r="AV443" s="14" t="s">
        <v>83</v>
      </c>
      <c r="AW443" s="14" t="s">
        <v>30</v>
      </c>
      <c r="AX443" s="14" t="s">
        <v>81</v>
      </c>
      <c r="AY443" s="239" t="s">
        <v>137</v>
      </c>
    </row>
    <row r="444" spans="2:63" s="12" customFormat="1" ht="22.95" customHeight="1">
      <c r="B444" s="188"/>
      <c r="C444" s="189"/>
      <c r="D444" s="190" t="s">
        <v>72</v>
      </c>
      <c r="E444" s="202" t="s">
        <v>514</v>
      </c>
      <c r="F444" s="202" t="s">
        <v>515</v>
      </c>
      <c r="G444" s="189"/>
      <c r="H444" s="189"/>
      <c r="I444" s="192"/>
      <c r="J444" s="203">
        <f>BK444</f>
        <v>0</v>
      </c>
      <c r="K444" s="189"/>
      <c r="L444" s="194"/>
      <c r="M444" s="195"/>
      <c r="N444" s="196"/>
      <c r="O444" s="196"/>
      <c r="P444" s="197">
        <f>SUM(P445:P456)</f>
        <v>0</v>
      </c>
      <c r="Q444" s="196"/>
      <c r="R444" s="197">
        <f>SUM(R445:R456)</f>
        <v>0</v>
      </c>
      <c r="S444" s="196"/>
      <c r="T444" s="198">
        <f>SUM(T445:T456)</f>
        <v>0</v>
      </c>
      <c r="AR444" s="199" t="s">
        <v>83</v>
      </c>
      <c r="AT444" s="200" t="s">
        <v>72</v>
      </c>
      <c r="AU444" s="200" t="s">
        <v>81</v>
      </c>
      <c r="AY444" s="199" t="s">
        <v>137</v>
      </c>
      <c r="BK444" s="201">
        <f>SUM(BK445:BK456)</f>
        <v>0</v>
      </c>
    </row>
    <row r="445" spans="1:65" s="2" customFormat="1" ht="33" customHeight="1">
      <c r="A445" s="34"/>
      <c r="B445" s="35"/>
      <c r="C445" s="204" t="s">
        <v>516</v>
      </c>
      <c r="D445" s="204" t="s">
        <v>140</v>
      </c>
      <c r="E445" s="205" t="s">
        <v>517</v>
      </c>
      <c r="F445" s="206" t="s">
        <v>518</v>
      </c>
      <c r="G445" s="207" t="s">
        <v>219</v>
      </c>
      <c r="H445" s="208">
        <v>1</v>
      </c>
      <c r="I445" s="209"/>
      <c r="J445" s="210">
        <f>ROUND(I445*H445,2)</f>
        <v>0</v>
      </c>
      <c r="K445" s="211"/>
      <c r="L445" s="39"/>
      <c r="M445" s="212" t="s">
        <v>1</v>
      </c>
      <c r="N445" s="213" t="s">
        <v>38</v>
      </c>
      <c r="O445" s="71"/>
      <c r="P445" s="214">
        <f>O445*H445</f>
        <v>0</v>
      </c>
      <c r="Q445" s="214">
        <v>0</v>
      </c>
      <c r="R445" s="214">
        <f>Q445*H445</f>
        <v>0</v>
      </c>
      <c r="S445" s="214">
        <v>0</v>
      </c>
      <c r="T445" s="215">
        <f>S445*H445</f>
        <v>0</v>
      </c>
      <c r="U445" s="34"/>
      <c r="V445" s="34"/>
      <c r="W445" s="34"/>
      <c r="X445" s="34"/>
      <c r="Y445" s="34"/>
      <c r="Z445" s="34"/>
      <c r="AA445" s="34"/>
      <c r="AB445" s="34"/>
      <c r="AC445" s="34"/>
      <c r="AD445" s="34"/>
      <c r="AE445" s="34"/>
      <c r="AR445" s="216" t="s">
        <v>245</v>
      </c>
      <c r="AT445" s="216" t="s">
        <v>140</v>
      </c>
      <c r="AU445" s="216" t="s">
        <v>83</v>
      </c>
      <c r="AY445" s="17" t="s">
        <v>137</v>
      </c>
      <c r="BE445" s="217">
        <f>IF(N445="základní",J445,0)</f>
        <v>0</v>
      </c>
      <c r="BF445" s="217">
        <f>IF(N445="snížená",J445,0)</f>
        <v>0</v>
      </c>
      <c r="BG445" s="217">
        <f>IF(N445="zákl. přenesená",J445,0)</f>
        <v>0</v>
      </c>
      <c r="BH445" s="217">
        <f>IF(N445="sníž. přenesená",J445,0)</f>
        <v>0</v>
      </c>
      <c r="BI445" s="217">
        <f>IF(N445="nulová",J445,0)</f>
        <v>0</v>
      </c>
      <c r="BJ445" s="17" t="s">
        <v>81</v>
      </c>
      <c r="BK445" s="217">
        <f>ROUND(I445*H445,2)</f>
        <v>0</v>
      </c>
      <c r="BL445" s="17" t="s">
        <v>245</v>
      </c>
      <c r="BM445" s="216" t="s">
        <v>519</v>
      </c>
    </row>
    <row r="446" spans="2:51" s="13" customFormat="1" ht="12">
      <c r="B446" s="218"/>
      <c r="C446" s="219"/>
      <c r="D446" s="220" t="s">
        <v>146</v>
      </c>
      <c r="E446" s="221" t="s">
        <v>1</v>
      </c>
      <c r="F446" s="222" t="s">
        <v>147</v>
      </c>
      <c r="G446" s="219"/>
      <c r="H446" s="221" t="s">
        <v>1</v>
      </c>
      <c r="I446" s="223"/>
      <c r="J446" s="219"/>
      <c r="K446" s="219"/>
      <c r="L446" s="224"/>
      <c r="M446" s="225"/>
      <c r="N446" s="226"/>
      <c r="O446" s="226"/>
      <c r="P446" s="226"/>
      <c r="Q446" s="226"/>
      <c r="R446" s="226"/>
      <c r="S446" s="226"/>
      <c r="T446" s="227"/>
      <c r="AT446" s="228" t="s">
        <v>146</v>
      </c>
      <c r="AU446" s="228" t="s">
        <v>83</v>
      </c>
      <c r="AV446" s="13" t="s">
        <v>81</v>
      </c>
      <c r="AW446" s="13" t="s">
        <v>30</v>
      </c>
      <c r="AX446" s="13" t="s">
        <v>73</v>
      </c>
      <c r="AY446" s="228" t="s">
        <v>137</v>
      </c>
    </row>
    <row r="447" spans="2:51" s="14" customFormat="1" ht="12">
      <c r="B447" s="229"/>
      <c r="C447" s="230"/>
      <c r="D447" s="220" t="s">
        <v>146</v>
      </c>
      <c r="E447" s="231" t="s">
        <v>1</v>
      </c>
      <c r="F447" s="232" t="s">
        <v>81</v>
      </c>
      <c r="G447" s="230"/>
      <c r="H447" s="233">
        <v>1</v>
      </c>
      <c r="I447" s="234"/>
      <c r="J447" s="230"/>
      <c r="K447" s="230"/>
      <c r="L447" s="235"/>
      <c r="M447" s="236"/>
      <c r="N447" s="237"/>
      <c r="O447" s="237"/>
      <c r="P447" s="237"/>
      <c r="Q447" s="237"/>
      <c r="R447" s="237"/>
      <c r="S447" s="237"/>
      <c r="T447" s="238"/>
      <c r="AT447" s="239" t="s">
        <v>146</v>
      </c>
      <c r="AU447" s="239" t="s">
        <v>83</v>
      </c>
      <c r="AV447" s="14" t="s">
        <v>83</v>
      </c>
      <c r="AW447" s="14" t="s">
        <v>30</v>
      </c>
      <c r="AX447" s="14" t="s">
        <v>81</v>
      </c>
      <c r="AY447" s="239" t="s">
        <v>137</v>
      </c>
    </row>
    <row r="448" spans="1:65" s="2" customFormat="1" ht="33" customHeight="1">
      <c r="A448" s="34"/>
      <c r="B448" s="35"/>
      <c r="C448" s="204" t="s">
        <v>520</v>
      </c>
      <c r="D448" s="204" t="s">
        <v>140</v>
      </c>
      <c r="E448" s="205" t="s">
        <v>521</v>
      </c>
      <c r="F448" s="206" t="s">
        <v>518</v>
      </c>
      <c r="G448" s="207" t="s">
        <v>219</v>
      </c>
      <c r="H448" s="208">
        <v>1</v>
      </c>
      <c r="I448" s="209"/>
      <c r="J448" s="210">
        <f>ROUND(I448*H448,2)</f>
        <v>0</v>
      </c>
      <c r="K448" s="211"/>
      <c r="L448" s="39"/>
      <c r="M448" s="212" t="s">
        <v>1</v>
      </c>
      <c r="N448" s="213" t="s">
        <v>38</v>
      </c>
      <c r="O448" s="71"/>
      <c r="P448" s="214">
        <f>O448*H448</f>
        <v>0</v>
      </c>
      <c r="Q448" s="214">
        <v>0</v>
      </c>
      <c r="R448" s="214">
        <f>Q448*H448</f>
        <v>0</v>
      </c>
      <c r="S448" s="214">
        <v>0</v>
      </c>
      <c r="T448" s="215">
        <f>S448*H448</f>
        <v>0</v>
      </c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  <c r="AR448" s="216" t="s">
        <v>245</v>
      </c>
      <c r="AT448" s="216" t="s">
        <v>140</v>
      </c>
      <c r="AU448" s="216" t="s">
        <v>83</v>
      </c>
      <c r="AY448" s="17" t="s">
        <v>137</v>
      </c>
      <c r="BE448" s="217">
        <f>IF(N448="základní",J448,0)</f>
        <v>0</v>
      </c>
      <c r="BF448" s="217">
        <f>IF(N448="snížená",J448,0)</f>
        <v>0</v>
      </c>
      <c r="BG448" s="217">
        <f>IF(N448="zákl. přenesená",J448,0)</f>
        <v>0</v>
      </c>
      <c r="BH448" s="217">
        <f>IF(N448="sníž. přenesená",J448,0)</f>
        <v>0</v>
      </c>
      <c r="BI448" s="217">
        <f>IF(N448="nulová",J448,0)</f>
        <v>0</v>
      </c>
      <c r="BJ448" s="17" t="s">
        <v>81</v>
      </c>
      <c r="BK448" s="217">
        <f>ROUND(I448*H448,2)</f>
        <v>0</v>
      </c>
      <c r="BL448" s="17" t="s">
        <v>245</v>
      </c>
      <c r="BM448" s="216" t="s">
        <v>522</v>
      </c>
    </row>
    <row r="449" spans="2:51" s="13" customFormat="1" ht="12">
      <c r="B449" s="218"/>
      <c r="C449" s="219"/>
      <c r="D449" s="220" t="s">
        <v>146</v>
      </c>
      <c r="E449" s="221" t="s">
        <v>1</v>
      </c>
      <c r="F449" s="222" t="s">
        <v>284</v>
      </c>
      <c r="G449" s="219"/>
      <c r="H449" s="221" t="s">
        <v>1</v>
      </c>
      <c r="I449" s="223"/>
      <c r="J449" s="219"/>
      <c r="K449" s="219"/>
      <c r="L449" s="224"/>
      <c r="M449" s="225"/>
      <c r="N449" s="226"/>
      <c r="O449" s="226"/>
      <c r="P449" s="226"/>
      <c r="Q449" s="226"/>
      <c r="R449" s="226"/>
      <c r="S449" s="226"/>
      <c r="T449" s="227"/>
      <c r="AT449" s="228" t="s">
        <v>146</v>
      </c>
      <c r="AU449" s="228" t="s">
        <v>83</v>
      </c>
      <c r="AV449" s="13" t="s">
        <v>81</v>
      </c>
      <c r="AW449" s="13" t="s">
        <v>30</v>
      </c>
      <c r="AX449" s="13" t="s">
        <v>73</v>
      </c>
      <c r="AY449" s="228" t="s">
        <v>137</v>
      </c>
    </row>
    <row r="450" spans="2:51" s="14" customFormat="1" ht="12">
      <c r="B450" s="229"/>
      <c r="C450" s="230"/>
      <c r="D450" s="220" t="s">
        <v>146</v>
      </c>
      <c r="E450" s="231" t="s">
        <v>1</v>
      </c>
      <c r="F450" s="232" t="s">
        <v>81</v>
      </c>
      <c r="G450" s="230"/>
      <c r="H450" s="233">
        <v>1</v>
      </c>
      <c r="I450" s="234"/>
      <c r="J450" s="230"/>
      <c r="K450" s="230"/>
      <c r="L450" s="235"/>
      <c r="M450" s="236"/>
      <c r="N450" s="237"/>
      <c r="O450" s="237"/>
      <c r="P450" s="237"/>
      <c r="Q450" s="237"/>
      <c r="R450" s="237"/>
      <c r="S450" s="237"/>
      <c r="T450" s="238"/>
      <c r="AT450" s="239" t="s">
        <v>146</v>
      </c>
      <c r="AU450" s="239" t="s">
        <v>83</v>
      </c>
      <c r="AV450" s="14" t="s">
        <v>83</v>
      </c>
      <c r="AW450" s="14" t="s">
        <v>30</v>
      </c>
      <c r="AX450" s="14" t="s">
        <v>81</v>
      </c>
      <c r="AY450" s="239" t="s">
        <v>137</v>
      </c>
    </row>
    <row r="451" spans="1:65" s="2" customFormat="1" ht="33" customHeight="1">
      <c r="A451" s="34"/>
      <c r="B451" s="35"/>
      <c r="C451" s="204" t="s">
        <v>523</v>
      </c>
      <c r="D451" s="204" t="s">
        <v>140</v>
      </c>
      <c r="E451" s="205" t="s">
        <v>524</v>
      </c>
      <c r="F451" s="206" t="s">
        <v>518</v>
      </c>
      <c r="G451" s="207" t="s">
        <v>219</v>
      </c>
      <c r="H451" s="208">
        <v>1</v>
      </c>
      <c r="I451" s="209"/>
      <c r="J451" s="210">
        <f>ROUND(I451*H451,2)</f>
        <v>0</v>
      </c>
      <c r="K451" s="211"/>
      <c r="L451" s="39"/>
      <c r="M451" s="212" t="s">
        <v>1</v>
      </c>
      <c r="N451" s="213" t="s">
        <v>38</v>
      </c>
      <c r="O451" s="71"/>
      <c r="P451" s="214">
        <f>O451*H451</f>
        <v>0</v>
      </c>
      <c r="Q451" s="214">
        <v>0</v>
      </c>
      <c r="R451" s="214">
        <f>Q451*H451</f>
        <v>0</v>
      </c>
      <c r="S451" s="214">
        <v>0</v>
      </c>
      <c r="T451" s="215">
        <f>S451*H451</f>
        <v>0</v>
      </c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R451" s="216" t="s">
        <v>245</v>
      </c>
      <c r="AT451" s="216" t="s">
        <v>140</v>
      </c>
      <c r="AU451" s="216" t="s">
        <v>83</v>
      </c>
      <c r="AY451" s="17" t="s">
        <v>137</v>
      </c>
      <c r="BE451" s="217">
        <f>IF(N451="základní",J451,0)</f>
        <v>0</v>
      </c>
      <c r="BF451" s="217">
        <f>IF(N451="snížená",J451,0)</f>
        <v>0</v>
      </c>
      <c r="BG451" s="217">
        <f>IF(N451="zákl. přenesená",J451,0)</f>
        <v>0</v>
      </c>
      <c r="BH451" s="217">
        <f>IF(N451="sníž. přenesená",J451,0)</f>
        <v>0</v>
      </c>
      <c r="BI451" s="217">
        <f>IF(N451="nulová",J451,0)</f>
        <v>0</v>
      </c>
      <c r="BJ451" s="17" t="s">
        <v>81</v>
      </c>
      <c r="BK451" s="217">
        <f>ROUND(I451*H451,2)</f>
        <v>0</v>
      </c>
      <c r="BL451" s="17" t="s">
        <v>245</v>
      </c>
      <c r="BM451" s="216" t="s">
        <v>525</v>
      </c>
    </row>
    <row r="452" spans="2:51" s="13" customFormat="1" ht="12">
      <c r="B452" s="218"/>
      <c r="C452" s="219"/>
      <c r="D452" s="220" t="s">
        <v>146</v>
      </c>
      <c r="E452" s="221" t="s">
        <v>1</v>
      </c>
      <c r="F452" s="222" t="s">
        <v>235</v>
      </c>
      <c r="G452" s="219"/>
      <c r="H452" s="221" t="s">
        <v>1</v>
      </c>
      <c r="I452" s="223"/>
      <c r="J452" s="219"/>
      <c r="K452" s="219"/>
      <c r="L452" s="224"/>
      <c r="M452" s="225"/>
      <c r="N452" s="226"/>
      <c r="O452" s="226"/>
      <c r="P452" s="226"/>
      <c r="Q452" s="226"/>
      <c r="R452" s="226"/>
      <c r="S452" s="226"/>
      <c r="T452" s="227"/>
      <c r="AT452" s="228" t="s">
        <v>146</v>
      </c>
      <c r="AU452" s="228" t="s">
        <v>83</v>
      </c>
      <c r="AV452" s="13" t="s">
        <v>81</v>
      </c>
      <c r="AW452" s="13" t="s">
        <v>30</v>
      </c>
      <c r="AX452" s="13" t="s">
        <v>73</v>
      </c>
      <c r="AY452" s="228" t="s">
        <v>137</v>
      </c>
    </row>
    <row r="453" spans="2:51" s="14" customFormat="1" ht="12">
      <c r="B453" s="229"/>
      <c r="C453" s="230"/>
      <c r="D453" s="220" t="s">
        <v>146</v>
      </c>
      <c r="E453" s="231" t="s">
        <v>1</v>
      </c>
      <c r="F453" s="232" t="s">
        <v>81</v>
      </c>
      <c r="G453" s="230"/>
      <c r="H453" s="233">
        <v>1</v>
      </c>
      <c r="I453" s="234"/>
      <c r="J453" s="230"/>
      <c r="K453" s="230"/>
      <c r="L453" s="235"/>
      <c r="M453" s="236"/>
      <c r="N453" s="237"/>
      <c r="O453" s="237"/>
      <c r="P453" s="237"/>
      <c r="Q453" s="237"/>
      <c r="R453" s="237"/>
      <c r="S453" s="237"/>
      <c r="T453" s="238"/>
      <c r="AT453" s="239" t="s">
        <v>146</v>
      </c>
      <c r="AU453" s="239" t="s">
        <v>83</v>
      </c>
      <c r="AV453" s="14" t="s">
        <v>83</v>
      </c>
      <c r="AW453" s="14" t="s">
        <v>30</v>
      </c>
      <c r="AX453" s="14" t="s">
        <v>81</v>
      </c>
      <c r="AY453" s="239" t="s">
        <v>137</v>
      </c>
    </row>
    <row r="454" spans="1:65" s="2" customFormat="1" ht="33" customHeight="1">
      <c r="A454" s="34"/>
      <c r="B454" s="35"/>
      <c r="C454" s="204" t="s">
        <v>526</v>
      </c>
      <c r="D454" s="204" t="s">
        <v>140</v>
      </c>
      <c r="E454" s="205" t="s">
        <v>527</v>
      </c>
      <c r="F454" s="206" t="s">
        <v>518</v>
      </c>
      <c r="G454" s="207" t="s">
        <v>219</v>
      </c>
      <c r="H454" s="208">
        <v>1</v>
      </c>
      <c r="I454" s="209"/>
      <c r="J454" s="210">
        <f>ROUND(I454*H454,2)</f>
        <v>0</v>
      </c>
      <c r="K454" s="211"/>
      <c r="L454" s="39"/>
      <c r="M454" s="212" t="s">
        <v>1</v>
      </c>
      <c r="N454" s="213" t="s">
        <v>38</v>
      </c>
      <c r="O454" s="71"/>
      <c r="P454" s="214">
        <f>O454*H454</f>
        <v>0</v>
      </c>
      <c r="Q454" s="214">
        <v>0</v>
      </c>
      <c r="R454" s="214">
        <f>Q454*H454</f>
        <v>0</v>
      </c>
      <c r="S454" s="214">
        <v>0</v>
      </c>
      <c r="T454" s="215">
        <f>S454*H454</f>
        <v>0</v>
      </c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R454" s="216" t="s">
        <v>245</v>
      </c>
      <c r="AT454" s="216" t="s">
        <v>140</v>
      </c>
      <c r="AU454" s="216" t="s">
        <v>83</v>
      </c>
      <c r="AY454" s="17" t="s">
        <v>137</v>
      </c>
      <c r="BE454" s="217">
        <f>IF(N454="základní",J454,0)</f>
        <v>0</v>
      </c>
      <c r="BF454" s="217">
        <f>IF(N454="snížená",J454,0)</f>
        <v>0</v>
      </c>
      <c r="BG454" s="217">
        <f>IF(N454="zákl. přenesená",J454,0)</f>
        <v>0</v>
      </c>
      <c r="BH454" s="217">
        <f>IF(N454="sníž. přenesená",J454,0)</f>
        <v>0</v>
      </c>
      <c r="BI454" s="217">
        <f>IF(N454="nulová",J454,0)</f>
        <v>0</v>
      </c>
      <c r="BJ454" s="17" t="s">
        <v>81</v>
      </c>
      <c r="BK454" s="217">
        <f>ROUND(I454*H454,2)</f>
        <v>0</v>
      </c>
      <c r="BL454" s="17" t="s">
        <v>245</v>
      </c>
      <c r="BM454" s="216" t="s">
        <v>528</v>
      </c>
    </row>
    <row r="455" spans="2:51" s="13" customFormat="1" ht="12">
      <c r="B455" s="218"/>
      <c r="C455" s="219"/>
      <c r="D455" s="220" t="s">
        <v>146</v>
      </c>
      <c r="E455" s="221" t="s">
        <v>1</v>
      </c>
      <c r="F455" s="222" t="s">
        <v>182</v>
      </c>
      <c r="G455" s="219"/>
      <c r="H455" s="221" t="s">
        <v>1</v>
      </c>
      <c r="I455" s="223"/>
      <c r="J455" s="219"/>
      <c r="K455" s="219"/>
      <c r="L455" s="224"/>
      <c r="M455" s="225"/>
      <c r="N455" s="226"/>
      <c r="O455" s="226"/>
      <c r="P455" s="226"/>
      <c r="Q455" s="226"/>
      <c r="R455" s="226"/>
      <c r="S455" s="226"/>
      <c r="T455" s="227"/>
      <c r="AT455" s="228" t="s">
        <v>146</v>
      </c>
      <c r="AU455" s="228" t="s">
        <v>83</v>
      </c>
      <c r="AV455" s="13" t="s">
        <v>81</v>
      </c>
      <c r="AW455" s="13" t="s">
        <v>30</v>
      </c>
      <c r="AX455" s="13" t="s">
        <v>73</v>
      </c>
      <c r="AY455" s="228" t="s">
        <v>137</v>
      </c>
    </row>
    <row r="456" spans="2:51" s="14" customFormat="1" ht="12">
      <c r="B456" s="229"/>
      <c r="C456" s="230"/>
      <c r="D456" s="220" t="s">
        <v>146</v>
      </c>
      <c r="E456" s="231" t="s">
        <v>1</v>
      </c>
      <c r="F456" s="232" t="s">
        <v>81</v>
      </c>
      <c r="G456" s="230"/>
      <c r="H456" s="233">
        <v>1</v>
      </c>
      <c r="I456" s="234"/>
      <c r="J456" s="230"/>
      <c r="K456" s="230"/>
      <c r="L456" s="235"/>
      <c r="M456" s="236"/>
      <c r="N456" s="237"/>
      <c r="O456" s="237"/>
      <c r="P456" s="237"/>
      <c r="Q456" s="237"/>
      <c r="R456" s="237"/>
      <c r="S456" s="237"/>
      <c r="T456" s="238"/>
      <c r="AT456" s="239" t="s">
        <v>146</v>
      </c>
      <c r="AU456" s="239" t="s">
        <v>83</v>
      </c>
      <c r="AV456" s="14" t="s">
        <v>83</v>
      </c>
      <c r="AW456" s="14" t="s">
        <v>30</v>
      </c>
      <c r="AX456" s="14" t="s">
        <v>81</v>
      </c>
      <c r="AY456" s="239" t="s">
        <v>137</v>
      </c>
    </row>
    <row r="457" spans="2:63" s="12" customFormat="1" ht="25.95" customHeight="1">
      <c r="B457" s="188"/>
      <c r="C457" s="189"/>
      <c r="D457" s="190" t="s">
        <v>72</v>
      </c>
      <c r="E457" s="191" t="s">
        <v>357</v>
      </c>
      <c r="F457" s="191" t="s">
        <v>529</v>
      </c>
      <c r="G457" s="189"/>
      <c r="H457" s="189"/>
      <c r="I457" s="192"/>
      <c r="J457" s="193">
        <f>BK457</f>
        <v>0</v>
      </c>
      <c r="K457" s="189"/>
      <c r="L457" s="194"/>
      <c r="M457" s="195"/>
      <c r="N457" s="196"/>
      <c r="O457" s="196"/>
      <c r="P457" s="197">
        <f>P458</f>
        <v>0</v>
      </c>
      <c r="Q457" s="196"/>
      <c r="R457" s="197">
        <f>R458</f>
        <v>0</v>
      </c>
      <c r="S457" s="196"/>
      <c r="T457" s="198">
        <f>T458</f>
        <v>0</v>
      </c>
      <c r="AR457" s="199" t="s">
        <v>138</v>
      </c>
      <c r="AT457" s="200" t="s">
        <v>72</v>
      </c>
      <c r="AU457" s="200" t="s">
        <v>73</v>
      </c>
      <c r="AY457" s="199" t="s">
        <v>137</v>
      </c>
      <c r="BK457" s="201">
        <f>BK458</f>
        <v>0</v>
      </c>
    </row>
    <row r="458" spans="2:63" s="12" customFormat="1" ht="22.95" customHeight="1">
      <c r="B458" s="188"/>
      <c r="C458" s="189"/>
      <c r="D458" s="190" t="s">
        <v>72</v>
      </c>
      <c r="E458" s="202" t="s">
        <v>530</v>
      </c>
      <c r="F458" s="202" t="s">
        <v>531</v>
      </c>
      <c r="G458" s="189"/>
      <c r="H458" s="189"/>
      <c r="I458" s="192"/>
      <c r="J458" s="203">
        <f>BK458</f>
        <v>0</v>
      </c>
      <c r="K458" s="189"/>
      <c r="L458" s="194"/>
      <c r="M458" s="195"/>
      <c r="N458" s="196"/>
      <c r="O458" s="196"/>
      <c r="P458" s="197">
        <f>SUM(P459:P461)</f>
        <v>0</v>
      </c>
      <c r="Q458" s="196"/>
      <c r="R458" s="197">
        <f>SUM(R459:R461)</f>
        <v>0</v>
      </c>
      <c r="S458" s="196"/>
      <c r="T458" s="198">
        <f>SUM(T459:T461)</f>
        <v>0</v>
      </c>
      <c r="AR458" s="199" t="s">
        <v>138</v>
      </c>
      <c r="AT458" s="200" t="s">
        <v>72</v>
      </c>
      <c r="AU458" s="200" t="s">
        <v>81</v>
      </c>
      <c r="AY458" s="199" t="s">
        <v>137</v>
      </c>
      <c r="BK458" s="201">
        <f>SUM(BK459:BK461)</f>
        <v>0</v>
      </c>
    </row>
    <row r="459" spans="1:65" s="2" customFormat="1" ht="16.5" customHeight="1">
      <c r="A459" s="34"/>
      <c r="B459" s="35"/>
      <c r="C459" s="204" t="s">
        <v>532</v>
      </c>
      <c r="D459" s="204" t="s">
        <v>140</v>
      </c>
      <c r="E459" s="205" t="s">
        <v>533</v>
      </c>
      <c r="F459" s="206" t="s">
        <v>534</v>
      </c>
      <c r="G459" s="207" t="s">
        <v>219</v>
      </c>
      <c r="H459" s="208">
        <v>1</v>
      </c>
      <c r="I459" s="209"/>
      <c r="J459" s="210">
        <f>ROUND(I459*H459,2)</f>
        <v>0</v>
      </c>
      <c r="K459" s="211"/>
      <c r="L459" s="39"/>
      <c r="M459" s="212" t="s">
        <v>1</v>
      </c>
      <c r="N459" s="213" t="s">
        <v>38</v>
      </c>
      <c r="O459" s="71"/>
      <c r="P459" s="214">
        <f>O459*H459</f>
        <v>0</v>
      </c>
      <c r="Q459" s="214">
        <v>0</v>
      </c>
      <c r="R459" s="214">
        <f>Q459*H459</f>
        <v>0</v>
      </c>
      <c r="S459" s="214">
        <v>0</v>
      </c>
      <c r="T459" s="215">
        <f>S459*H459</f>
        <v>0</v>
      </c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R459" s="216" t="s">
        <v>473</v>
      </c>
      <c r="AT459" s="216" t="s">
        <v>140</v>
      </c>
      <c r="AU459" s="216" t="s">
        <v>83</v>
      </c>
      <c r="AY459" s="17" t="s">
        <v>137</v>
      </c>
      <c r="BE459" s="217">
        <f>IF(N459="základní",J459,0)</f>
        <v>0</v>
      </c>
      <c r="BF459" s="217">
        <f>IF(N459="snížená",J459,0)</f>
        <v>0</v>
      </c>
      <c r="BG459" s="217">
        <f>IF(N459="zákl. přenesená",J459,0)</f>
        <v>0</v>
      </c>
      <c r="BH459" s="217">
        <f>IF(N459="sníž. přenesená",J459,0)</f>
        <v>0</v>
      </c>
      <c r="BI459" s="217">
        <f>IF(N459="nulová",J459,0)</f>
        <v>0</v>
      </c>
      <c r="BJ459" s="17" t="s">
        <v>81</v>
      </c>
      <c r="BK459" s="217">
        <f>ROUND(I459*H459,2)</f>
        <v>0</v>
      </c>
      <c r="BL459" s="17" t="s">
        <v>473</v>
      </c>
      <c r="BM459" s="216" t="s">
        <v>535</v>
      </c>
    </row>
    <row r="460" spans="2:51" s="13" customFormat="1" ht="12">
      <c r="B460" s="218"/>
      <c r="C460" s="219"/>
      <c r="D460" s="220" t="s">
        <v>146</v>
      </c>
      <c r="E460" s="221" t="s">
        <v>1</v>
      </c>
      <c r="F460" s="222" t="s">
        <v>147</v>
      </c>
      <c r="G460" s="219"/>
      <c r="H460" s="221" t="s">
        <v>1</v>
      </c>
      <c r="I460" s="223"/>
      <c r="J460" s="219"/>
      <c r="K460" s="219"/>
      <c r="L460" s="224"/>
      <c r="M460" s="225"/>
      <c r="N460" s="226"/>
      <c r="O460" s="226"/>
      <c r="P460" s="226"/>
      <c r="Q460" s="226"/>
      <c r="R460" s="226"/>
      <c r="S460" s="226"/>
      <c r="T460" s="227"/>
      <c r="AT460" s="228" t="s">
        <v>146</v>
      </c>
      <c r="AU460" s="228" t="s">
        <v>83</v>
      </c>
      <c r="AV460" s="13" t="s">
        <v>81</v>
      </c>
      <c r="AW460" s="13" t="s">
        <v>30</v>
      </c>
      <c r="AX460" s="13" t="s">
        <v>73</v>
      </c>
      <c r="AY460" s="228" t="s">
        <v>137</v>
      </c>
    </row>
    <row r="461" spans="2:51" s="14" customFormat="1" ht="12">
      <c r="B461" s="229"/>
      <c r="C461" s="230"/>
      <c r="D461" s="220" t="s">
        <v>146</v>
      </c>
      <c r="E461" s="231" t="s">
        <v>1</v>
      </c>
      <c r="F461" s="232" t="s">
        <v>81</v>
      </c>
      <c r="G461" s="230"/>
      <c r="H461" s="233">
        <v>1</v>
      </c>
      <c r="I461" s="234"/>
      <c r="J461" s="230"/>
      <c r="K461" s="230"/>
      <c r="L461" s="235"/>
      <c r="M461" s="236"/>
      <c r="N461" s="237"/>
      <c r="O461" s="237"/>
      <c r="P461" s="237"/>
      <c r="Q461" s="237"/>
      <c r="R461" s="237"/>
      <c r="S461" s="237"/>
      <c r="T461" s="238"/>
      <c r="AT461" s="239" t="s">
        <v>146</v>
      </c>
      <c r="AU461" s="239" t="s">
        <v>83</v>
      </c>
      <c r="AV461" s="14" t="s">
        <v>83</v>
      </c>
      <c r="AW461" s="14" t="s">
        <v>30</v>
      </c>
      <c r="AX461" s="14" t="s">
        <v>81</v>
      </c>
      <c r="AY461" s="239" t="s">
        <v>137</v>
      </c>
    </row>
    <row r="462" spans="2:63" s="12" customFormat="1" ht="25.95" customHeight="1">
      <c r="B462" s="188"/>
      <c r="C462" s="189"/>
      <c r="D462" s="190" t="s">
        <v>72</v>
      </c>
      <c r="E462" s="191" t="s">
        <v>536</v>
      </c>
      <c r="F462" s="191" t="s">
        <v>537</v>
      </c>
      <c r="G462" s="189"/>
      <c r="H462" s="189"/>
      <c r="I462" s="192"/>
      <c r="J462" s="193">
        <f>BK462</f>
        <v>0</v>
      </c>
      <c r="K462" s="189"/>
      <c r="L462" s="194"/>
      <c r="M462" s="195"/>
      <c r="N462" s="196"/>
      <c r="O462" s="196"/>
      <c r="P462" s="197">
        <f>SUM(P463:P467)</f>
        <v>0</v>
      </c>
      <c r="Q462" s="196"/>
      <c r="R462" s="197">
        <f>SUM(R463:R467)</f>
        <v>0</v>
      </c>
      <c r="S462" s="196"/>
      <c r="T462" s="198">
        <f>SUM(T463:T467)</f>
        <v>0</v>
      </c>
      <c r="AR462" s="199" t="s">
        <v>160</v>
      </c>
      <c r="AT462" s="200" t="s">
        <v>72</v>
      </c>
      <c r="AU462" s="200" t="s">
        <v>73</v>
      </c>
      <c r="AY462" s="199" t="s">
        <v>137</v>
      </c>
      <c r="BK462" s="201">
        <f>SUM(BK463:BK467)</f>
        <v>0</v>
      </c>
    </row>
    <row r="463" spans="1:65" s="2" customFormat="1" ht="16.5" customHeight="1">
      <c r="A463" s="34"/>
      <c r="B463" s="35"/>
      <c r="C463" s="204" t="s">
        <v>538</v>
      </c>
      <c r="D463" s="204" t="s">
        <v>140</v>
      </c>
      <c r="E463" s="205" t="s">
        <v>539</v>
      </c>
      <c r="F463" s="206" t="s">
        <v>540</v>
      </c>
      <c r="G463" s="207" t="s">
        <v>158</v>
      </c>
      <c r="H463" s="208">
        <v>1</v>
      </c>
      <c r="I463" s="209"/>
      <c r="J463" s="210">
        <f>ROUND(I463*H463,2)</f>
        <v>0</v>
      </c>
      <c r="K463" s="211"/>
      <c r="L463" s="39"/>
      <c r="M463" s="212" t="s">
        <v>1</v>
      </c>
      <c r="N463" s="213" t="s">
        <v>38</v>
      </c>
      <c r="O463" s="71"/>
      <c r="P463" s="214">
        <f>O463*H463</f>
        <v>0</v>
      </c>
      <c r="Q463" s="214">
        <v>0</v>
      </c>
      <c r="R463" s="214">
        <f>Q463*H463</f>
        <v>0</v>
      </c>
      <c r="S463" s="214">
        <v>0</v>
      </c>
      <c r="T463" s="215">
        <f>S463*H463</f>
        <v>0</v>
      </c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R463" s="216" t="s">
        <v>541</v>
      </c>
      <c r="AT463" s="216" t="s">
        <v>140</v>
      </c>
      <c r="AU463" s="216" t="s">
        <v>81</v>
      </c>
      <c r="AY463" s="17" t="s">
        <v>137</v>
      </c>
      <c r="BE463" s="217">
        <f>IF(N463="základní",J463,0)</f>
        <v>0</v>
      </c>
      <c r="BF463" s="217">
        <f>IF(N463="snížená",J463,0)</f>
        <v>0</v>
      </c>
      <c r="BG463" s="217">
        <f>IF(N463="zákl. přenesená",J463,0)</f>
        <v>0</v>
      </c>
      <c r="BH463" s="217">
        <f>IF(N463="sníž. přenesená",J463,0)</f>
        <v>0</v>
      </c>
      <c r="BI463" s="217">
        <f>IF(N463="nulová",J463,0)</f>
        <v>0</v>
      </c>
      <c r="BJ463" s="17" t="s">
        <v>81</v>
      </c>
      <c r="BK463" s="217">
        <f>ROUND(I463*H463,2)</f>
        <v>0</v>
      </c>
      <c r="BL463" s="17" t="s">
        <v>541</v>
      </c>
      <c r="BM463" s="216" t="s">
        <v>542</v>
      </c>
    </row>
    <row r="464" spans="1:65" s="2" customFormat="1" ht="16.5" customHeight="1">
      <c r="A464" s="34"/>
      <c r="B464" s="35"/>
      <c r="C464" s="204" t="s">
        <v>543</v>
      </c>
      <c r="D464" s="204" t="s">
        <v>140</v>
      </c>
      <c r="E464" s="205" t="s">
        <v>544</v>
      </c>
      <c r="F464" s="206" t="s">
        <v>545</v>
      </c>
      <c r="G464" s="207" t="s">
        <v>158</v>
      </c>
      <c r="H464" s="208">
        <v>1</v>
      </c>
      <c r="I464" s="209"/>
      <c r="J464" s="210">
        <f>ROUND(I464*H464,2)</f>
        <v>0</v>
      </c>
      <c r="K464" s="211"/>
      <c r="L464" s="39"/>
      <c r="M464" s="212" t="s">
        <v>1</v>
      </c>
      <c r="N464" s="213" t="s">
        <v>38</v>
      </c>
      <c r="O464" s="71"/>
      <c r="P464" s="214">
        <f>O464*H464</f>
        <v>0</v>
      </c>
      <c r="Q464" s="214">
        <v>0</v>
      </c>
      <c r="R464" s="214">
        <f>Q464*H464</f>
        <v>0</v>
      </c>
      <c r="S464" s="214">
        <v>0</v>
      </c>
      <c r="T464" s="215">
        <f>S464*H464</f>
        <v>0</v>
      </c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R464" s="216" t="s">
        <v>541</v>
      </c>
      <c r="AT464" s="216" t="s">
        <v>140</v>
      </c>
      <c r="AU464" s="216" t="s">
        <v>81</v>
      </c>
      <c r="AY464" s="17" t="s">
        <v>137</v>
      </c>
      <c r="BE464" s="217">
        <f>IF(N464="základní",J464,0)</f>
        <v>0</v>
      </c>
      <c r="BF464" s="217">
        <f>IF(N464="snížená",J464,0)</f>
        <v>0</v>
      </c>
      <c r="BG464" s="217">
        <f>IF(N464="zákl. přenesená",J464,0)</f>
        <v>0</v>
      </c>
      <c r="BH464" s="217">
        <f>IF(N464="sníž. přenesená",J464,0)</f>
        <v>0</v>
      </c>
      <c r="BI464" s="217">
        <f>IF(N464="nulová",J464,0)</f>
        <v>0</v>
      </c>
      <c r="BJ464" s="17" t="s">
        <v>81</v>
      </c>
      <c r="BK464" s="217">
        <f>ROUND(I464*H464,2)</f>
        <v>0</v>
      </c>
      <c r="BL464" s="17" t="s">
        <v>541</v>
      </c>
      <c r="BM464" s="216" t="s">
        <v>546</v>
      </c>
    </row>
    <row r="465" spans="1:65" s="2" customFormat="1" ht="21.75" customHeight="1">
      <c r="A465" s="34"/>
      <c r="B465" s="35"/>
      <c r="C465" s="204" t="s">
        <v>547</v>
      </c>
      <c r="D465" s="204" t="s">
        <v>140</v>
      </c>
      <c r="E465" s="205" t="s">
        <v>548</v>
      </c>
      <c r="F465" s="206" t="s">
        <v>549</v>
      </c>
      <c r="G465" s="207" t="s">
        <v>158</v>
      </c>
      <c r="H465" s="208">
        <v>1</v>
      </c>
      <c r="I465" s="209"/>
      <c r="J465" s="210">
        <f>ROUND(I465*H465,2)</f>
        <v>0</v>
      </c>
      <c r="K465" s="211"/>
      <c r="L465" s="39"/>
      <c r="M465" s="212" t="s">
        <v>1</v>
      </c>
      <c r="N465" s="213" t="s">
        <v>38</v>
      </c>
      <c r="O465" s="71"/>
      <c r="P465" s="214">
        <f>O465*H465</f>
        <v>0</v>
      </c>
      <c r="Q465" s="214">
        <v>0</v>
      </c>
      <c r="R465" s="214">
        <f>Q465*H465</f>
        <v>0</v>
      </c>
      <c r="S465" s="214">
        <v>0</v>
      </c>
      <c r="T465" s="215">
        <f>S465*H465</f>
        <v>0</v>
      </c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R465" s="216" t="s">
        <v>541</v>
      </c>
      <c r="AT465" s="216" t="s">
        <v>140</v>
      </c>
      <c r="AU465" s="216" t="s">
        <v>81</v>
      </c>
      <c r="AY465" s="17" t="s">
        <v>137</v>
      </c>
      <c r="BE465" s="217">
        <f>IF(N465="základní",J465,0)</f>
        <v>0</v>
      </c>
      <c r="BF465" s="217">
        <f>IF(N465="snížená",J465,0)</f>
        <v>0</v>
      </c>
      <c r="BG465" s="217">
        <f>IF(N465="zákl. přenesená",J465,0)</f>
        <v>0</v>
      </c>
      <c r="BH465" s="217">
        <f>IF(N465="sníž. přenesená",J465,0)</f>
        <v>0</v>
      </c>
      <c r="BI465" s="217">
        <f>IF(N465="nulová",J465,0)</f>
        <v>0</v>
      </c>
      <c r="BJ465" s="17" t="s">
        <v>81</v>
      </c>
      <c r="BK465" s="217">
        <f>ROUND(I465*H465,2)</f>
        <v>0</v>
      </c>
      <c r="BL465" s="17" t="s">
        <v>541</v>
      </c>
      <c r="BM465" s="216" t="s">
        <v>550</v>
      </c>
    </row>
    <row r="466" spans="1:65" s="2" customFormat="1" ht="16.5" customHeight="1">
      <c r="A466" s="34"/>
      <c r="B466" s="35"/>
      <c r="C466" s="204" t="s">
        <v>551</v>
      </c>
      <c r="D466" s="204" t="s">
        <v>140</v>
      </c>
      <c r="E466" s="205" t="s">
        <v>552</v>
      </c>
      <c r="F466" s="206" t="s">
        <v>553</v>
      </c>
      <c r="G466" s="207" t="s">
        <v>158</v>
      </c>
      <c r="H466" s="208">
        <v>1</v>
      </c>
      <c r="I466" s="209"/>
      <c r="J466" s="210">
        <f>ROUND(I466*H466,2)</f>
        <v>0</v>
      </c>
      <c r="K466" s="211"/>
      <c r="L466" s="39"/>
      <c r="M466" s="212" t="s">
        <v>1</v>
      </c>
      <c r="N466" s="213" t="s">
        <v>38</v>
      </c>
      <c r="O466" s="71"/>
      <c r="P466" s="214">
        <f>O466*H466</f>
        <v>0</v>
      </c>
      <c r="Q466" s="214">
        <v>0</v>
      </c>
      <c r="R466" s="214">
        <f>Q466*H466</f>
        <v>0</v>
      </c>
      <c r="S466" s="214">
        <v>0</v>
      </c>
      <c r="T466" s="215">
        <f>S466*H466</f>
        <v>0</v>
      </c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R466" s="216" t="s">
        <v>541</v>
      </c>
      <c r="AT466" s="216" t="s">
        <v>140</v>
      </c>
      <c r="AU466" s="216" t="s">
        <v>81</v>
      </c>
      <c r="AY466" s="17" t="s">
        <v>137</v>
      </c>
      <c r="BE466" s="217">
        <f>IF(N466="základní",J466,0)</f>
        <v>0</v>
      </c>
      <c r="BF466" s="217">
        <f>IF(N466="snížená",J466,0)</f>
        <v>0</v>
      </c>
      <c r="BG466" s="217">
        <f>IF(N466="zákl. přenesená",J466,0)</f>
        <v>0</v>
      </c>
      <c r="BH466" s="217">
        <f>IF(N466="sníž. přenesená",J466,0)</f>
        <v>0</v>
      </c>
      <c r="BI466" s="217">
        <f>IF(N466="nulová",J466,0)</f>
        <v>0</v>
      </c>
      <c r="BJ466" s="17" t="s">
        <v>81</v>
      </c>
      <c r="BK466" s="217">
        <f>ROUND(I466*H466,2)</f>
        <v>0</v>
      </c>
      <c r="BL466" s="17" t="s">
        <v>541</v>
      </c>
      <c r="BM466" s="216" t="s">
        <v>554</v>
      </c>
    </row>
    <row r="467" spans="1:65" s="2" customFormat="1" ht="16.5" customHeight="1">
      <c r="A467" s="34"/>
      <c r="B467" s="35"/>
      <c r="C467" s="204" t="s">
        <v>555</v>
      </c>
      <c r="D467" s="204" t="s">
        <v>140</v>
      </c>
      <c r="E467" s="205" t="s">
        <v>556</v>
      </c>
      <c r="F467" s="206" t="s">
        <v>557</v>
      </c>
      <c r="G467" s="207" t="s">
        <v>158</v>
      </c>
      <c r="H467" s="208">
        <v>1</v>
      </c>
      <c r="I467" s="209"/>
      <c r="J467" s="210">
        <f>ROUND(I467*H467,2)</f>
        <v>0</v>
      </c>
      <c r="K467" s="211"/>
      <c r="L467" s="39"/>
      <c r="M467" s="262" t="s">
        <v>1</v>
      </c>
      <c r="N467" s="263" t="s">
        <v>38</v>
      </c>
      <c r="O467" s="264"/>
      <c r="P467" s="265">
        <f>O467*H467</f>
        <v>0</v>
      </c>
      <c r="Q467" s="265">
        <v>0</v>
      </c>
      <c r="R467" s="265">
        <f>Q467*H467</f>
        <v>0</v>
      </c>
      <c r="S467" s="265">
        <v>0</v>
      </c>
      <c r="T467" s="266">
        <f>S467*H467</f>
        <v>0</v>
      </c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  <c r="AR467" s="216" t="s">
        <v>541</v>
      </c>
      <c r="AT467" s="216" t="s">
        <v>140</v>
      </c>
      <c r="AU467" s="216" t="s">
        <v>81</v>
      </c>
      <c r="AY467" s="17" t="s">
        <v>137</v>
      </c>
      <c r="BE467" s="217">
        <f>IF(N467="základní",J467,0)</f>
        <v>0</v>
      </c>
      <c r="BF467" s="217">
        <f>IF(N467="snížená",J467,0)</f>
        <v>0</v>
      </c>
      <c r="BG467" s="217">
        <f>IF(N467="zákl. přenesená",J467,0)</f>
        <v>0</v>
      </c>
      <c r="BH467" s="217">
        <f>IF(N467="sníž. přenesená",J467,0)</f>
        <v>0</v>
      </c>
      <c r="BI467" s="217">
        <f>IF(N467="nulová",J467,0)</f>
        <v>0</v>
      </c>
      <c r="BJ467" s="17" t="s">
        <v>81</v>
      </c>
      <c r="BK467" s="217">
        <f>ROUND(I467*H467,2)</f>
        <v>0</v>
      </c>
      <c r="BL467" s="17" t="s">
        <v>541</v>
      </c>
      <c r="BM467" s="216" t="s">
        <v>558</v>
      </c>
    </row>
    <row r="468" spans="1:31" s="2" customFormat="1" ht="6.9" customHeight="1">
      <c r="A468" s="34"/>
      <c r="B468" s="54"/>
      <c r="C468" s="55"/>
      <c r="D468" s="55"/>
      <c r="E468" s="55"/>
      <c r="F468" s="55"/>
      <c r="G468" s="55"/>
      <c r="H468" s="55"/>
      <c r="I468" s="152"/>
      <c r="J468" s="55"/>
      <c r="K468" s="55"/>
      <c r="L468" s="39"/>
      <c r="M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</row>
  </sheetData>
  <sheetProtection algorithmName="SHA-512" hashValue="LB2v6+mxVVmb4CYAhWIciM3Wcc5DgMhpBI7i2bdRQLYnJfTN3E9bPkkH5H7flHg4j1y1xrN86XA0ZQRaTIoXDw==" saltValue="oixaUpMZHVU5Z5eP8ey4fg7ZUnmnxzGukFXhJXx4uNCh2XqwgZ29yFT0I79On6ULA8vXCCNhRfiG6XyMkwb0pQ==" spinCount="100000" sheet="1" objects="1" scenarios="1" formatColumns="0" formatRows="0" autoFilter="0"/>
  <autoFilter ref="C142:K467"/>
  <mergeCells count="9">
    <mergeCell ref="E87:H87"/>
    <mergeCell ref="E133:H133"/>
    <mergeCell ref="E135:H13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2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8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" customHeight="1">
      <c r="I2" s="108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AT2" s="17" t="s">
        <v>86</v>
      </c>
    </row>
    <row r="3" spans="2:46" s="1" customFormat="1" ht="6.9" customHeight="1">
      <c r="B3" s="109"/>
      <c r="C3" s="110"/>
      <c r="D3" s="110"/>
      <c r="E3" s="110"/>
      <c r="F3" s="110"/>
      <c r="G3" s="110"/>
      <c r="H3" s="110"/>
      <c r="I3" s="111"/>
      <c r="J3" s="110"/>
      <c r="K3" s="110"/>
      <c r="L3" s="20"/>
      <c r="AT3" s="17" t="s">
        <v>83</v>
      </c>
    </row>
    <row r="4" spans="2:46" s="1" customFormat="1" ht="24.9" customHeight="1">
      <c r="B4" s="20"/>
      <c r="D4" s="112" t="s">
        <v>87</v>
      </c>
      <c r="I4" s="108"/>
      <c r="L4" s="20"/>
      <c r="M4" s="113" t="s">
        <v>10</v>
      </c>
      <c r="AT4" s="17" t="s">
        <v>4</v>
      </c>
    </row>
    <row r="5" spans="2:12" s="1" customFormat="1" ht="6.9" customHeight="1">
      <c r="B5" s="20"/>
      <c r="I5" s="108"/>
      <c r="L5" s="20"/>
    </row>
    <row r="6" spans="2:12" s="1" customFormat="1" ht="12" customHeight="1">
      <c r="B6" s="20"/>
      <c r="D6" s="114" t="s">
        <v>16</v>
      </c>
      <c r="I6" s="108"/>
      <c r="L6" s="20"/>
    </row>
    <row r="7" spans="2:12" s="1" customFormat="1" ht="16.5" customHeight="1">
      <c r="B7" s="20"/>
      <c r="E7" s="311" t="str">
        <f>'Rekapitulace stavby'!K6</f>
        <v>ZŠ bratří Venclíků</v>
      </c>
      <c r="F7" s="312"/>
      <c r="G7" s="312"/>
      <c r="H7" s="312"/>
      <c r="I7" s="108"/>
      <c r="L7" s="20"/>
    </row>
    <row r="8" spans="1:31" s="2" customFormat="1" ht="12" customHeight="1">
      <c r="A8" s="34"/>
      <c r="B8" s="39"/>
      <c r="C8" s="34"/>
      <c r="D8" s="114" t="s">
        <v>88</v>
      </c>
      <c r="E8" s="34"/>
      <c r="F8" s="34"/>
      <c r="G8" s="34"/>
      <c r="H8" s="34"/>
      <c r="I8" s="115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13" t="s">
        <v>559</v>
      </c>
      <c r="F9" s="314"/>
      <c r="G9" s="314"/>
      <c r="H9" s="314"/>
      <c r="I9" s="115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115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4" t="s">
        <v>18</v>
      </c>
      <c r="E11" s="34"/>
      <c r="F11" s="116" t="s">
        <v>1</v>
      </c>
      <c r="G11" s="34"/>
      <c r="H11" s="34"/>
      <c r="I11" s="117" t="s">
        <v>19</v>
      </c>
      <c r="J11" s="116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4" t="s">
        <v>20</v>
      </c>
      <c r="E12" s="34"/>
      <c r="F12" s="116" t="s">
        <v>21</v>
      </c>
      <c r="G12" s="34"/>
      <c r="H12" s="34"/>
      <c r="I12" s="117" t="s">
        <v>22</v>
      </c>
      <c r="J12" s="118" t="str">
        <f>'Rekapitulace stavby'!AN8</f>
        <v>23. 8. 2017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5" customHeight="1">
      <c r="A13" s="34"/>
      <c r="B13" s="39"/>
      <c r="C13" s="34"/>
      <c r="D13" s="34"/>
      <c r="E13" s="34"/>
      <c r="F13" s="34"/>
      <c r="G13" s="34"/>
      <c r="H13" s="34"/>
      <c r="I13" s="115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4" t="s">
        <v>24</v>
      </c>
      <c r="E14" s="34"/>
      <c r="F14" s="34"/>
      <c r="G14" s="34"/>
      <c r="H14" s="34"/>
      <c r="I14" s="117" t="s">
        <v>25</v>
      </c>
      <c r="J14" s="116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6" t="str">
        <f>IF('Rekapitulace stavby'!E11="","",'Rekapitulace stavby'!E11)</f>
        <v xml:space="preserve"> </v>
      </c>
      <c r="F15" s="34"/>
      <c r="G15" s="34"/>
      <c r="H15" s="34"/>
      <c r="I15" s="117" t="s">
        <v>26</v>
      </c>
      <c r="J15" s="116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115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4" t="s">
        <v>27</v>
      </c>
      <c r="E17" s="34"/>
      <c r="F17" s="34"/>
      <c r="G17" s="34"/>
      <c r="H17" s="34"/>
      <c r="I17" s="117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15" t="str">
        <f>'Rekapitulace stavby'!E14</f>
        <v>Vyplň údaj</v>
      </c>
      <c r="F18" s="316"/>
      <c r="G18" s="316"/>
      <c r="H18" s="316"/>
      <c r="I18" s="117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115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4" t="s">
        <v>29</v>
      </c>
      <c r="E20" s="34"/>
      <c r="F20" s="34"/>
      <c r="G20" s="34"/>
      <c r="H20" s="34"/>
      <c r="I20" s="117" t="s">
        <v>25</v>
      </c>
      <c r="J20" s="116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6" t="str">
        <f>IF('Rekapitulace stavby'!E17="","",'Rekapitulace stavby'!E17)</f>
        <v xml:space="preserve"> </v>
      </c>
      <c r="F21" s="34"/>
      <c r="G21" s="34"/>
      <c r="H21" s="34"/>
      <c r="I21" s="117" t="s">
        <v>26</v>
      </c>
      <c r="J21" s="116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115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4" t="s">
        <v>31</v>
      </c>
      <c r="E23" s="34"/>
      <c r="F23" s="34"/>
      <c r="G23" s="34"/>
      <c r="H23" s="34"/>
      <c r="I23" s="117" t="s">
        <v>25</v>
      </c>
      <c r="J23" s="116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6" t="str">
        <f>IF('Rekapitulace stavby'!E20="","",'Rekapitulace stavby'!E20)</f>
        <v xml:space="preserve"> </v>
      </c>
      <c r="F24" s="34"/>
      <c r="G24" s="34"/>
      <c r="H24" s="34"/>
      <c r="I24" s="117" t="s">
        <v>26</v>
      </c>
      <c r="J24" s="116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115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4" t="s">
        <v>32</v>
      </c>
      <c r="E26" s="34"/>
      <c r="F26" s="34"/>
      <c r="G26" s="34"/>
      <c r="H26" s="34"/>
      <c r="I26" s="115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9"/>
      <c r="B27" s="120"/>
      <c r="C27" s="119"/>
      <c r="D27" s="119"/>
      <c r="E27" s="317" t="s">
        <v>1</v>
      </c>
      <c r="F27" s="317"/>
      <c r="G27" s="317"/>
      <c r="H27" s="317"/>
      <c r="I27" s="121"/>
      <c r="J27" s="119"/>
      <c r="K27" s="119"/>
      <c r="L27" s="122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115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23"/>
      <c r="E29" s="123"/>
      <c r="F29" s="123"/>
      <c r="G29" s="123"/>
      <c r="H29" s="123"/>
      <c r="I29" s="124"/>
      <c r="J29" s="123"/>
      <c r="K29" s="123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5" t="s">
        <v>33</v>
      </c>
      <c r="E30" s="34"/>
      <c r="F30" s="34"/>
      <c r="G30" s="34"/>
      <c r="H30" s="34"/>
      <c r="I30" s="115"/>
      <c r="J30" s="126">
        <f>ROUND(J118,2)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23"/>
      <c r="E31" s="123"/>
      <c r="F31" s="123"/>
      <c r="G31" s="123"/>
      <c r="H31" s="123"/>
      <c r="I31" s="124"/>
      <c r="J31" s="123"/>
      <c r="K31" s="123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27" t="s">
        <v>35</v>
      </c>
      <c r="G32" s="34"/>
      <c r="H32" s="34"/>
      <c r="I32" s="128" t="s">
        <v>34</v>
      </c>
      <c r="J32" s="127" t="s">
        <v>36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29" t="s">
        <v>37</v>
      </c>
      <c r="E33" s="114" t="s">
        <v>38</v>
      </c>
      <c r="F33" s="130">
        <f>ROUND((SUM(BE118:BE123)),2)</f>
        <v>0</v>
      </c>
      <c r="G33" s="34"/>
      <c r="H33" s="34"/>
      <c r="I33" s="131">
        <v>0.21</v>
      </c>
      <c r="J33" s="130">
        <f>ROUND(((SUM(BE118:BE123))*I33),2)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14" t="s">
        <v>39</v>
      </c>
      <c r="F34" s="130">
        <f>ROUND((SUM(BF118:BF123)),2)</f>
        <v>0</v>
      </c>
      <c r="G34" s="34"/>
      <c r="H34" s="34"/>
      <c r="I34" s="131">
        <v>0.15</v>
      </c>
      <c r="J34" s="130">
        <f>ROUND(((SUM(BF118:BF123))*I34),2)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14" t="s">
        <v>40</v>
      </c>
      <c r="F35" s="130">
        <f>ROUND((SUM(BG118:BG123)),2)</f>
        <v>0</v>
      </c>
      <c r="G35" s="34"/>
      <c r="H35" s="34"/>
      <c r="I35" s="131">
        <v>0.21</v>
      </c>
      <c r="J35" s="130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14" t="s">
        <v>41</v>
      </c>
      <c r="F36" s="130">
        <f>ROUND((SUM(BH118:BH123)),2)</f>
        <v>0</v>
      </c>
      <c r="G36" s="34"/>
      <c r="H36" s="34"/>
      <c r="I36" s="131">
        <v>0.15</v>
      </c>
      <c r="J36" s="130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14" t="s">
        <v>42</v>
      </c>
      <c r="F37" s="130">
        <f>ROUND((SUM(BI118:BI123)),2)</f>
        <v>0</v>
      </c>
      <c r="G37" s="34"/>
      <c r="H37" s="34"/>
      <c r="I37" s="131">
        <v>0</v>
      </c>
      <c r="J37" s="130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9"/>
      <c r="C38" s="34"/>
      <c r="D38" s="34"/>
      <c r="E38" s="34"/>
      <c r="F38" s="34"/>
      <c r="G38" s="34"/>
      <c r="H38" s="34"/>
      <c r="I38" s="115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2"/>
      <c r="D39" s="133" t="s">
        <v>43</v>
      </c>
      <c r="E39" s="134"/>
      <c r="F39" s="134"/>
      <c r="G39" s="135" t="s">
        <v>44</v>
      </c>
      <c r="H39" s="136" t="s">
        <v>45</v>
      </c>
      <c r="I39" s="137"/>
      <c r="J39" s="138">
        <f>SUM(J30:J37)</f>
        <v>0</v>
      </c>
      <c r="K39" s="139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39"/>
      <c r="C40" s="34"/>
      <c r="D40" s="34"/>
      <c r="E40" s="34"/>
      <c r="F40" s="34"/>
      <c r="G40" s="34"/>
      <c r="H40" s="34"/>
      <c r="I40" s="115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" customHeight="1">
      <c r="B41" s="20"/>
      <c r="I41" s="108"/>
      <c r="L41" s="20"/>
    </row>
    <row r="42" spans="2:12" s="1" customFormat="1" ht="14.4" customHeight="1">
      <c r="B42" s="20"/>
      <c r="I42" s="108"/>
      <c r="L42" s="20"/>
    </row>
    <row r="43" spans="2:12" s="1" customFormat="1" ht="14.4" customHeight="1">
      <c r="B43" s="20"/>
      <c r="I43" s="108"/>
      <c r="L43" s="20"/>
    </row>
    <row r="44" spans="2:12" s="1" customFormat="1" ht="14.4" customHeight="1">
      <c r="B44" s="20"/>
      <c r="I44" s="108"/>
      <c r="L44" s="20"/>
    </row>
    <row r="45" spans="2:12" s="1" customFormat="1" ht="14.4" customHeight="1">
      <c r="B45" s="20"/>
      <c r="I45" s="108"/>
      <c r="L45" s="20"/>
    </row>
    <row r="46" spans="2:12" s="1" customFormat="1" ht="14.4" customHeight="1">
      <c r="B46" s="20"/>
      <c r="I46" s="108"/>
      <c r="L46" s="20"/>
    </row>
    <row r="47" spans="2:12" s="1" customFormat="1" ht="14.4" customHeight="1">
      <c r="B47" s="20"/>
      <c r="I47" s="108"/>
      <c r="L47" s="20"/>
    </row>
    <row r="48" spans="2:12" s="1" customFormat="1" ht="14.4" customHeight="1">
      <c r="B48" s="20"/>
      <c r="I48" s="108"/>
      <c r="L48" s="20"/>
    </row>
    <row r="49" spans="2:12" s="1" customFormat="1" ht="14.4" customHeight="1">
      <c r="B49" s="20"/>
      <c r="I49" s="108"/>
      <c r="L49" s="20"/>
    </row>
    <row r="50" spans="2:12" s="2" customFormat="1" ht="14.4" customHeight="1">
      <c r="B50" s="51"/>
      <c r="D50" s="140" t="s">
        <v>46</v>
      </c>
      <c r="E50" s="141"/>
      <c r="F50" s="141"/>
      <c r="G50" s="140" t="s">
        <v>47</v>
      </c>
      <c r="H50" s="141"/>
      <c r="I50" s="142"/>
      <c r="J50" s="141"/>
      <c r="K50" s="141"/>
      <c r="L50" s="51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3.2">
      <c r="A61" s="34"/>
      <c r="B61" s="39"/>
      <c r="C61" s="34"/>
      <c r="D61" s="143" t="s">
        <v>48</v>
      </c>
      <c r="E61" s="144"/>
      <c r="F61" s="145" t="s">
        <v>49</v>
      </c>
      <c r="G61" s="143" t="s">
        <v>48</v>
      </c>
      <c r="H61" s="144"/>
      <c r="I61" s="146"/>
      <c r="J61" s="147" t="s">
        <v>49</v>
      </c>
      <c r="K61" s="144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3.2">
      <c r="A65" s="34"/>
      <c r="B65" s="39"/>
      <c r="C65" s="34"/>
      <c r="D65" s="140" t="s">
        <v>50</v>
      </c>
      <c r="E65" s="148"/>
      <c r="F65" s="148"/>
      <c r="G65" s="140" t="s">
        <v>51</v>
      </c>
      <c r="H65" s="148"/>
      <c r="I65" s="149"/>
      <c r="J65" s="148"/>
      <c r="K65" s="14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3.2">
      <c r="A76" s="34"/>
      <c r="B76" s="39"/>
      <c r="C76" s="34"/>
      <c r="D76" s="143" t="s">
        <v>48</v>
      </c>
      <c r="E76" s="144"/>
      <c r="F76" s="145" t="s">
        <v>49</v>
      </c>
      <c r="G76" s="143" t="s">
        <v>48</v>
      </c>
      <c r="H76" s="144"/>
      <c r="I76" s="146"/>
      <c r="J76" s="147" t="s">
        <v>49</v>
      </c>
      <c r="K76" s="144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50"/>
      <c r="C77" s="151"/>
      <c r="D77" s="151"/>
      <c r="E77" s="151"/>
      <c r="F77" s="151"/>
      <c r="G77" s="151"/>
      <c r="H77" s="151"/>
      <c r="I77" s="152"/>
      <c r="J77" s="151"/>
      <c r="K77" s="151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" customHeight="1">
      <c r="A81" s="34"/>
      <c r="B81" s="153"/>
      <c r="C81" s="154"/>
      <c r="D81" s="154"/>
      <c r="E81" s="154"/>
      <c r="F81" s="154"/>
      <c r="G81" s="154"/>
      <c r="H81" s="154"/>
      <c r="I81" s="155"/>
      <c r="J81" s="154"/>
      <c r="K81" s="154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" customHeight="1">
      <c r="A82" s="34"/>
      <c r="B82" s="35"/>
      <c r="C82" s="23" t="s">
        <v>90</v>
      </c>
      <c r="D82" s="36"/>
      <c r="E82" s="36"/>
      <c r="F82" s="36"/>
      <c r="G82" s="36"/>
      <c r="H82" s="36"/>
      <c r="I82" s="115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115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15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09" t="str">
        <f>E7</f>
        <v>ZŠ bratří Venclíků</v>
      </c>
      <c r="F85" s="310"/>
      <c r="G85" s="310"/>
      <c r="H85" s="310"/>
      <c r="I85" s="115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88</v>
      </c>
      <c r="D86" s="36"/>
      <c r="E86" s="36"/>
      <c r="F86" s="36"/>
      <c r="G86" s="36"/>
      <c r="H86" s="36"/>
      <c r="I86" s="115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78" t="str">
        <f>E9</f>
        <v>03 - Elektroinstalace</v>
      </c>
      <c r="F87" s="308"/>
      <c r="G87" s="308"/>
      <c r="H87" s="308"/>
      <c r="I87" s="115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" customHeight="1">
      <c r="A88" s="34"/>
      <c r="B88" s="35"/>
      <c r="C88" s="36"/>
      <c r="D88" s="36"/>
      <c r="E88" s="36"/>
      <c r="F88" s="36"/>
      <c r="G88" s="36"/>
      <c r="H88" s="36"/>
      <c r="I88" s="115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117" t="s">
        <v>22</v>
      </c>
      <c r="J89" s="66" t="str">
        <f>IF(J12="","",J12)</f>
        <v>23. 8. 2017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" customHeight="1">
      <c r="A90" s="34"/>
      <c r="B90" s="35"/>
      <c r="C90" s="36"/>
      <c r="D90" s="36"/>
      <c r="E90" s="36"/>
      <c r="F90" s="36"/>
      <c r="G90" s="36"/>
      <c r="H90" s="36"/>
      <c r="I90" s="115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15" customHeight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117" t="s">
        <v>29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15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117" t="s">
        <v>31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115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56" t="s">
        <v>91</v>
      </c>
      <c r="D94" s="157"/>
      <c r="E94" s="157"/>
      <c r="F94" s="157"/>
      <c r="G94" s="157"/>
      <c r="H94" s="157"/>
      <c r="I94" s="158"/>
      <c r="J94" s="159" t="s">
        <v>92</v>
      </c>
      <c r="K94" s="157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15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5" customHeight="1">
      <c r="A96" s="34"/>
      <c r="B96" s="35"/>
      <c r="C96" s="160" t="s">
        <v>93</v>
      </c>
      <c r="D96" s="36"/>
      <c r="E96" s="36"/>
      <c r="F96" s="36"/>
      <c r="G96" s="36"/>
      <c r="H96" s="36"/>
      <c r="I96" s="115"/>
      <c r="J96" s="84">
        <f>J118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94</v>
      </c>
    </row>
    <row r="97" spans="2:12" s="9" customFormat="1" ht="24.9" customHeight="1">
      <c r="B97" s="161"/>
      <c r="C97" s="162"/>
      <c r="D97" s="163" t="s">
        <v>119</v>
      </c>
      <c r="E97" s="164"/>
      <c r="F97" s="164"/>
      <c r="G97" s="164"/>
      <c r="H97" s="164"/>
      <c r="I97" s="165"/>
      <c r="J97" s="166">
        <f>J119</f>
        <v>0</v>
      </c>
      <c r="K97" s="162"/>
      <c r="L97" s="167"/>
    </row>
    <row r="98" spans="2:12" s="10" customFormat="1" ht="19.95" customHeight="1">
      <c r="B98" s="168"/>
      <c r="C98" s="169"/>
      <c r="D98" s="170" t="s">
        <v>560</v>
      </c>
      <c r="E98" s="171"/>
      <c r="F98" s="171"/>
      <c r="G98" s="171"/>
      <c r="H98" s="171"/>
      <c r="I98" s="172"/>
      <c r="J98" s="173">
        <f>J120</f>
        <v>0</v>
      </c>
      <c r="K98" s="169"/>
      <c r="L98" s="174"/>
    </row>
    <row r="99" spans="1:31" s="2" customFormat="1" ht="21.75" customHeight="1">
      <c r="A99" s="34"/>
      <c r="B99" s="35"/>
      <c r="C99" s="36"/>
      <c r="D99" s="36"/>
      <c r="E99" s="36"/>
      <c r="F99" s="36"/>
      <c r="G99" s="36"/>
      <c r="H99" s="36"/>
      <c r="I99" s="115"/>
      <c r="J99" s="36"/>
      <c r="K99" s="36"/>
      <c r="L99" s="51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  <row r="100" spans="1:31" s="2" customFormat="1" ht="6.9" customHeight="1">
      <c r="A100" s="34"/>
      <c r="B100" s="54"/>
      <c r="C100" s="55"/>
      <c r="D100" s="55"/>
      <c r="E100" s="55"/>
      <c r="F100" s="55"/>
      <c r="G100" s="55"/>
      <c r="H100" s="55"/>
      <c r="I100" s="152"/>
      <c r="J100" s="55"/>
      <c r="K100" s="55"/>
      <c r="L100" s="51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</row>
    <row r="104" spans="1:31" s="2" customFormat="1" ht="6.9" customHeight="1">
      <c r="A104" s="34"/>
      <c r="B104" s="56"/>
      <c r="C104" s="57"/>
      <c r="D104" s="57"/>
      <c r="E104" s="57"/>
      <c r="F104" s="57"/>
      <c r="G104" s="57"/>
      <c r="H104" s="57"/>
      <c r="I104" s="155"/>
      <c r="J104" s="57"/>
      <c r="K104" s="57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31" s="2" customFormat="1" ht="24.9" customHeight="1">
      <c r="A105" s="34"/>
      <c r="B105" s="35"/>
      <c r="C105" s="23" t="s">
        <v>122</v>
      </c>
      <c r="D105" s="36"/>
      <c r="E105" s="36"/>
      <c r="F105" s="36"/>
      <c r="G105" s="36"/>
      <c r="H105" s="36"/>
      <c r="I105" s="115"/>
      <c r="J105" s="36"/>
      <c r="K105" s="36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6.9" customHeight="1">
      <c r="A106" s="34"/>
      <c r="B106" s="35"/>
      <c r="C106" s="36"/>
      <c r="D106" s="36"/>
      <c r="E106" s="36"/>
      <c r="F106" s="36"/>
      <c r="G106" s="36"/>
      <c r="H106" s="36"/>
      <c r="I106" s="115"/>
      <c r="J106" s="36"/>
      <c r="K106" s="36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12" customHeight="1">
      <c r="A107" s="34"/>
      <c r="B107" s="35"/>
      <c r="C107" s="29" t="s">
        <v>16</v>
      </c>
      <c r="D107" s="36"/>
      <c r="E107" s="36"/>
      <c r="F107" s="36"/>
      <c r="G107" s="36"/>
      <c r="H107" s="36"/>
      <c r="I107" s="115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16.5" customHeight="1">
      <c r="A108" s="34"/>
      <c r="B108" s="35"/>
      <c r="C108" s="36"/>
      <c r="D108" s="36"/>
      <c r="E108" s="309" t="str">
        <f>E7</f>
        <v>ZŠ bratří Venclíků</v>
      </c>
      <c r="F108" s="310"/>
      <c r="G108" s="310"/>
      <c r="H108" s="310"/>
      <c r="I108" s="115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12" customHeight="1">
      <c r="A109" s="34"/>
      <c r="B109" s="35"/>
      <c r="C109" s="29" t="s">
        <v>88</v>
      </c>
      <c r="D109" s="36"/>
      <c r="E109" s="36"/>
      <c r="F109" s="36"/>
      <c r="G109" s="36"/>
      <c r="H109" s="36"/>
      <c r="I109" s="115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6.5" customHeight="1">
      <c r="A110" s="34"/>
      <c r="B110" s="35"/>
      <c r="C110" s="36"/>
      <c r="D110" s="36"/>
      <c r="E110" s="278" t="str">
        <f>E9</f>
        <v>03 - Elektroinstalace</v>
      </c>
      <c r="F110" s="308"/>
      <c r="G110" s="308"/>
      <c r="H110" s="308"/>
      <c r="I110" s="115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6.9" customHeight="1">
      <c r="A111" s="34"/>
      <c r="B111" s="35"/>
      <c r="C111" s="36"/>
      <c r="D111" s="36"/>
      <c r="E111" s="36"/>
      <c r="F111" s="36"/>
      <c r="G111" s="36"/>
      <c r="H111" s="36"/>
      <c r="I111" s="115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2" customHeight="1">
      <c r="A112" s="34"/>
      <c r="B112" s="35"/>
      <c r="C112" s="29" t="s">
        <v>20</v>
      </c>
      <c r="D112" s="36"/>
      <c r="E112" s="36"/>
      <c r="F112" s="27" t="str">
        <f>F12</f>
        <v xml:space="preserve"> </v>
      </c>
      <c r="G112" s="36"/>
      <c r="H112" s="36"/>
      <c r="I112" s="117" t="s">
        <v>22</v>
      </c>
      <c r="J112" s="66" t="str">
        <f>IF(J12="","",J12)</f>
        <v>23. 8. 2017</v>
      </c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6.9" customHeight="1">
      <c r="A113" s="34"/>
      <c r="B113" s="35"/>
      <c r="C113" s="36"/>
      <c r="D113" s="36"/>
      <c r="E113" s="36"/>
      <c r="F113" s="36"/>
      <c r="G113" s="36"/>
      <c r="H113" s="36"/>
      <c r="I113" s="115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5.15" customHeight="1">
      <c r="A114" s="34"/>
      <c r="B114" s="35"/>
      <c r="C114" s="29" t="s">
        <v>24</v>
      </c>
      <c r="D114" s="36"/>
      <c r="E114" s="36"/>
      <c r="F114" s="27" t="str">
        <f>E15</f>
        <v xml:space="preserve"> </v>
      </c>
      <c r="G114" s="36"/>
      <c r="H114" s="36"/>
      <c r="I114" s="117" t="s">
        <v>29</v>
      </c>
      <c r="J114" s="32" t="str">
        <f>E21</f>
        <v xml:space="preserve"> </v>
      </c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5.15" customHeight="1">
      <c r="A115" s="34"/>
      <c r="B115" s="35"/>
      <c r="C115" s="29" t="s">
        <v>27</v>
      </c>
      <c r="D115" s="36"/>
      <c r="E115" s="36"/>
      <c r="F115" s="27" t="str">
        <f>IF(E18="","",E18)</f>
        <v>Vyplň údaj</v>
      </c>
      <c r="G115" s="36"/>
      <c r="H115" s="36"/>
      <c r="I115" s="117" t="s">
        <v>31</v>
      </c>
      <c r="J115" s="32" t="str">
        <f>E24</f>
        <v xml:space="preserve"> </v>
      </c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0.35" customHeight="1">
      <c r="A116" s="34"/>
      <c r="B116" s="35"/>
      <c r="C116" s="36"/>
      <c r="D116" s="36"/>
      <c r="E116" s="36"/>
      <c r="F116" s="36"/>
      <c r="G116" s="36"/>
      <c r="H116" s="36"/>
      <c r="I116" s="115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11" customFormat="1" ht="29.25" customHeight="1">
      <c r="A117" s="175"/>
      <c r="B117" s="176"/>
      <c r="C117" s="177" t="s">
        <v>123</v>
      </c>
      <c r="D117" s="178" t="s">
        <v>58</v>
      </c>
      <c r="E117" s="178" t="s">
        <v>54</v>
      </c>
      <c r="F117" s="178" t="s">
        <v>55</v>
      </c>
      <c r="G117" s="178" t="s">
        <v>124</v>
      </c>
      <c r="H117" s="178" t="s">
        <v>125</v>
      </c>
      <c r="I117" s="179" t="s">
        <v>126</v>
      </c>
      <c r="J117" s="180" t="s">
        <v>92</v>
      </c>
      <c r="K117" s="181" t="s">
        <v>127</v>
      </c>
      <c r="L117" s="182"/>
      <c r="M117" s="75" t="s">
        <v>1</v>
      </c>
      <c r="N117" s="76" t="s">
        <v>37</v>
      </c>
      <c r="O117" s="76" t="s">
        <v>128</v>
      </c>
      <c r="P117" s="76" t="s">
        <v>129</v>
      </c>
      <c r="Q117" s="76" t="s">
        <v>130</v>
      </c>
      <c r="R117" s="76" t="s">
        <v>131</v>
      </c>
      <c r="S117" s="76" t="s">
        <v>132</v>
      </c>
      <c r="T117" s="77" t="s">
        <v>133</v>
      </c>
      <c r="U117" s="175"/>
      <c r="V117" s="175"/>
      <c r="W117" s="175"/>
      <c r="X117" s="175"/>
      <c r="Y117" s="175"/>
      <c r="Z117" s="175"/>
      <c r="AA117" s="175"/>
      <c r="AB117" s="175"/>
      <c r="AC117" s="175"/>
      <c r="AD117" s="175"/>
      <c r="AE117" s="175"/>
    </row>
    <row r="118" spans="1:63" s="2" customFormat="1" ht="22.95" customHeight="1">
      <c r="A118" s="34"/>
      <c r="B118" s="35"/>
      <c r="C118" s="82" t="s">
        <v>134</v>
      </c>
      <c r="D118" s="36"/>
      <c r="E118" s="36"/>
      <c r="F118" s="36"/>
      <c r="G118" s="36"/>
      <c r="H118" s="36"/>
      <c r="I118" s="115"/>
      <c r="J118" s="183">
        <f>BK118</f>
        <v>0</v>
      </c>
      <c r="K118" s="36"/>
      <c r="L118" s="39"/>
      <c r="M118" s="78"/>
      <c r="N118" s="184"/>
      <c r="O118" s="79"/>
      <c r="P118" s="185">
        <f>P119</f>
        <v>0</v>
      </c>
      <c r="Q118" s="79"/>
      <c r="R118" s="185">
        <f>R119</f>
        <v>0</v>
      </c>
      <c r="S118" s="79"/>
      <c r="T118" s="186">
        <f>T119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T118" s="17" t="s">
        <v>72</v>
      </c>
      <c r="AU118" s="17" t="s">
        <v>94</v>
      </c>
      <c r="BK118" s="187">
        <f>BK119</f>
        <v>0</v>
      </c>
    </row>
    <row r="119" spans="2:63" s="12" customFormat="1" ht="25.95" customHeight="1">
      <c r="B119" s="188"/>
      <c r="C119" s="189"/>
      <c r="D119" s="190" t="s">
        <v>72</v>
      </c>
      <c r="E119" s="191" t="s">
        <v>357</v>
      </c>
      <c r="F119" s="191" t="s">
        <v>529</v>
      </c>
      <c r="G119" s="189"/>
      <c r="H119" s="189"/>
      <c r="I119" s="192"/>
      <c r="J119" s="193">
        <f>BK119</f>
        <v>0</v>
      </c>
      <c r="K119" s="189"/>
      <c r="L119" s="194"/>
      <c r="M119" s="195"/>
      <c r="N119" s="196"/>
      <c r="O119" s="196"/>
      <c r="P119" s="197">
        <f>P120</f>
        <v>0</v>
      </c>
      <c r="Q119" s="196"/>
      <c r="R119" s="197">
        <f>R120</f>
        <v>0</v>
      </c>
      <c r="S119" s="196"/>
      <c r="T119" s="198">
        <f>T120</f>
        <v>0</v>
      </c>
      <c r="AR119" s="199" t="s">
        <v>138</v>
      </c>
      <c r="AT119" s="200" t="s">
        <v>72</v>
      </c>
      <c r="AU119" s="200" t="s">
        <v>73</v>
      </c>
      <c r="AY119" s="199" t="s">
        <v>137</v>
      </c>
      <c r="BK119" s="201">
        <f>BK120</f>
        <v>0</v>
      </c>
    </row>
    <row r="120" spans="2:63" s="12" customFormat="1" ht="22.95" customHeight="1">
      <c r="B120" s="188"/>
      <c r="C120" s="189"/>
      <c r="D120" s="190" t="s">
        <v>72</v>
      </c>
      <c r="E120" s="202" t="s">
        <v>561</v>
      </c>
      <c r="F120" s="202" t="s">
        <v>85</v>
      </c>
      <c r="G120" s="189"/>
      <c r="H120" s="189"/>
      <c r="I120" s="192"/>
      <c r="J120" s="203">
        <f>BK120</f>
        <v>0</v>
      </c>
      <c r="K120" s="189"/>
      <c r="L120" s="194"/>
      <c r="M120" s="195"/>
      <c r="N120" s="196"/>
      <c r="O120" s="196"/>
      <c r="P120" s="197">
        <f>SUM(P121:P123)</f>
        <v>0</v>
      </c>
      <c r="Q120" s="196"/>
      <c r="R120" s="197">
        <f>SUM(R121:R123)</f>
        <v>0</v>
      </c>
      <c r="S120" s="196"/>
      <c r="T120" s="198">
        <f>SUM(T121:T123)</f>
        <v>0</v>
      </c>
      <c r="AR120" s="199" t="s">
        <v>138</v>
      </c>
      <c r="AT120" s="200" t="s">
        <v>72</v>
      </c>
      <c r="AU120" s="200" t="s">
        <v>81</v>
      </c>
      <c r="AY120" s="199" t="s">
        <v>137</v>
      </c>
      <c r="BK120" s="201">
        <f>SUM(BK121:BK123)</f>
        <v>0</v>
      </c>
    </row>
    <row r="121" spans="1:65" s="2" customFormat="1" ht="16.5" customHeight="1">
      <c r="A121" s="34"/>
      <c r="B121" s="35"/>
      <c r="C121" s="204" t="s">
        <v>81</v>
      </c>
      <c r="D121" s="204" t="s">
        <v>140</v>
      </c>
      <c r="E121" s="205" t="s">
        <v>562</v>
      </c>
      <c r="F121" s="206" t="s">
        <v>563</v>
      </c>
      <c r="G121" s="207" t="s">
        <v>158</v>
      </c>
      <c r="H121" s="208">
        <v>1</v>
      </c>
      <c r="I121" s="209"/>
      <c r="J121" s="210">
        <f>ROUND(I121*H121,2)</f>
        <v>0</v>
      </c>
      <c r="K121" s="211"/>
      <c r="L121" s="39"/>
      <c r="M121" s="212" t="s">
        <v>1</v>
      </c>
      <c r="N121" s="213" t="s">
        <v>38</v>
      </c>
      <c r="O121" s="71"/>
      <c r="P121" s="214">
        <f>O121*H121</f>
        <v>0</v>
      </c>
      <c r="Q121" s="214">
        <v>0</v>
      </c>
      <c r="R121" s="214">
        <f>Q121*H121</f>
        <v>0</v>
      </c>
      <c r="S121" s="214">
        <v>0</v>
      </c>
      <c r="T121" s="215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216" t="s">
        <v>473</v>
      </c>
      <c r="AT121" s="216" t="s">
        <v>140</v>
      </c>
      <c r="AU121" s="216" t="s">
        <v>83</v>
      </c>
      <c r="AY121" s="17" t="s">
        <v>137</v>
      </c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17" t="s">
        <v>81</v>
      </c>
      <c r="BK121" s="217">
        <f>ROUND(I121*H121,2)</f>
        <v>0</v>
      </c>
      <c r="BL121" s="17" t="s">
        <v>473</v>
      </c>
      <c r="BM121" s="216" t="s">
        <v>564</v>
      </c>
    </row>
    <row r="122" spans="1:65" s="2" customFormat="1" ht="16.5" customHeight="1">
      <c r="A122" s="34"/>
      <c r="B122" s="35"/>
      <c r="C122" s="204" t="s">
        <v>83</v>
      </c>
      <c r="D122" s="204" t="s">
        <v>140</v>
      </c>
      <c r="E122" s="205" t="s">
        <v>565</v>
      </c>
      <c r="F122" s="206" t="s">
        <v>566</v>
      </c>
      <c r="G122" s="207" t="s">
        <v>158</v>
      </c>
      <c r="H122" s="208">
        <v>1</v>
      </c>
      <c r="I122" s="209"/>
      <c r="J122" s="210">
        <f>ROUND(I122*H122,2)</f>
        <v>0</v>
      </c>
      <c r="K122" s="211"/>
      <c r="L122" s="39"/>
      <c r="M122" s="212" t="s">
        <v>1</v>
      </c>
      <c r="N122" s="213" t="s">
        <v>38</v>
      </c>
      <c r="O122" s="71"/>
      <c r="P122" s="214">
        <f>O122*H122</f>
        <v>0</v>
      </c>
      <c r="Q122" s="214">
        <v>0</v>
      </c>
      <c r="R122" s="214">
        <f>Q122*H122</f>
        <v>0</v>
      </c>
      <c r="S122" s="214">
        <v>0</v>
      </c>
      <c r="T122" s="215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216" t="s">
        <v>473</v>
      </c>
      <c r="AT122" s="216" t="s">
        <v>140</v>
      </c>
      <c r="AU122" s="216" t="s">
        <v>83</v>
      </c>
      <c r="AY122" s="17" t="s">
        <v>137</v>
      </c>
      <c r="BE122" s="217">
        <f>IF(N122="základní",J122,0)</f>
        <v>0</v>
      </c>
      <c r="BF122" s="217">
        <f>IF(N122="snížená",J122,0)</f>
        <v>0</v>
      </c>
      <c r="BG122" s="217">
        <f>IF(N122="zákl. přenesená",J122,0)</f>
        <v>0</v>
      </c>
      <c r="BH122" s="217">
        <f>IF(N122="sníž. přenesená",J122,0)</f>
        <v>0</v>
      </c>
      <c r="BI122" s="217">
        <f>IF(N122="nulová",J122,0)</f>
        <v>0</v>
      </c>
      <c r="BJ122" s="17" t="s">
        <v>81</v>
      </c>
      <c r="BK122" s="217">
        <f>ROUND(I122*H122,2)</f>
        <v>0</v>
      </c>
      <c r="BL122" s="17" t="s">
        <v>473</v>
      </c>
      <c r="BM122" s="216" t="s">
        <v>567</v>
      </c>
    </row>
    <row r="123" spans="1:65" s="2" customFormat="1" ht="16.5" customHeight="1">
      <c r="A123" s="34"/>
      <c r="B123" s="35"/>
      <c r="C123" s="204" t="s">
        <v>138</v>
      </c>
      <c r="D123" s="204" t="s">
        <v>140</v>
      </c>
      <c r="E123" s="205" t="s">
        <v>568</v>
      </c>
      <c r="F123" s="206" t="s">
        <v>569</v>
      </c>
      <c r="G123" s="207" t="s">
        <v>158</v>
      </c>
      <c r="H123" s="208">
        <v>1</v>
      </c>
      <c r="I123" s="209"/>
      <c r="J123" s="210">
        <f>ROUND(I123*H123,2)</f>
        <v>0</v>
      </c>
      <c r="K123" s="211"/>
      <c r="L123" s="39"/>
      <c r="M123" s="262" t="s">
        <v>1</v>
      </c>
      <c r="N123" s="263" t="s">
        <v>38</v>
      </c>
      <c r="O123" s="264"/>
      <c r="P123" s="265">
        <f>O123*H123</f>
        <v>0</v>
      </c>
      <c r="Q123" s="265">
        <v>0</v>
      </c>
      <c r="R123" s="265">
        <f>Q123*H123</f>
        <v>0</v>
      </c>
      <c r="S123" s="265">
        <v>0</v>
      </c>
      <c r="T123" s="266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216" t="s">
        <v>473</v>
      </c>
      <c r="AT123" s="216" t="s">
        <v>140</v>
      </c>
      <c r="AU123" s="216" t="s">
        <v>83</v>
      </c>
      <c r="AY123" s="17" t="s">
        <v>137</v>
      </c>
      <c r="BE123" s="217">
        <f>IF(N123="základní",J123,0)</f>
        <v>0</v>
      </c>
      <c r="BF123" s="217">
        <f>IF(N123="snížená",J123,0)</f>
        <v>0</v>
      </c>
      <c r="BG123" s="217">
        <f>IF(N123="zákl. přenesená",J123,0)</f>
        <v>0</v>
      </c>
      <c r="BH123" s="217">
        <f>IF(N123="sníž. přenesená",J123,0)</f>
        <v>0</v>
      </c>
      <c r="BI123" s="217">
        <f>IF(N123="nulová",J123,0)</f>
        <v>0</v>
      </c>
      <c r="BJ123" s="17" t="s">
        <v>81</v>
      </c>
      <c r="BK123" s="217">
        <f>ROUND(I123*H123,2)</f>
        <v>0</v>
      </c>
      <c r="BL123" s="17" t="s">
        <v>473</v>
      </c>
      <c r="BM123" s="216" t="s">
        <v>570</v>
      </c>
    </row>
    <row r="124" spans="1:31" s="2" customFormat="1" ht="6.9" customHeight="1">
      <c r="A124" s="34"/>
      <c r="B124" s="54"/>
      <c r="C124" s="55"/>
      <c r="D124" s="55"/>
      <c r="E124" s="55"/>
      <c r="F124" s="55"/>
      <c r="G124" s="55"/>
      <c r="H124" s="55"/>
      <c r="I124" s="152"/>
      <c r="J124" s="55"/>
      <c r="K124" s="55"/>
      <c r="L124" s="39"/>
      <c r="M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</sheetData>
  <sheetProtection algorithmName="SHA-512" hashValue="6oOLVGdpayJaGIU8RZN717oILEn7p1uejqIpIRJm49L9U6UGYBsyj1PkX3hEDyTSqcqKtKoSYX4vecxSmuxqng==" saltValue="U3hgGmiC2fXIakVl+fb9OAFt/+da/bS/mLz2F3/qPPe9VEwMk1VxVG+8yx0FW/3uB01LTm4jxr1rNZQdBCpvZg==" spinCount="100000" sheet="1" objects="1" scenarios="1" formatColumns="0" formatRows="0" autoFilter="0"/>
  <autoFilter ref="C117:K123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František Lebeda</dc:creator>
  <cp:keywords/>
  <dc:description/>
  <cp:lastModifiedBy>Pavla Matějková</cp:lastModifiedBy>
  <dcterms:created xsi:type="dcterms:W3CDTF">2020-10-15T18:18:43Z</dcterms:created>
  <dcterms:modified xsi:type="dcterms:W3CDTF">2020-10-15T19:25:07Z</dcterms:modified>
  <cp:category/>
  <cp:version/>
  <cp:contentType/>
  <cp:contentStatus/>
</cp:coreProperties>
</file>