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D:\_potkun\Prace\Projekty\ELTODO\VLKOVICKA\DOKUMENTACE\202101\"/>
    </mc:Choice>
  </mc:AlternateContent>
  <xr:revisionPtr revIDLastSave="0" documentId="13_ncr:1_{046915CD-46D8-4615-81ED-F3B0802A494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 - VRN" sheetId="2" r:id="rId2"/>
    <sheet name="01.1 - I.etapa - stavba (..." sheetId="3" r:id="rId3"/>
    <sheet name="01.2 - I.etapa - sanace z..." sheetId="4" r:id="rId4"/>
    <sheet name="02.1 - II.etapa - stavba ..." sheetId="5" r:id="rId5"/>
    <sheet name="02.2 - II.etapa - sanace ..." sheetId="6" r:id="rId6"/>
    <sheet name="03 - III.etapa (km 0,320 ..." sheetId="7" r:id="rId7"/>
    <sheet name="Seznam figur" sheetId="8" r:id="rId8"/>
  </sheets>
  <definedNames>
    <definedName name="_xlnm._FilterDatabase" localSheetId="1" hidden="1">'00 - VRN'!$C$122:$K$166</definedName>
    <definedName name="_xlnm._FilterDatabase" localSheetId="2" hidden="1">'01.1 - I.etapa - stavba (...'!$C$121:$K$218</definedName>
    <definedName name="_xlnm._FilterDatabase" localSheetId="3" hidden="1">'01.2 - I.etapa - sanace z...'!$C$121:$K$171</definedName>
    <definedName name="_xlnm._FilterDatabase" localSheetId="4" hidden="1">'02.1 - II.etapa - stavba ...'!$C$121:$K$241</definedName>
    <definedName name="_xlnm._FilterDatabase" localSheetId="5" hidden="1">'02.2 - II.etapa - sanace ...'!$C$121:$K$171</definedName>
    <definedName name="_xlnm._FilterDatabase" localSheetId="6" hidden="1">'03 - III.etapa (km 0,320 ...'!$C$121:$K$232</definedName>
    <definedName name="_xlnm.Print_Titles" localSheetId="1">'00 - VRN'!$122:$122</definedName>
    <definedName name="_xlnm.Print_Titles" localSheetId="2">'01.1 - I.etapa - stavba (...'!$121:$121</definedName>
    <definedName name="_xlnm.Print_Titles" localSheetId="3">'01.2 - I.etapa - sanace z...'!$121:$121</definedName>
    <definedName name="_xlnm.Print_Titles" localSheetId="4">'02.1 - II.etapa - stavba ...'!$121:$121</definedName>
    <definedName name="_xlnm.Print_Titles" localSheetId="5">'02.2 - II.etapa - sanace ...'!$121:$121</definedName>
    <definedName name="_xlnm.Print_Titles" localSheetId="6">'03 - III.etapa (km 0,320 ...'!$121:$121</definedName>
    <definedName name="_xlnm.Print_Titles" localSheetId="0">'Rekapitulace stavby'!$92:$92</definedName>
    <definedName name="_xlnm.Print_Titles" localSheetId="7">'Seznam figur'!$9:$9</definedName>
    <definedName name="_xlnm.Print_Area" localSheetId="1">'00 - VRN'!$C$4:$J$76,'00 - VRN'!$C$82:$J$104,'00 - VRN'!$C$110:$K$166</definedName>
    <definedName name="_xlnm.Print_Area" localSheetId="2">'01.1 - I.etapa - stavba (...'!$C$4:$J$76,'01.1 - I.etapa - stavba (...'!$C$82:$J$103,'01.1 - I.etapa - stavba (...'!$C$109:$K$218</definedName>
    <definedName name="_xlnm.Print_Area" localSheetId="3">'01.2 - I.etapa - sanace z...'!$C$4:$J$76,'01.2 - I.etapa - sanace z...'!$C$82:$J$103,'01.2 - I.etapa - sanace z...'!$C$109:$K$171</definedName>
    <definedName name="_xlnm.Print_Area" localSheetId="4">'02.1 - II.etapa - stavba ...'!$C$4:$J$76,'02.1 - II.etapa - stavba ...'!$C$82:$J$103,'02.1 - II.etapa - stavba ...'!$C$109:$K$241</definedName>
    <definedName name="_xlnm.Print_Area" localSheetId="5">'02.2 - II.etapa - sanace ...'!$C$4:$J$76,'02.2 - II.etapa - sanace ...'!$C$82:$J$103,'02.2 - II.etapa - sanace ...'!$C$109:$K$171</definedName>
    <definedName name="_xlnm.Print_Area" localSheetId="6">'03 - III.etapa (km 0,320 ...'!$C$4:$J$76,'03 - III.etapa (km 0,320 ...'!$C$82:$J$103,'03 - III.etapa (km 0,320 ...'!$C$109:$K$232</definedName>
    <definedName name="_xlnm.Print_Area" localSheetId="0">'Rekapitulace stavby'!$D$4:$AO$76,'Rekapitulace stavby'!$C$82:$AQ$101</definedName>
    <definedName name="_xlnm.Print_Area" localSheetId="7">'Seznam figur'!$C$4:$G$59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/>
  <c r="BI231" i="7"/>
  <c r="BH231" i="7"/>
  <c r="BG231" i="7"/>
  <c r="BF231" i="7"/>
  <c r="T231" i="7"/>
  <c r="T230" i="7"/>
  <c r="R231" i="7"/>
  <c r="R230" i="7"/>
  <c r="P231" i="7"/>
  <c r="P230" i="7"/>
  <c r="BI227" i="7"/>
  <c r="BH227" i="7"/>
  <c r="BG227" i="7"/>
  <c r="BF227" i="7"/>
  <c r="T227" i="7"/>
  <c r="R227" i="7"/>
  <c r="P227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5" i="7"/>
  <c r="BH215" i="7"/>
  <c r="BG215" i="7"/>
  <c r="BF215" i="7"/>
  <c r="T215" i="7"/>
  <c r="R215" i="7"/>
  <c r="P215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1" i="7"/>
  <c r="BH201" i="7"/>
  <c r="BG201" i="7"/>
  <c r="BF201" i="7"/>
  <c r="T201" i="7"/>
  <c r="R201" i="7"/>
  <c r="P201" i="7"/>
  <c r="BI197" i="7"/>
  <c r="BH197" i="7"/>
  <c r="BG197" i="7"/>
  <c r="BF197" i="7"/>
  <c r="T197" i="7"/>
  <c r="R197" i="7"/>
  <c r="P197" i="7"/>
  <c r="BI193" i="7"/>
  <c r="BH193" i="7"/>
  <c r="BG193" i="7"/>
  <c r="BF193" i="7"/>
  <c r="T193" i="7"/>
  <c r="R193" i="7"/>
  <c r="P193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1" i="7"/>
  <c r="BH181" i="7"/>
  <c r="BG181" i="7"/>
  <c r="BF181" i="7"/>
  <c r="T181" i="7"/>
  <c r="R181" i="7"/>
  <c r="P181" i="7"/>
  <c r="BI176" i="7"/>
  <c r="BH176" i="7"/>
  <c r="BG176" i="7"/>
  <c r="BF176" i="7"/>
  <c r="T176" i="7"/>
  <c r="R176" i="7"/>
  <c r="P176" i="7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92" i="7"/>
  <c r="J23" i="7"/>
  <c r="J21" i="7"/>
  <c r="E21" i="7"/>
  <c r="J91" i="7" s="1"/>
  <c r="J20" i="7"/>
  <c r="J18" i="7"/>
  <c r="E18" i="7"/>
  <c r="F119" i="7"/>
  <c r="J17" i="7"/>
  <c r="J15" i="7"/>
  <c r="E15" i="7"/>
  <c r="F118" i="7" s="1"/>
  <c r="J14" i="7"/>
  <c r="J12" i="7"/>
  <c r="J89" i="7"/>
  <c r="E7" i="7"/>
  <c r="E112" i="7" s="1"/>
  <c r="J37" i="6"/>
  <c r="J36" i="6"/>
  <c r="AY99" i="1" s="1"/>
  <c r="J35" i="6"/>
  <c r="AX99" i="1" s="1"/>
  <c r="BI170" i="6"/>
  <c r="BH170" i="6"/>
  <c r="BG170" i="6"/>
  <c r="BF170" i="6"/>
  <c r="T170" i="6"/>
  <c r="T169" i="6" s="1"/>
  <c r="R170" i="6"/>
  <c r="R169" i="6"/>
  <c r="P170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T146" i="6" s="1"/>
  <c r="R147" i="6"/>
  <c r="R146" i="6" s="1"/>
  <c r="P147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F116" i="6"/>
  <c r="E114" i="6"/>
  <c r="F89" i="6"/>
  <c r="E87" i="6"/>
  <c r="J24" i="6"/>
  <c r="E24" i="6"/>
  <c r="J119" i="6" s="1"/>
  <c r="J23" i="6"/>
  <c r="J21" i="6"/>
  <c r="E21" i="6"/>
  <c r="J118" i="6" s="1"/>
  <c r="J20" i="6"/>
  <c r="J18" i="6"/>
  <c r="E18" i="6"/>
  <c r="F119" i="6" s="1"/>
  <c r="J17" i="6"/>
  <c r="J15" i="6"/>
  <c r="E15" i="6"/>
  <c r="F91" i="6" s="1"/>
  <c r="J14" i="6"/>
  <c r="J12" i="6"/>
  <c r="J116" i="6" s="1"/>
  <c r="E7" i="6"/>
  <c r="E85" i="6"/>
  <c r="J37" i="5"/>
  <c r="J36" i="5"/>
  <c r="AY98" i="1" s="1"/>
  <c r="J35" i="5"/>
  <c r="AX98" i="1"/>
  <c r="BI240" i="5"/>
  <c r="BH240" i="5"/>
  <c r="BG240" i="5"/>
  <c r="BF240" i="5"/>
  <c r="T240" i="5"/>
  <c r="T239" i="5" s="1"/>
  <c r="R240" i="5"/>
  <c r="R239" i="5"/>
  <c r="P240" i="5"/>
  <c r="P239" i="5" s="1"/>
  <c r="BI234" i="5"/>
  <c r="BH234" i="5"/>
  <c r="BG234" i="5"/>
  <c r="BF234" i="5"/>
  <c r="T234" i="5"/>
  <c r="R234" i="5"/>
  <c r="P234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119" i="5" s="1"/>
  <c r="J23" i="5"/>
  <c r="J21" i="5"/>
  <c r="E21" i="5"/>
  <c r="J118" i="5" s="1"/>
  <c r="J20" i="5"/>
  <c r="J18" i="5"/>
  <c r="E18" i="5"/>
  <c r="F119" i="5" s="1"/>
  <c r="J17" i="5"/>
  <c r="J15" i="5"/>
  <c r="E15" i="5"/>
  <c r="F118" i="5" s="1"/>
  <c r="J14" i="5"/>
  <c r="J12" i="5"/>
  <c r="J116" i="5"/>
  <c r="E7" i="5"/>
  <c r="E112" i="5"/>
  <c r="J37" i="4"/>
  <c r="J36" i="4"/>
  <c r="AY97" i="1" s="1"/>
  <c r="J35" i="4"/>
  <c r="AX97" i="1" s="1"/>
  <c r="BI170" i="4"/>
  <c r="BH170" i="4"/>
  <c r="BG170" i="4"/>
  <c r="BF170" i="4"/>
  <c r="T170" i="4"/>
  <c r="T169" i="4" s="1"/>
  <c r="R170" i="4"/>
  <c r="R169" i="4" s="1"/>
  <c r="P170" i="4"/>
  <c r="P169" i="4" s="1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T146" i="4"/>
  <c r="R147" i="4"/>
  <c r="R146" i="4"/>
  <c r="P147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 s="1"/>
  <c r="J23" i="4"/>
  <c r="J21" i="4"/>
  <c r="E21" i="4"/>
  <c r="J118" i="4" s="1"/>
  <c r="J20" i="4"/>
  <c r="J18" i="4"/>
  <c r="E18" i="4"/>
  <c r="F119" i="4" s="1"/>
  <c r="J17" i="4"/>
  <c r="J15" i="4"/>
  <c r="E15" i="4"/>
  <c r="F91" i="4" s="1"/>
  <c r="J14" i="4"/>
  <c r="J12" i="4"/>
  <c r="J89" i="4" s="1"/>
  <c r="E7" i="4"/>
  <c r="E112" i="4"/>
  <c r="J37" i="3"/>
  <c r="J36" i="3"/>
  <c r="AY96" i="1" s="1"/>
  <c r="J35" i="3"/>
  <c r="AX96" i="1"/>
  <c r="BI217" i="3"/>
  <c r="BH217" i="3"/>
  <c r="BG217" i="3"/>
  <c r="BF217" i="3"/>
  <c r="T217" i="3"/>
  <c r="T216" i="3" s="1"/>
  <c r="R217" i="3"/>
  <c r="R216" i="3"/>
  <c r="P217" i="3"/>
  <c r="P216" i="3" s="1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92" i="3"/>
  <c r="J23" i="3"/>
  <c r="J21" i="3"/>
  <c r="E21" i="3"/>
  <c r="J118" i="3" s="1"/>
  <c r="J20" i="3"/>
  <c r="J18" i="3"/>
  <c r="E18" i="3"/>
  <c r="F92" i="3"/>
  <c r="J17" i="3"/>
  <c r="J15" i="3"/>
  <c r="E15" i="3"/>
  <c r="F91" i="3" s="1"/>
  <c r="J14" i="3"/>
  <c r="J12" i="3"/>
  <c r="J116" i="3" s="1"/>
  <c r="E7" i="3"/>
  <c r="E112" i="3" s="1"/>
  <c r="J37" i="2"/>
  <c r="J36" i="2"/>
  <c r="AY95" i="1" s="1"/>
  <c r="J35" i="2"/>
  <c r="AX95" i="1" s="1"/>
  <c r="BI164" i="2"/>
  <c r="BH164" i="2"/>
  <c r="BG164" i="2"/>
  <c r="BF164" i="2"/>
  <c r="T164" i="2"/>
  <c r="T163" i="2" s="1"/>
  <c r="R164" i="2"/>
  <c r="R163" i="2" s="1"/>
  <c r="P164" i="2"/>
  <c r="P163" i="2"/>
  <c r="BI160" i="2"/>
  <c r="BH160" i="2"/>
  <c r="BG160" i="2"/>
  <c r="BF160" i="2"/>
  <c r="T160" i="2"/>
  <c r="T159" i="2" s="1"/>
  <c r="R160" i="2"/>
  <c r="R159" i="2"/>
  <c r="P160" i="2"/>
  <c r="P159" i="2" s="1"/>
  <c r="BI156" i="2"/>
  <c r="BH156" i="2"/>
  <c r="BG156" i="2"/>
  <c r="BF156" i="2"/>
  <c r="T156" i="2"/>
  <c r="T155" i="2"/>
  <c r="R156" i="2"/>
  <c r="R155" i="2" s="1"/>
  <c r="P156" i="2"/>
  <c r="P155" i="2" s="1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92" i="2" s="1"/>
  <c r="J23" i="2"/>
  <c r="J21" i="2"/>
  <c r="E21" i="2"/>
  <c r="J119" i="2" s="1"/>
  <c r="J20" i="2"/>
  <c r="J18" i="2"/>
  <c r="E18" i="2"/>
  <c r="F120" i="2" s="1"/>
  <c r="J17" i="2"/>
  <c r="J15" i="2"/>
  <c r="E15" i="2"/>
  <c r="F91" i="2" s="1"/>
  <c r="J14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BK231" i="7"/>
  <c r="J221" i="7"/>
  <c r="J218" i="7"/>
  <c r="BK215" i="7"/>
  <c r="BK211" i="7"/>
  <c r="J208" i="7"/>
  <c r="J181" i="7"/>
  <c r="BK176" i="7"/>
  <c r="J171" i="7"/>
  <c r="J166" i="7"/>
  <c r="J162" i="7"/>
  <c r="J158" i="7"/>
  <c r="J154" i="7"/>
  <c r="BK136" i="7"/>
  <c r="BK133" i="7"/>
  <c r="J129" i="7"/>
  <c r="BK125" i="7"/>
  <c r="BK170" i="6"/>
  <c r="BK159" i="6"/>
  <c r="J155" i="6"/>
  <c r="J152" i="6"/>
  <c r="BK143" i="6"/>
  <c r="J140" i="6"/>
  <c r="J136" i="6"/>
  <c r="BK132" i="6"/>
  <c r="BK229" i="5"/>
  <c r="J226" i="5"/>
  <c r="J217" i="5"/>
  <c r="BK208" i="5"/>
  <c r="J205" i="5"/>
  <c r="J202" i="5"/>
  <c r="J197" i="5"/>
  <c r="BK193" i="5"/>
  <c r="J175" i="5"/>
  <c r="J169" i="5"/>
  <c r="BK163" i="5"/>
  <c r="BK137" i="5"/>
  <c r="J134" i="5"/>
  <c r="BK128" i="5"/>
  <c r="BK125" i="5"/>
  <c r="BK170" i="4"/>
  <c r="J152" i="4"/>
  <c r="BK136" i="4"/>
  <c r="J132" i="4"/>
  <c r="J128" i="4"/>
  <c r="BK211" i="3"/>
  <c r="BK208" i="3"/>
  <c r="BK205" i="3"/>
  <c r="BK198" i="3"/>
  <c r="J193" i="3"/>
  <c r="J187" i="3"/>
  <c r="BK183" i="3"/>
  <c r="BK170" i="3"/>
  <c r="BK167" i="3"/>
  <c r="BK164" i="3"/>
  <c r="J146" i="3"/>
  <c r="BK143" i="3"/>
  <c r="J132" i="3"/>
  <c r="J129" i="3"/>
  <c r="BK160" i="2"/>
  <c r="J156" i="2"/>
  <c r="BK140" i="2"/>
  <c r="J137" i="2"/>
  <c r="J132" i="2"/>
  <c r="AS94" i="1"/>
  <c r="J231" i="7"/>
  <c r="BK227" i="7"/>
  <c r="BK218" i="7"/>
  <c r="J215" i="7"/>
  <c r="J211" i="7"/>
  <c r="BK208" i="7"/>
  <c r="BK197" i="7"/>
  <c r="J193" i="7"/>
  <c r="J189" i="7"/>
  <c r="BK186" i="7"/>
  <c r="BK181" i="7"/>
  <c r="BK166" i="7"/>
  <c r="BK158" i="7"/>
  <c r="J151" i="7"/>
  <c r="BK147" i="7"/>
  <c r="J125" i="7"/>
  <c r="J166" i="6"/>
  <c r="J163" i="6"/>
  <c r="J159" i="6"/>
  <c r="J147" i="6"/>
  <c r="J143" i="6"/>
  <c r="BK140" i="6"/>
  <c r="J125" i="6"/>
  <c r="J240" i="5"/>
  <c r="J234" i="5"/>
  <c r="J220" i="5"/>
  <c r="BK212" i="5"/>
  <c r="J208" i="5"/>
  <c r="J187" i="5"/>
  <c r="J182" i="5"/>
  <c r="J178" i="5"/>
  <c r="BK172" i="5"/>
  <c r="BK169" i="5"/>
  <c r="BK166" i="5"/>
  <c r="J163" i="5"/>
  <c r="J159" i="5"/>
  <c r="BK155" i="5"/>
  <c r="BK151" i="5"/>
  <c r="BK148" i="5"/>
  <c r="J144" i="5"/>
  <c r="J125" i="5"/>
  <c r="J163" i="4"/>
  <c r="BK159" i="4"/>
  <c r="J155" i="4"/>
  <c r="BK152" i="4"/>
  <c r="BK147" i="4"/>
  <c r="BK143" i="4"/>
  <c r="J125" i="4"/>
  <c r="J217" i="3"/>
  <c r="BK193" i="3"/>
  <c r="J183" i="3"/>
  <c r="J180" i="3"/>
  <c r="BK177" i="3"/>
  <c r="BK173" i="3"/>
  <c r="J161" i="3"/>
  <c r="J158" i="3"/>
  <c r="BK154" i="3"/>
  <c r="J150" i="3"/>
  <c r="J135" i="3"/>
  <c r="BK129" i="3"/>
  <c r="J125" i="3"/>
  <c r="BK153" i="2"/>
  <c r="BK150" i="2"/>
  <c r="J147" i="2"/>
  <c r="J144" i="2"/>
  <c r="BK135" i="2"/>
  <c r="BK132" i="2"/>
  <c r="J126" i="2"/>
  <c r="J227" i="7"/>
  <c r="BK221" i="7"/>
  <c r="J201" i="7"/>
  <c r="J197" i="7"/>
  <c r="BK193" i="7"/>
  <c r="J176" i="7"/>
  <c r="BK171" i="7"/>
  <c r="BK162" i="7"/>
  <c r="BK151" i="7"/>
  <c r="J147" i="7"/>
  <c r="J141" i="7"/>
  <c r="J136" i="7"/>
  <c r="BK128" i="6"/>
  <c r="BK125" i="6"/>
  <c r="BK234" i="5"/>
  <c r="BK220" i="5"/>
  <c r="BK217" i="5"/>
  <c r="J212" i="5"/>
  <c r="BK202" i="5"/>
  <c r="BK197" i="5"/>
  <c r="J193" i="5"/>
  <c r="BK190" i="5"/>
  <c r="BK178" i="5"/>
  <c r="BK175" i="5"/>
  <c r="J172" i="5"/>
  <c r="J166" i="5"/>
  <c r="J151" i="5"/>
  <c r="J148" i="5"/>
  <c r="BK144" i="5"/>
  <c r="BK140" i="5"/>
  <c r="J137" i="5"/>
  <c r="BK134" i="5"/>
  <c r="J128" i="5"/>
  <c r="BK166" i="4"/>
  <c r="J147" i="4"/>
  <c r="J143" i="4"/>
  <c r="BK140" i="4"/>
  <c r="J136" i="4"/>
  <c r="BK128" i="4"/>
  <c r="BK217" i="3"/>
  <c r="J208" i="3"/>
  <c r="J201" i="3"/>
  <c r="BK187" i="3"/>
  <c r="BK180" i="3"/>
  <c r="J173" i="3"/>
  <c r="J167" i="3"/>
  <c r="J164" i="3"/>
  <c r="BK161" i="3"/>
  <c r="BK150" i="3"/>
  <c r="BK139" i="3"/>
  <c r="BK125" i="3"/>
  <c r="J164" i="2"/>
  <c r="BK156" i="2"/>
  <c r="J153" i="2"/>
  <c r="BK147" i="2"/>
  <c r="BK144" i="2"/>
  <c r="J140" i="2"/>
  <c r="BK137" i="2"/>
  <c r="J135" i="2"/>
  <c r="BK201" i="7"/>
  <c r="BK189" i="7"/>
  <c r="J186" i="7"/>
  <c r="BK154" i="7"/>
  <c r="BK141" i="7"/>
  <c r="J133" i="7"/>
  <c r="BK129" i="7"/>
  <c r="J170" i="6"/>
  <c r="BK166" i="6"/>
  <c r="BK163" i="6"/>
  <c r="BK155" i="6"/>
  <c r="BK152" i="6"/>
  <c r="BK147" i="6"/>
  <c r="BK136" i="6"/>
  <c r="J132" i="6"/>
  <c r="J128" i="6"/>
  <c r="BK240" i="5"/>
  <c r="J229" i="5"/>
  <c r="BK226" i="5"/>
  <c r="BK205" i="5"/>
  <c r="J190" i="5"/>
  <c r="BK187" i="5"/>
  <c r="BK182" i="5"/>
  <c r="BK159" i="5"/>
  <c r="J155" i="5"/>
  <c r="J140" i="5"/>
  <c r="J170" i="4"/>
  <c r="J166" i="4"/>
  <c r="BK163" i="4"/>
  <c r="J159" i="4"/>
  <c r="BK155" i="4"/>
  <c r="J140" i="4"/>
  <c r="BK132" i="4"/>
  <c r="BK125" i="4"/>
  <c r="J211" i="3"/>
  <c r="J205" i="3"/>
  <c r="BK201" i="3"/>
  <c r="J198" i="3"/>
  <c r="J177" i="3"/>
  <c r="J170" i="3"/>
  <c r="BK158" i="3"/>
  <c r="J154" i="3"/>
  <c r="BK146" i="3"/>
  <c r="J143" i="3"/>
  <c r="J139" i="3"/>
  <c r="BK135" i="3"/>
  <c r="BK132" i="3"/>
  <c r="BK164" i="2"/>
  <c r="J160" i="2"/>
  <c r="J150" i="2"/>
  <c r="BK126" i="2"/>
  <c r="T125" i="2" l="1"/>
  <c r="R143" i="2"/>
  <c r="P149" i="2"/>
  <c r="P124" i="3"/>
  <c r="P153" i="3"/>
  <c r="R176" i="3"/>
  <c r="R192" i="3"/>
  <c r="R124" i="4"/>
  <c r="P151" i="4"/>
  <c r="R158" i="4"/>
  <c r="P124" i="5"/>
  <c r="T158" i="5"/>
  <c r="P181" i="5"/>
  <c r="T211" i="5"/>
  <c r="T124" i="6"/>
  <c r="BK158" i="6"/>
  <c r="J158" i="6" s="1"/>
  <c r="J101" i="6" s="1"/>
  <c r="R125" i="2"/>
  <c r="P143" i="2"/>
  <c r="BK124" i="3"/>
  <c r="BK153" i="3"/>
  <c r="J153" i="3" s="1"/>
  <c r="J99" i="3" s="1"/>
  <c r="BK176" i="3"/>
  <c r="J176" i="3" s="1"/>
  <c r="J100" i="3" s="1"/>
  <c r="BK192" i="3"/>
  <c r="J192" i="3" s="1"/>
  <c r="J101" i="3" s="1"/>
  <c r="P124" i="4"/>
  <c r="BK151" i="4"/>
  <c r="J151" i="4" s="1"/>
  <c r="J100" i="4" s="1"/>
  <c r="T151" i="4"/>
  <c r="T158" i="4"/>
  <c r="R124" i="5"/>
  <c r="R158" i="5"/>
  <c r="T181" i="5"/>
  <c r="P211" i="5"/>
  <c r="R124" i="6"/>
  <c r="P151" i="6"/>
  <c r="P158" i="6"/>
  <c r="T124" i="7"/>
  <c r="BK125" i="2"/>
  <c r="J125" i="2"/>
  <c r="J98" i="2" s="1"/>
  <c r="BK143" i="2"/>
  <c r="J143" i="2" s="1"/>
  <c r="J99" i="2" s="1"/>
  <c r="T143" i="2"/>
  <c r="R149" i="2"/>
  <c r="R124" i="3"/>
  <c r="T153" i="3"/>
  <c r="P176" i="3"/>
  <c r="P192" i="3"/>
  <c r="BK124" i="4"/>
  <c r="J124" i="4" s="1"/>
  <c r="J98" i="4" s="1"/>
  <c r="R151" i="4"/>
  <c r="P158" i="4"/>
  <c r="T124" i="5"/>
  <c r="T123" i="5" s="1"/>
  <c r="T122" i="5" s="1"/>
  <c r="P158" i="5"/>
  <c r="R181" i="5"/>
  <c r="R211" i="5"/>
  <c r="BK124" i="6"/>
  <c r="J124" i="6" s="1"/>
  <c r="J98" i="6" s="1"/>
  <c r="BK151" i="6"/>
  <c r="J151" i="6" s="1"/>
  <c r="J100" i="6" s="1"/>
  <c r="R151" i="6"/>
  <c r="T158" i="6"/>
  <c r="T192" i="7"/>
  <c r="P125" i="2"/>
  <c r="P124" i="2"/>
  <c r="P123" i="2" s="1"/>
  <c r="AU95" i="1" s="1"/>
  <c r="BK149" i="2"/>
  <c r="J149" i="2" s="1"/>
  <c r="J100" i="2" s="1"/>
  <c r="T149" i="2"/>
  <c r="T124" i="3"/>
  <c r="R153" i="3"/>
  <c r="T176" i="3"/>
  <c r="T192" i="3"/>
  <c r="T124" i="4"/>
  <c r="T123" i="4" s="1"/>
  <c r="T122" i="4" s="1"/>
  <c r="BK158" i="4"/>
  <c r="J158" i="4" s="1"/>
  <c r="J101" i="4" s="1"/>
  <c r="BK124" i="5"/>
  <c r="J124" i="5" s="1"/>
  <c r="J98" i="5" s="1"/>
  <c r="BK158" i="5"/>
  <c r="J158" i="5"/>
  <c r="J99" i="5"/>
  <c r="BK181" i="5"/>
  <c r="J181" i="5"/>
  <c r="J100" i="5" s="1"/>
  <c r="BK211" i="5"/>
  <c r="J211" i="5" s="1"/>
  <c r="J101" i="5" s="1"/>
  <c r="P124" i="6"/>
  <c r="P123" i="6"/>
  <c r="P122" i="6" s="1"/>
  <c r="AU99" i="1" s="1"/>
  <c r="T151" i="6"/>
  <c r="R158" i="6"/>
  <c r="BK124" i="7"/>
  <c r="J124" i="7" s="1"/>
  <c r="J98" i="7" s="1"/>
  <c r="P124" i="7"/>
  <c r="R124" i="7"/>
  <c r="BK161" i="7"/>
  <c r="J161" i="7" s="1"/>
  <c r="J99" i="7" s="1"/>
  <c r="P161" i="7"/>
  <c r="R161" i="7"/>
  <c r="T161" i="7"/>
  <c r="BK192" i="7"/>
  <c r="J192" i="7" s="1"/>
  <c r="J100" i="7" s="1"/>
  <c r="P192" i="7"/>
  <c r="R192" i="7"/>
  <c r="BK200" i="7"/>
  <c r="J200" i="7" s="1"/>
  <c r="J101" i="7" s="1"/>
  <c r="P200" i="7"/>
  <c r="R200" i="7"/>
  <c r="T200" i="7"/>
  <c r="J91" i="2"/>
  <c r="J120" i="2"/>
  <c r="BE132" i="2"/>
  <c r="BE135" i="2"/>
  <c r="BE137" i="2"/>
  <c r="BE140" i="2"/>
  <c r="BE153" i="2"/>
  <c r="J89" i="3"/>
  <c r="J119" i="3"/>
  <c r="BE125" i="3"/>
  <c r="BE146" i="3"/>
  <c r="BE161" i="3"/>
  <c r="BE164" i="3"/>
  <c r="BE170" i="3"/>
  <c r="BE180" i="3"/>
  <c r="BE187" i="3"/>
  <c r="J91" i="4"/>
  <c r="F118" i="4"/>
  <c r="BE147" i="4"/>
  <c r="E85" i="5"/>
  <c r="F91" i="5"/>
  <c r="F92" i="5"/>
  <c r="BE125" i="5"/>
  <c r="BE134" i="5"/>
  <c r="BE148" i="5"/>
  <c r="BE155" i="5"/>
  <c r="BE166" i="5"/>
  <c r="BE169" i="5"/>
  <c r="BE172" i="5"/>
  <c r="BE182" i="5"/>
  <c r="BE190" i="5"/>
  <c r="BE208" i="5"/>
  <c r="BE212" i="5"/>
  <c r="BE217" i="5"/>
  <c r="BE229" i="5"/>
  <c r="J91" i="6"/>
  <c r="F118" i="6"/>
  <c r="BE140" i="6"/>
  <c r="BE163" i="6"/>
  <c r="BK169" i="6"/>
  <c r="J169" i="6" s="1"/>
  <c r="J102" i="6" s="1"/>
  <c r="F92" i="7"/>
  <c r="J119" i="7"/>
  <c r="BE147" i="7"/>
  <c r="BE158" i="7"/>
  <c r="BE162" i="7"/>
  <c r="BE166" i="7"/>
  <c r="BE171" i="7"/>
  <c r="BE176" i="7"/>
  <c r="BE193" i="7"/>
  <c r="J89" i="2"/>
  <c r="F119" i="2"/>
  <c r="BE126" i="2"/>
  <c r="BK155" i="2"/>
  <c r="J155" i="2"/>
  <c r="J101" i="2" s="1"/>
  <c r="BK159" i="2"/>
  <c r="J159" i="2"/>
  <c r="J102" i="2" s="1"/>
  <c r="J91" i="3"/>
  <c r="F119" i="3"/>
  <c r="BE129" i="3"/>
  <c r="BE132" i="3"/>
  <c r="BE143" i="3"/>
  <c r="BE154" i="3"/>
  <c r="BE211" i="3"/>
  <c r="BK216" i="3"/>
  <c r="J216" i="3"/>
  <c r="J102" i="3"/>
  <c r="E85" i="4"/>
  <c r="J116" i="4"/>
  <c r="J119" i="4"/>
  <c r="BE132" i="4"/>
  <c r="BE152" i="4"/>
  <c r="BE159" i="4"/>
  <c r="J91" i="5"/>
  <c r="BE159" i="5"/>
  <c r="BE205" i="5"/>
  <c r="BE226" i="5"/>
  <c r="F92" i="6"/>
  <c r="E112" i="6"/>
  <c r="BE132" i="6"/>
  <c r="BE136" i="6"/>
  <c r="BE143" i="6"/>
  <c r="BE147" i="6"/>
  <c r="BE155" i="6"/>
  <c r="BE159" i="6"/>
  <c r="BE170" i="6"/>
  <c r="F91" i="7"/>
  <c r="J118" i="7"/>
  <c r="BE125" i="7"/>
  <c r="BE129" i="7"/>
  <c r="BE154" i="7"/>
  <c r="BE181" i="7"/>
  <c r="BE186" i="7"/>
  <c r="BE201" i="7"/>
  <c r="BE208" i="7"/>
  <c r="BE218" i="7"/>
  <c r="BE227" i="7"/>
  <c r="F92" i="2"/>
  <c r="BE156" i="2"/>
  <c r="BE160" i="2"/>
  <c r="BK163" i="2"/>
  <c r="J163" i="2" s="1"/>
  <c r="J103" i="2" s="1"/>
  <c r="E85" i="3"/>
  <c r="F118" i="3"/>
  <c r="BE139" i="3"/>
  <c r="BE167" i="3"/>
  <c r="BE183" i="3"/>
  <c r="BE198" i="3"/>
  <c r="BE201" i="3"/>
  <c r="BE205" i="3"/>
  <c r="BE208" i="3"/>
  <c r="BE125" i="4"/>
  <c r="BE128" i="4"/>
  <c r="BE136" i="4"/>
  <c r="BE166" i="4"/>
  <c r="BE170" i="4"/>
  <c r="BK146" i="4"/>
  <c r="J146" i="4" s="1"/>
  <c r="J99" i="4" s="1"/>
  <c r="BE128" i="5"/>
  <c r="BE137" i="5"/>
  <c r="BE151" i="5"/>
  <c r="BE175" i="5"/>
  <c r="BE193" i="5"/>
  <c r="BE197" i="5"/>
  <c r="BE202" i="5"/>
  <c r="BE220" i="5"/>
  <c r="BE240" i="5"/>
  <c r="BE128" i="6"/>
  <c r="BE152" i="6"/>
  <c r="BE166" i="6"/>
  <c r="BK146" i="6"/>
  <c r="J146" i="6" s="1"/>
  <c r="J99" i="6" s="1"/>
  <c r="E85" i="7"/>
  <c r="J116" i="7"/>
  <c r="BE133" i="7"/>
  <c r="BE136" i="7"/>
  <c r="BE151" i="7"/>
  <c r="BE215" i="7"/>
  <c r="BE221" i="7"/>
  <c r="BE231" i="7"/>
  <c r="E85" i="2"/>
  <c r="BE144" i="2"/>
  <c r="BE147" i="2"/>
  <c r="BE150" i="2"/>
  <c r="BE164" i="2"/>
  <c r="BE135" i="3"/>
  <c r="BE150" i="3"/>
  <c r="BE158" i="3"/>
  <c r="BE173" i="3"/>
  <c r="BE177" i="3"/>
  <c r="BE193" i="3"/>
  <c r="BE217" i="3"/>
  <c r="F92" i="4"/>
  <c r="BE140" i="4"/>
  <c r="BE143" i="4"/>
  <c r="BE155" i="4"/>
  <c r="BE163" i="4"/>
  <c r="BK169" i="4"/>
  <c r="J169" i="4"/>
  <c r="J102" i="4"/>
  <c r="J89" i="5"/>
  <c r="J92" i="5"/>
  <c r="BE140" i="5"/>
  <c r="BE144" i="5"/>
  <c r="BE163" i="5"/>
  <c r="BE178" i="5"/>
  <c r="BE187" i="5"/>
  <c r="BE234" i="5"/>
  <c r="BK239" i="5"/>
  <c r="J239" i="5" s="1"/>
  <c r="J102" i="5" s="1"/>
  <c r="J89" i="6"/>
  <c r="J92" i="6"/>
  <c r="BE125" i="6"/>
  <c r="BE141" i="7"/>
  <c r="BE189" i="7"/>
  <c r="BE197" i="7"/>
  <c r="BE211" i="7"/>
  <c r="BK230" i="7"/>
  <c r="J230" i="7"/>
  <c r="J102" i="7"/>
  <c r="F35" i="2"/>
  <c r="BB95" i="1" s="1"/>
  <c r="F37" i="4"/>
  <c r="BD97" i="1"/>
  <c r="F34" i="6"/>
  <c r="BA99" i="1" s="1"/>
  <c r="F34" i="2"/>
  <c r="BA95" i="1"/>
  <c r="F37" i="6"/>
  <c r="BD99" i="1" s="1"/>
  <c r="F36" i="4"/>
  <c r="BC97" i="1"/>
  <c r="F37" i="3"/>
  <c r="BD96" i="1" s="1"/>
  <c r="F35" i="7"/>
  <c r="BB100" i="1" s="1"/>
  <c r="F37" i="2"/>
  <c r="BD95" i="1" s="1"/>
  <c r="F36" i="3"/>
  <c r="BC96" i="1" s="1"/>
  <c r="F35" i="4"/>
  <c r="BB97" i="1" s="1"/>
  <c r="F34" i="5"/>
  <c r="BA98" i="1" s="1"/>
  <c r="F36" i="2"/>
  <c r="BC95" i="1" s="1"/>
  <c r="J34" i="5"/>
  <c r="AW98" i="1" s="1"/>
  <c r="J34" i="2"/>
  <c r="AW95" i="1" s="1"/>
  <c r="F34" i="4"/>
  <c r="BA97" i="1" s="1"/>
  <c r="F37" i="5"/>
  <c r="BD98" i="1" s="1"/>
  <c r="F34" i="3"/>
  <c r="BA96" i="1" s="1"/>
  <c r="F36" i="5"/>
  <c r="BC98" i="1" s="1"/>
  <c r="J34" i="3"/>
  <c r="AW96" i="1" s="1"/>
  <c r="F35" i="6"/>
  <c r="BB99" i="1" s="1"/>
  <c r="J34" i="6"/>
  <c r="AW99" i="1" s="1"/>
  <c r="F37" i="7"/>
  <c r="BD100" i="1" s="1"/>
  <c r="F35" i="3"/>
  <c r="BB96" i="1" s="1"/>
  <c r="F36" i="6"/>
  <c r="BC99" i="1" s="1"/>
  <c r="F36" i="7"/>
  <c r="BC100" i="1" s="1"/>
  <c r="J34" i="7"/>
  <c r="AW100" i="1" s="1"/>
  <c r="J34" i="4"/>
  <c r="AW97" i="1" s="1"/>
  <c r="F35" i="5"/>
  <c r="BB98" i="1" s="1"/>
  <c r="F34" i="7"/>
  <c r="BA100" i="1" s="1"/>
  <c r="R123" i="7" l="1"/>
  <c r="R122" i="7" s="1"/>
  <c r="R123" i="6"/>
  <c r="R122" i="6" s="1"/>
  <c r="R123" i="5"/>
  <c r="R122" i="5"/>
  <c r="P123" i="4"/>
  <c r="P122" i="4"/>
  <c r="AU97" i="1" s="1"/>
  <c r="T123" i="7"/>
  <c r="T122" i="7"/>
  <c r="R124" i="2"/>
  <c r="R123" i="2" s="1"/>
  <c r="P123" i="3"/>
  <c r="P122" i="3"/>
  <c r="AU96" i="1"/>
  <c r="P123" i="7"/>
  <c r="P122" i="7" s="1"/>
  <c r="AU100" i="1" s="1"/>
  <c r="T123" i="3"/>
  <c r="T122" i="3" s="1"/>
  <c r="R123" i="3"/>
  <c r="R122" i="3"/>
  <c r="T123" i="6"/>
  <c r="T122" i="6" s="1"/>
  <c r="R123" i="4"/>
  <c r="R122" i="4"/>
  <c r="T124" i="2"/>
  <c r="T123" i="2" s="1"/>
  <c r="BK123" i="3"/>
  <c r="BK122" i="3"/>
  <c r="J122" i="3"/>
  <c r="J96" i="3" s="1"/>
  <c r="P123" i="5"/>
  <c r="P122" i="5"/>
  <c r="AU98" i="1"/>
  <c r="BK124" i="2"/>
  <c r="J124" i="2"/>
  <c r="J97" i="2"/>
  <c r="BK123" i="7"/>
  <c r="BK122" i="7" s="1"/>
  <c r="J122" i="7" s="1"/>
  <c r="J96" i="7" s="1"/>
  <c r="J124" i="3"/>
  <c r="J98" i="3" s="1"/>
  <c r="BK123" i="4"/>
  <c r="J123" i="4"/>
  <c r="J97" i="4"/>
  <c r="BK123" i="6"/>
  <c r="J123" i="6" s="1"/>
  <c r="J97" i="6" s="1"/>
  <c r="BK123" i="5"/>
  <c r="J123" i="5" s="1"/>
  <c r="J97" i="5" s="1"/>
  <c r="BC94" i="1"/>
  <c r="W32" i="1"/>
  <c r="BB94" i="1"/>
  <c r="W31" i="1" s="1"/>
  <c r="J33" i="6"/>
  <c r="AV99" i="1" s="1"/>
  <c r="AT99" i="1" s="1"/>
  <c r="F33" i="4"/>
  <c r="AZ97" i="1"/>
  <c r="F33" i="6"/>
  <c r="AZ99" i="1" s="1"/>
  <c r="F33" i="2"/>
  <c r="AZ95" i="1"/>
  <c r="BA94" i="1"/>
  <c r="W30" i="1" s="1"/>
  <c r="J33" i="2"/>
  <c r="AV95" i="1"/>
  <c r="AT95" i="1"/>
  <c r="J33" i="4"/>
  <c r="AV97" i="1" s="1"/>
  <c r="AT97" i="1" s="1"/>
  <c r="J33" i="7"/>
  <c r="AV100" i="1" s="1"/>
  <c r="AT100" i="1" s="1"/>
  <c r="J33" i="3"/>
  <c r="AV96" i="1" s="1"/>
  <c r="AT96" i="1" s="1"/>
  <c r="F33" i="3"/>
  <c r="AZ96" i="1"/>
  <c r="BD94" i="1"/>
  <c r="W33" i="1" s="1"/>
  <c r="J33" i="5"/>
  <c r="AV98" i="1" s="1"/>
  <c r="AT98" i="1" s="1"/>
  <c r="F33" i="5"/>
  <c r="AZ98" i="1" s="1"/>
  <c r="F33" i="7"/>
  <c r="AZ100" i="1" s="1"/>
  <c r="BK122" i="4" l="1"/>
  <c r="J122" i="4"/>
  <c r="J96" i="4"/>
  <c r="BK122" i="5"/>
  <c r="J122" i="5" s="1"/>
  <c r="J96" i="5" s="1"/>
  <c r="BK122" i="6"/>
  <c r="J122" i="6"/>
  <c r="J96" i="6" s="1"/>
  <c r="J123" i="7"/>
  <c r="J97" i="7"/>
  <c r="J123" i="3"/>
  <c r="J97" i="3" s="1"/>
  <c r="BK123" i="2"/>
  <c r="J123" i="2"/>
  <c r="J96" i="2"/>
  <c r="AZ94" i="1"/>
  <c r="AV94" i="1"/>
  <c r="AK29" i="1"/>
  <c r="J30" i="3"/>
  <c r="AG96" i="1" s="1"/>
  <c r="AN96" i="1" s="1"/>
  <c r="AU94" i="1"/>
  <c r="AW94" i="1"/>
  <c r="AK30" i="1" s="1"/>
  <c r="J30" i="7"/>
  <c r="AG100" i="1"/>
  <c r="AN100" i="1"/>
  <c r="AX94" i="1"/>
  <c r="AY94" i="1"/>
  <c r="J39" i="3" l="1"/>
  <c r="J39" i="7"/>
  <c r="J30" i="2"/>
  <c r="AG95" i="1" s="1"/>
  <c r="AN95" i="1" s="1"/>
  <c r="J30" i="5"/>
  <c r="AG98" i="1"/>
  <c r="AN98" i="1"/>
  <c r="J30" i="6"/>
  <c r="AG99" i="1" s="1"/>
  <c r="AN99" i="1" s="1"/>
  <c r="W29" i="1"/>
  <c r="J30" i="4"/>
  <c r="AG97" i="1"/>
  <c r="AN97" i="1"/>
  <c r="AT94" i="1"/>
  <c r="J39" i="2" l="1"/>
  <c r="J39" i="5"/>
  <c r="J39" i="4"/>
  <c r="J39" i="6"/>
  <c r="AG94" i="1"/>
  <c r="AK26" i="1"/>
  <c r="AK35" i="1" s="1"/>
  <c r="AN94" i="1" l="1"/>
</calcChain>
</file>

<file path=xl/sharedStrings.xml><?xml version="1.0" encoding="utf-8"?>
<sst xmlns="http://schemas.openxmlformats.org/spreadsheetml/2006/main" count="5001" uniqueCount="562">
  <si>
    <t>Export Komplet</t>
  </si>
  <si>
    <t/>
  </si>
  <si>
    <t>2.0</t>
  </si>
  <si>
    <t>ZAMOK</t>
  </si>
  <si>
    <t>False</t>
  </si>
  <si>
    <t>{57957fd1-82d6-40bd-9176-3b59abbcbbcf}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</si>
  <si>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</si>
  <si>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</si>
  <si>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</si>
  <si>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</si>
  <si>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</si>
  <si>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</si>
  <si>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</si>
  <si>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</si>
  <si>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994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</si>
  <si>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</si>
  <si>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</si>
  <si>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Souvislá údržba ulice Vlkovická</t>
  </si>
  <si>
    <t>KSO:</t>
  </si>
  <si>
    <t>CC-CZ:</t>
  </si>
  <si>
    <t>Místo:</t>
  </si>
  <si>
    <t>Praha 14</t>
  </si>
  <si>
    <t>Datum:</t>
  </si>
  <si>
    <t>11.1.2021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</si>
  <si>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</si>
  <si>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</si>
  <si>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</si>
  <si>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</si>
  <si>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</si>
  <si>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</si>
  <si>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</si>
  <si>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</si>
  <si>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</si>
  <si>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</si>
  <si>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</si>
  <si>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</si>
  <si>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</si>
  <si>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</si>
  <si>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</si>
  <si>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</si>
  <si>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</si>
  <si>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</si>
  <si>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</si>
  <si>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</si>
  <si>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</si>
  <si>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</si>
  <si>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</si>
  <si>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</si>
  <si>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</si>
  <si>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</si>
  <si>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</si>
  <si>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</si>
  <si>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</si>
  <si>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</si>
  <si>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</si>
  <si>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</si>
  <si>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</si>
  <si>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</si>
  <si>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</si>
  <si>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</si>
  <si>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</si>
  <si>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</si>
  <si>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</si>
  <si>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</si>
  <si>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</si>
  <si>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</si>
  <si>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</si>
  <si>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</si>
  <si>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</si>
  <si>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</si>
  <si>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</si>
  <si>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</si>
  <si>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</si>
  <si>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</si>
  <si>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</si>
  <si>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</si>
  <si>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</si>
  <si>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</si>
  <si>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</si>
  <si>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</si>
  <si>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</si>
  <si>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</si>
  <si>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</si>
  <si>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{93b851af-e201-4306-9fa9-d933e6af7e99}</t>
  </si>
  <si>
    <t>2</t>
  </si>
  <si>
    <t>01.1</t>
  </si>
  <si>
    <t>I.etapa - stavba (km 0,000 00 - km 0,080 00)</t>
  </si>
  <si>
    <t>{83f8ef78-b4ec-4549-9488-49e4d3641e6f}</t>
  </si>
  <si>
    <t>01.2</t>
  </si>
  <si>
    <t>I.etapa - sanace zemní pláně (km 0,000 00 - km 0,080 00)</t>
  </si>
  <si>
    <t>{fc705963-c788-4202-825e-7c070472098b}</t>
  </si>
  <si>
    <t>02.1</t>
  </si>
  <si>
    <t>II.etapa - stavba (km 0,080 00 - km 0,320 00)</t>
  </si>
  <si>
    <t>{aa604085-229b-44e4-ac57-27549c70eb5a}</t>
  </si>
  <si>
    <t>02.2</t>
  </si>
  <si>
    <t>II.etapa - sanace zemní pláně (km 0,080 00 - km 0,320 00)</t>
  </si>
  <si>
    <t>{5f77b180-3605-4c8a-9243-795b3b23e098}</t>
  </si>
  <si>
    <t>03</t>
  </si>
  <si>
    <t>III.etapa (km 0,320 00 - km 0,481 51)</t>
  </si>
  <si>
    <t>{bda8a564-fb4f-41fb-803c-efb0365904e7}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</si>
  <si>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</si>
  <si>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</si>
  <si>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</si>
  <si>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</si>
  <si>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</si>
  <si>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</si>
  <si>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</si>
  <si>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</si>
  <si>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</si>
  <si>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</si>
  <si>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</si>
  <si>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</si>
  <si>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</si>
  <si>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</si>
  <si>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</si>
  <si>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</si>
  <si>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</si>
  <si>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</si>
  <si>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</si>
  <si>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</si>
  <si>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</si>
  <si>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</si>
  <si>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</si>
  <si>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</si>
  <si>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</si>
  <si>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</si>
  <si>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</si>
  <si>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</si>
  <si>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</si>
  <si>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</si>
  <si>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</si>
  <si>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</si>
  <si>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</si>
  <si>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</si>
  <si>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</si>
  <si>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</si>
  <si>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kpl</t>
  </si>
  <si>
    <t>CS ÚRS 2021 01</t>
  </si>
  <si>
    <t>1024</t>
  </si>
  <si>
    <t>-1036578307</t>
  </si>
  <si>
    <t>PP</t>
  </si>
  <si>
    <t>P</t>
  </si>
  <si>
    <t>Poznámka k položce:_x000D_
Passport okolních objektů včetně oplocení</t>
  </si>
  <si>
    <t>VV</t>
  </si>
  <si>
    <t>"před zahájením stavby"1</t>
  </si>
  <si>
    <t>"pod dokončení stavby"1</t>
  </si>
  <si>
    <t>Součet</t>
  </si>
  <si>
    <t>4</t>
  </si>
  <si>
    <t>012103000</t>
  </si>
  <si>
    <t>Geodetické práce před výstavbou-vytýčení stávajících IS</t>
  </si>
  <si>
    <t>-100150835</t>
  </si>
  <si>
    <t>Geodetické práce před výstavbou</t>
  </si>
  <si>
    <t>Poznámka k položce:_x000D_
Vytýčení stávajících inženýrských sítí</t>
  </si>
  <si>
    <t>3</t>
  </si>
  <si>
    <t>012203000</t>
  </si>
  <si>
    <t>Geodetické práce při provádění stavby</t>
  </si>
  <si>
    <t>-1758551635</t>
  </si>
  <si>
    <t>012303000</t>
  </si>
  <si>
    <t>Geodetické práce po výstavbě</t>
  </si>
  <si>
    <t>-1153438749</t>
  </si>
  <si>
    <t>Poznámka k položce:_x000D_
Zaměření skutečného provedení stavby</t>
  </si>
  <si>
    <t>013254000</t>
  </si>
  <si>
    <t>Dokumentace skutečného provedení stavby</t>
  </si>
  <si>
    <t>274299292</t>
  </si>
  <si>
    <t>Poznámka k položce:_x000D_
Zřetelné vyznačení všech změn do projektové dokumentace stavby, ke kterým dojde v průběhu realizace díla v min. 2 vyhotoveních.</t>
  </si>
  <si>
    <t>VRN3</t>
  </si>
  <si>
    <t>Zařízení staveniště</t>
  </si>
  <si>
    <t>6</t>
  </si>
  <si>
    <t>030001000</t>
  </si>
  <si>
    <t>1028005421</t>
  </si>
  <si>
    <t>Poznámka k položce:_x000D_
Zřízení, provoz a zrušení ZS</t>
  </si>
  <si>
    <t>7</t>
  </si>
  <si>
    <t>034503000</t>
  </si>
  <si>
    <t>Informační tabule na staveništi</t>
  </si>
  <si>
    <t>ks</t>
  </si>
  <si>
    <t>-1608866682</t>
  </si>
  <si>
    <t>VRN4</t>
  </si>
  <si>
    <t>Inženýrská činnost</t>
  </si>
  <si>
    <t>8</t>
  </si>
  <si>
    <t>040001000</t>
  </si>
  <si>
    <t>253057121</t>
  </si>
  <si>
    <t xml:space="preserve">Poznámka k položce:_x000D_
Zpracování a projednání DIO, zajištění DIR, zajištění dokladů nutných k zahájení stavby_x000D_
</t>
  </si>
  <si>
    <t>9</t>
  </si>
  <si>
    <t>043154000</t>
  </si>
  <si>
    <t>Zkoušky hutnicí</t>
  </si>
  <si>
    <t>1686591255</t>
  </si>
  <si>
    <t>VRN6</t>
  </si>
  <si>
    <t>Územní vlivy</t>
  </si>
  <si>
    <t>10</t>
  </si>
  <si>
    <t>060001000</t>
  </si>
  <si>
    <t>2026783376</t>
  </si>
  <si>
    <t>Poznámka k položce:_x000D_
Složité přepravní podmínky materiálu na staveniště vlivem umístění stavby.</t>
  </si>
  <si>
    <t>VRN7</t>
  </si>
  <si>
    <t>Provozní vlivy</t>
  </si>
  <si>
    <t>11</t>
  </si>
  <si>
    <t>070001000</t>
  </si>
  <si>
    <t>1809107417</t>
  </si>
  <si>
    <t>Poznámka k položce:_x000D_
ztížený průběh stavebních prací vlivem residentů, dočasné úpravy pro umožnění vjezdů a přístupu k nemovitostem, zajištění vyvážení popelnic apod.</t>
  </si>
  <si>
    <t>VRN9</t>
  </si>
  <si>
    <t>Ostatní náklady</t>
  </si>
  <si>
    <t>12</t>
  </si>
  <si>
    <t>090001000-1</t>
  </si>
  <si>
    <t>407831378</t>
  </si>
  <si>
    <t>Poznámka k položce:_x000D_
DIO-pronájem DZ, apod.</t>
  </si>
  <si>
    <t>voz_1</t>
  </si>
  <si>
    <t>Plocha vozovky-etapa I</t>
  </si>
  <si>
    <t>m2</t>
  </si>
  <si>
    <t>395,5</t>
  </si>
  <si>
    <t>01.1 - I.etapa - stavba (km 0,000 00 - km 0,080 00)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</si>
  <si>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</si>
  <si>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</si>
  <si>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</si>
  <si>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</si>
  <si>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</si>
  <si>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</si>
  <si>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</si>
  <si>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</si>
  <si>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</si>
  <si>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113106242</t>
  </si>
  <si>
    <t>Rozebrání vozovek ze silničních dílců se spárami zalitými cementovou maltou strojně pl přes 200 m2</t>
  </si>
  <si>
    <t>2105213267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</si>
  <si>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cementovou maltou</t>
  </si>
  <si>
    <t>Poznámka k položce:_x000D_
předpokládaná tl. bet. panelu 150 mm</t>
  </si>
  <si>
    <t>"vozovka-1"395,5</t>
  </si>
  <si>
    <t>113107222</t>
  </si>
  <si>
    <t>Odstranění podkladu z kameniva drceného tl 200 mm strojně pl přes 200 m2</t>
  </si>
  <si>
    <t>-228731624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</si>
  <si>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</si>
  <si>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122452205</t>
  </si>
  <si>
    <t>Odkopávky a prokopávky nezapažené pro silnice a dálnice v hornině třídy těžitelnosti II objem do 1000 m3 strojně</t>
  </si>
  <si>
    <t>m3</t>
  </si>
  <si>
    <t>-966196454</t>
  </si>
  <si>
    <t>Odkopávky a prokopávky nezapažené pro silnice a dálnice strojně v hornině třídy těžitelnosti II přes 500 do 1 000 m3</t>
  </si>
  <si>
    <t>voz_1*0,06</t>
  </si>
  <si>
    <t>130001101</t>
  </si>
  <si>
    <t>Příplatek za ztížení vykopávky v blízkosti podzemního vedení</t>
  </si>
  <si>
    <t>1549046751</t>
  </si>
  <si>
    <t>Příplatek k cenám hloubených vykopávek za ztížení vykopávky v blízkosti podzemního vedení nebo výbušnin pro jakoukoliv třídu horniny</t>
  </si>
  <si>
    <t>Poznámka k položce:_x000D_
např. ruční výkop v blízkosti stávajících sítí, 30%</t>
  </si>
  <si>
    <t>voz_1*0,06*0,3</t>
  </si>
  <si>
    <t>181111121</t>
  </si>
  <si>
    <t>Plošná úprava terénu do 500 m2 zemina tř 1 až 4 nerovnosti do 150 mm v rovinně a svahu do 1:5</t>
  </si>
  <si>
    <t>1091881275</t>
  </si>
  <si>
    <t>Plošná úprava terénu v zemině tř. 1 až 4 s urovnáním povrchu bez doplnění ornice souvislé plochy do 500 m2 při nerovnostech terénu přes 100 do 150 mm v rovině nebo na svahu do 1:5</t>
  </si>
  <si>
    <t>Poznámka k položce:_x000D_
pás šířky 1,00 m podél vozovky</t>
  </si>
  <si>
    <t>"sadové úpravy"80,0*1,0</t>
  </si>
  <si>
    <t>181451141</t>
  </si>
  <si>
    <t>Založení parterového trávníku výsevem plochy přes 1000 m2 v rovině a ve svahu do 1:5</t>
  </si>
  <si>
    <t>-296367140</t>
  </si>
  <si>
    <t>Založení trávníku na půdě předem připravené plochy přes 1000 m2 výsevem včetně utažení parterového v rovině nebo na svahu do 1:5</t>
  </si>
  <si>
    <t>M</t>
  </si>
  <si>
    <t>00572410</t>
  </si>
  <si>
    <t>osivo směs travní parková</t>
  </si>
  <si>
    <t>kg</t>
  </si>
  <si>
    <t>-1035376262</t>
  </si>
  <si>
    <t>Poznámka k položce:_x000D_
1m2=0,025kg</t>
  </si>
  <si>
    <t>"sadové úpravy"80,0*1,0*0,025</t>
  </si>
  <si>
    <t>181951114</t>
  </si>
  <si>
    <t>Úprava pláně v hornině třídy těžitelnosti II, skupiny 4 a 5 se zhutněním</t>
  </si>
  <si>
    <t>-836860787</t>
  </si>
  <si>
    <t>Úprava pláně vyrovnáním výškových rozdílů strojně v hornině třídy těžitelnosti II, skupiny 4 a 5 se zhutněním</t>
  </si>
  <si>
    <t>Komunikace pozemní</t>
  </si>
  <si>
    <t>564851111</t>
  </si>
  <si>
    <t>Podklad ze štěrkodrtě ŠD tl 150 mm</t>
  </si>
  <si>
    <t>477676791</t>
  </si>
  <si>
    <t>Podklad ze štěrkodrti ŠD  s rozprostřením a zhutněním, po zhutnění tl. 150 mm</t>
  </si>
  <si>
    <t>Poznámka k položce:_x000D_
fr. 0/63</t>
  </si>
  <si>
    <t>voz_1*2</t>
  </si>
  <si>
    <t>573111111</t>
  </si>
  <si>
    <t>Postřik živičný infiltrační s posypem z asfaltu množství 0,60 kg/m2</t>
  </si>
  <si>
    <t>1577663532</t>
  </si>
  <si>
    <t>Postřik infiltrační PI z asfaltu silničního s posypem kamenivem, v množství 0,60 kg/m2</t>
  </si>
  <si>
    <t>565155101</t>
  </si>
  <si>
    <t>Asfaltový beton vrstva podkladní ACP 16 (obalované kamenivo OKS) tl 70 mm š do 1,5 m</t>
  </si>
  <si>
    <t>2107261341</t>
  </si>
  <si>
    <t>Asfaltový beton vrstva podkladní ACP 16 (obalované kamenivo střednězrnné - OKS)  s rozprostřením a zhutněním v pruhu šířky do 1,5 m, po zhutnění tl. 70 mm</t>
  </si>
  <si>
    <t>573231107</t>
  </si>
  <si>
    <t>Postřik živičný spojovací ze silniční emulze v množství 0,40 kg/m2</t>
  </si>
  <si>
    <t>-349392758</t>
  </si>
  <si>
    <t>Postřik spojovací PS bez posypu kamenivem ze silniční emulze, v množství 0,40 kg/m2</t>
  </si>
  <si>
    <t>13</t>
  </si>
  <si>
    <t>577134111</t>
  </si>
  <si>
    <t>Asfaltový beton vrstva obrusná ACO 11 (ABS) tř. I tl 40 mm š do 3 m z nemodifikovaného asfaltu</t>
  </si>
  <si>
    <t>-1240106370</t>
  </si>
  <si>
    <t>Asfaltový beton vrstva obrusná ACO 11 (ABS)  s rozprostřením a se zhutněním z nemodifikovaného asfaltu v pruhu šířky do 3 m tř. I, po zhutnění tl. 40 mm</t>
  </si>
  <si>
    <t>14</t>
  </si>
  <si>
    <t>569903311</t>
  </si>
  <si>
    <t>Zřízení zemních krajnic se zhutněním</t>
  </si>
  <si>
    <t>-1456950910</t>
  </si>
  <si>
    <t>Zřízení zemních krajnic z hornin jakékoliv třídy  se zhutněním</t>
  </si>
  <si>
    <t>"krajnice"80,0*0,5*0,15</t>
  </si>
  <si>
    <t>58344171</t>
  </si>
  <si>
    <t>štěrkodrť frakce 0/32</t>
  </si>
  <si>
    <t>t</t>
  </si>
  <si>
    <t>-1923423915</t>
  </si>
  <si>
    <t>"krajnice"80,0*0,5*0,15*2,0</t>
  </si>
  <si>
    <t>Ostatní konstrukce a práce, bourání</t>
  </si>
  <si>
    <t>16</t>
  </si>
  <si>
    <t>916131213</t>
  </si>
  <si>
    <t>Osazení silničního obrubníku betonového stojatého s boční opěrou do lože z betonu prostého</t>
  </si>
  <si>
    <t>m</t>
  </si>
  <si>
    <t>1985100084</t>
  </si>
  <si>
    <t>Osazení silničního obrubníku betonového se zřízením lože, s vyplněním a zatřením spár cementovou maltou stojatého s boční opěrou z betonu prostého, do lože z betonu prostého</t>
  </si>
  <si>
    <t>"silniční obruba"28,0</t>
  </si>
  <si>
    <t>17</t>
  </si>
  <si>
    <t>59217031</t>
  </si>
  <si>
    <t>obrubník betonový silniční 1000x150x250mm</t>
  </si>
  <si>
    <t>-1040478787</t>
  </si>
  <si>
    <t>"silniční obruba"28,0+3,0</t>
  </si>
  <si>
    <t>18</t>
  </si>
  <si>
    <t>919112233</t>
  </si>
  <si>
    <t>Řezání spár pro vytvoření komůrky š 20 mm hl 40 mm pro těsnící zálivku v živičném krytu</t>
  </si>
  <si>
    <t>1937274373</t>
  </si>
  <si>
    <t>Řezání dilatačních spár v živičném krytu  vytvoření komůrky pro těsnící zálivku šířky 20 mm, hloubky 40 mm</t>
  </si>
  <si>
    <t>Poznámka k položce:_x000D_
řezání + proříznutí před utěsněním</t>
  </si>
  <si>
    <t>"spáry"5,0+3,5+12,5</t>
  </si>
  <si>
    <t>19</t>
  </si>
  <si>
    <t>919732211</t>
  </si>
  <si>
    <t>Styčná spára napojení nového živičného povrchu na stávající za tepla š 15 mm hl 25 mm s prořezáním</t>
  </si>
  <si>
    <t>-690718669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</si>
  <si>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</si>
  <si>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"podél silniční obruby"28,0</t>
  </si>
  <si>
    <t>997</t>
  </si>
  <si>
    <t>Přesun sutě</t>
  </si>
  <si>
    <t>20</t>
  </si>
  <si>
    <t>997221551</t>
  </si>
  <si>
    <t>Vodorovná doprava suti ze sypkých materiálů do 1 km</t>
  </si>
  <si>
    <t>-1726153840</t>
  </si>
  <si>
    <t>Vodorovná doprava suti  bez naložení, ale se složením a s hrubým urovnáním ze sypkých materiálů, na vzdálenost do 1 km</t>
  </si>
  <si>
    <t>"vozovka: kamenivo tl. 200 mm"voz_1*0,2*2,0</t>
  </si>
  <si>
    <t>"vozovka: zemina tl. 60 mm"voz_1*0,06*1,8</t>
  </si>
  <si>
    <t>997221559</t>
  </si>
  <si>
    <t>Příplatek ZKD 1 km u vodorovné dopravy suti ze sypkých materiálů</t>
  </si>
  <si>
    <t>1301273990</t>
  </si>
  <si>
    <t>Vodorovná doprava suti  bez naložení, ale se složením a s hrubým urovnáním Příplatek k ceně za každý další i započatý 1 km přes 1 km</t>
  </si>
  <si>
    <t>"skládka do 20 km"200,914*19</t>
  </si>
  <si>
    <t>22</t>
  </si>
  <si>
    <t>997221561</t>
  </si>
  <si>
    <t>Vodorovná doprava suti z kusových materiálů do 1 km</t>
  </si>
  <si>
    <t>-719121836</t>
  </si>
  <si>
    <t>Vodorovná doprava suti  bez naložení, ale se složením a s hrubým urovnáním z kusových materiálů, na vzdálenost do 1 km</t>
  </si>
  <si>
    <t>Poznámka k položce:_x000D_
do skladu TSK</t>
  </si>
  <si>
    <t>"vozovka: betonové panely tl. 150mm"voz_1*0,15*2,5</t>
  </si>
  <si>
    <t>23</t>
  </si>
  <si>
    <t>997221569</t>
  </si>
  <si>
    <t>Příplatek ZKD 1 km u vodorovné dopravy suti z kusových materiálů</t>
  </si>
  <si>
    <t>-1530402798</t>
  </si>
  <si>
    <t>"skládka do 20 km"148,313*19</t>
  </si>
  <si>
    <t>24</t>
  </si>
  <si>
    <t>997221625</t>
  </si>
  <si>
    <t>Poplatek za uložení na skládce (skládkovné) stavebního odpadu železobetonového kód odpadu 17 01 01</t>
  </si>
  <si>
    <t>1182437680</t>
  </si>
  <si>
    <t>Poplatek za uložení stavebního odpadu na skládce (skládkovné) z armovaného betonu zatříděného do Katalogu odpadů pod kódem 17 01 01</t>
  </si>
  <si>
    <t>25</t>
  </si>
  <si>
    <t>997221655</t>
  </si>
  <si>
    <t>Poplatek za uložení na skládce (skládkovné) zeminy a kamení kód odpadu 17 05 04</t>
  </si>
  <si>
    <t>-1722036977</t>
  </si>
  <si>
    <t>Poplatek za uložení stavebního odpadu na skládce (skládkovné) zeminy a kamení zatříděného do Katalogu odpadů pod kódem 17 05 04</t>
  </si>
  <si>
    <t>998</t>
  </si>
  <si>
    <t>Přesun hmot</t>
  </si>
  <si>
    <t>26</t>
  </si>
  <si>
    <t>998225111</t>
  </si>
  <si>
    <t>Přesun hmot pro pozemní komunikace s krytem z kamene, monolitickým betonovým nebo živičným</t>
  </si>
  <si>
    <t>-296209099</t>
  </si>
  <si>
    <t>Přesun hmot pro komunikace s krytem z kameniva, monolitickým betonovým nebo živičným  dopravní vzdálenost do 200 m jakékoliv délky objektu</t>
  </si>
  <si>
    <t>01.2 - I.etapa - sanace zemní pláně (km 0,000 00 - km 0,080 00)</t>
  </si>
  <si>
    <t>-739245357</t>
  </si>
  <si>
    <t>"vozovka-1"395,5*0,3</t>
  </si>
  <si>
    <t>CS ÚRS 2020 01</t>
  </si>
  <si>
    <t>1843395858</t>
  </si>
  <si>
    <t>"vozovka-1"395,5*0,3*0,3</t>
  </si>
  <si>
    <t>162751137</t>
  </si>
  <si>
    <t>Vodorovné přemístění do 10000 m výkopku/sypaniny z horniny třídy těžitelnosti II, skupiny 4 a 5</t>
  </si>
  <si>
    <t>-106027999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</si>
  <si>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</si>
  <si>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Poznámka k položce:_x000D_
odvoz na mezideponii</t>
  </si>
  <si>
    <t>162751139</t>
  </si>
  <si>
    <t>Příplatek k vodorovnému přemístění výkopku/sypaniny z horniny třídy těžitelnosti II, skupiny 4 a 5 ZKD 1000 m přes 10000 m</t>
  </si>
  <si>
    <t>559381942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</si>
  <si>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</si>
  <si>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167151112</t>
  </si>
  <si>
    <t>Nakládání výkopku z hornin třídy těžitelnosti II, skupiny 4 a 5 přes 100 m3</t>
  </si>
  <si>
    <t>1093907647</t>
  </si>
  <si>
    <t>Nakládání, skládání a překládání neulehlého výkopku nebo sypaniny strojně nakládání, množství přes 100 m3, z hornin třídy těžitelnosti II, skpiny 4 a 5</t>
  </si>
  <si>
    <t>Úprava pláně v hornině třídy těžitelnosti II, skupiny 4 a 5 se zhutněním strojně</t>
  </si>
  <si>
    <t>258585300</t>
  </si>
  <si>
    <t>179436884</t>
  </si>
  <si>
    <t>"vozovka-1"395,5*2</t>
  </si>
  <si>
    <t>919721122</t>
  </si>
  <si>
    <t>Geomříž pro stabilizaci podkladu tuhá dvouosá z PP podélná pevnost v tahu do 30 kN/m</t>
  </si>
  <si>
    <t>1884195038</t>
  </si>
  <si>
    <t>Geomříž pro stabilizaci podkladu tuhá dvouosá z polypropylenu, podélná pevnost v tahu 30 kN/m</t>
  </si>
  <si>
    <t>919726122</t>
  </si>
  <si>
    <t>Geotextilie pro ochranu, separaci a filtraci netkaná měrná hmotnost do 300 g/m2</t>
  </si>
  <si>
    <t>1661972634</t>
  </si>
  <si>
    <t>Geotextilie netkaná pro ochranu, separaci nebo filtraci měrná hmotnost přes 200 do 300 g/m2</t>
  </si>
  <si>
    <t>1926192174</t>
  </si>
  <si>
    <t>Poznámka k položce:_x000D_
na skládku</t>
  </si>
  <si>
    <t>"vozovka-1: zemina tl. 300 mm"395,5*0,3*1,8</t>
  </si>
  <si>
    <t>1461523875</t>
  </si>
  <si>
    <t>"skládka do 20 km"213,570*19</t>
  </si>
  <si>
    <t>-909957293</t>
  </si>
  <si>
    <t>-1362133527</t>
  </si>
  <si>
    <t>849</t>
  </si>
  <si>
    <t>02.1 - II.etapa - stavba (km 0,080 00 - km 0,320 00)</t>
  </si>
  <si>
    <t>111211101</t>
  </si>
  <si>
    <t>Odstranění křovin a stromů průměru kmene do 100 mm i s kořeny sklonu terénu do 1:5 ručně</t>
  </si>
  <si>
    <t>-456970349</t>
  </si>
  <si>
    <t>Odstranění křovin a stromů s odstraněním kořenů ručně průměru kmene do 100 mm jakékoliv plochy v rovině nebo ve svahu o sklonu do 1:5</t>
  </si>
  <si>
    <t>"nálety"(44,0+1,5)*2,0</t>
  </si>
  <si>
    <t>-1133482237</t>
  </si>
  <si>
    <t>"vozovka-1"849,0</t>
  </si>
  <si>
    <t>"zábrany-6ks"3*1,5*6</t>
  </si>
  <si>
    <t>-862298099</t>
  </si>
  <si>
    <t>1896434252</t>
  </si>
  <si>
    <t>-1739166927</t>
  </si>
  <si>
    <t>-1727991076</t>
  </si>
  <si>
    <t>"sadové úpravy"240,0*1,0*2</t>
  </si>
  <si>
    <t>1177794575</t>
  </si>
  <si>
    <t>-1797990894</t>
  </si>
  <si>
    <t>"sadové úpravy"240,0*1,0*2*0,025</t>
  </si>
  <si>
    <t>2041719885</t>
  </si>
  <si>
    <t>566115725</t>
  </si>
  <si>
    <t>-597889059</t>
  </si>
  <si>
    <t>1143493761</t>
  </si>
  <si>
    <t>"krajnice"240,0*0,5*0,15*2</t>
  </si>
  <si>
    <t>-775308783</t>
  </si>
  <si>
    <t>"krajnice"240,0*0,5*0,15*2,0*2</t>
  </si>
  <si>
    <t>189377399</t>
  </si>
  <si>
    <t>-1258549660</t>
  </si>
  <si>
    <t>-1687084987</t>
  </si>
  <si>
    <t>912111111</t>
  </si>
  <si>
    <t>Montáž zábrany parkovací sloupku v do 800 mm zabetonovaného</t>
  </si>
  <si>
    <t>kus</t>
  </si>
  <si>
    <t>-605530588</t>
  </si>
  <si>
    <t>Montáž zábrany parkovací  tvaru sloupku do výšky 800 mm zabetonované</t>
  </si>
  <si>
    <t>"sloupky-pevné"3</t>
  </si>
  <si>
    <t>"sloupky-sklopné"2</t>
  </si>
  <si>
    <t>74910177</t>
  </si>
  <si>
    <t>sloupek parkovací pevný 60x60x800mm Zn základní k zabetonování</t>
  </si>
  <si>
    <t>-984753060</t>
  </si>
  <si>
    <t>74910163</t>
  </si>
  <si>
    <t>sloupek parkovací sklopný 60x60x800mm Zn základní zámek vložkový</t>
  </si>
  <si>
    <t>-973603949</t>
  </si>
  <si>
    <t>57357502</t>
  </si>
  <si>
    <t>"spáry"3,5+3,5</t>
  </si>
  <si>
    <t>-1398185588</t>
  </si>
  <si>
    <t>"spáry podél žlabu"118,0</t>
  </si>
  <si>
    <t>935112311</t>
  </si>
  <si>
    <t>Osazení příkopového žlabu do betonu tl 100 mm z betonových tvárnic š 1200 mm</t>
  </si>
  <si>
    <t>-1692982961</t>
  </si>
  <si>
    <t>Osazení betonového příkopového žlabu s vyplněním a zatřením spár cementovou maltou s ložem tl. 100 mm z betonu prostého z betonových příkopových tvárnic šířky přes 800 do 1200 mm</t>
  </si>
  <si>
    <t>"žlabovka"138,0</t>
  </si>
  <si>
    <t>935111911</t>
  </si>
  <si>
    <t>Příplatek ZKD tl 10 mm lože přes 100 mm u příkopového žlabu osazeného do štěrkopísku</t>
  </si>
  <si>
    <t>1001047695</t>
  </si>
  <si>
    <t>Osazení betonového příkopového žlabu s vyplněním a zatřením spár cementovou maltou Příplatek k cenám za každých dalších i započatých 10 mm tloušťky lože přes 100 mm</t>
  </si>
  <si>
    <t>"žlabovka"138,0*1,0*10</t>
  </si>
  <si>
    <t>59227024</t>
  </si>
  <si>
    <t>žlabovka příkopová betonová 500x880x80mm</t>
  </si>
  <si>
    <t>-1991077833</t>
  </si>
  <si>
    <t>"žlabovka"138,0+14,0</t>
  </si>
  <si>
    <t>427392325</t>
  </si>
  <si>
    <t>-670927033</t>
  </si>
  <si>
    <t>"skládka do 20 km"431,292*19</t>
  </si>
  <si>
    <t>27</t>
  </si>
  <si>
    <t>-168513527</t>
  </si>
  <si>
    <t>"zábrany: betonové panely tl. 150mm"3,0*1,5*6*0,15*2,5</t>
  </si>
  <si>
    <t>28</t>
  </si>
  <si>
    <t>-1776111634</t>
  </si>
  <si>
    <t>"skládka do 20 km"328,500*19</t>
  </si>
  <si>
    <t>29</t>
  </si>
  <si>
    <t>-1666164703</t>
  </si>
  <si>
    <t>30</t>
  </si>
  <si>
    <t>46970266</t>
  </si>
  <si>
    <t>31</t>
  </si>
  <si>
    <t>838773025</t>
  </si>
  <si>
    <t>02.2 - II.etapa - sanace zemní pláně (km 0,080 00 - km 0,320 00)</t>
  </si>
  <si>
    <t>173122858</t>
  </si>
  <si>
    <t>"vozovka-1"849,0*0,3</t>
  </si>
  <si>
    <t>1654368986</t>
  </si>
  <si>
    <t>"vozovka-1"849,0*0,3*0,3</t>
  </si>
  <si>
    <t>-603175048</t>
  </si>
  <si>
    <t>-1992849709</t>
  </si>
  <si>
    <t>-1023433489</t>
  </si>
  <si>
    <t>1666368258</t>
  </si>
  <si>
    <t>151052104</t>
  </si>
  <si>
    <t>"vozovka-1"849,0*2</t>
  </si>
  <si>
    <t>-1863261020</t>
  </si>
  <si>
    <t>1110367599</t>
  </si>
  <si>
    <t>9314271</t>
  </si>
  <si>
    <t>"vozovka-1: zemina tl. 300 mm"849,0*0,3*1,8</t>
  </si>
  <si>
    <t>574614763</t>
  </si>
  <si>
    <t>"skládka do 20 km"458,460*19</t>
  </si>
  <si>
    <t>-191903586</t>
  </si>
  <si>
    <t>225765244</t>
  </si>
  <si>
    <t>03 - III.etapa (km 0,320 00 - km 0,481 51)</t>
  </si>
  <si>
    <t>113154254</t>
  </si>
  <si>
    <t>Frézování živičného krytu tl 100 mm pruh š 1 m pl do 1000 m2 s překážkami v trase</t>
  </si>
  <si>
    <t>435538892</t>
  </si>
  <si>
    <t>Frézování živičného podkladu nebo krytu  s naložením na dopravní prostředek plochy přes 500 do 1 000 m2 s překážkami v trase pruhu šířky do 1 m, tloušťky vrstvy 100 mm</t>
  </si>
  <si>
    <t>Poznámka k položce:_x000D_
fréza tl. 110 mm</t>
  </si>
  <si>
    <t>voz</t>
  </si>
  <si>
    <t>"vozovka"666,0</t>
  </si>
  <si>
    <t>-1830796036</t>
  </si>
  <si>
    <t>"parkovací plocha"85,0</t>
  </si>
  <si>
    <t>2022749544</t>
  </si>
  <si>
    <t>2025512162</t>
  </si>
  <si>
    <t>"parkovací plocha"85,0*0,06</t>
  </si>
  <si>
    <t>"parkovací plocha-rozšíření"(100,0-85,0)*0,41</t>
  </si>
  <si>
    <t>-1965754320</t>
  </si>
  <si>
    <t>Poznámka k položce:_x000D_
např. ruční výkop v blízkosti stávajících sítí</t>
  </si>
  <si>
    <t>-1248292787</t>
  </si>
  <si>
    <t>"sadové úpravy"160,0*1,0*2</t>
  </si>
  <si>
    <t>-308587176</t>
  </si>
  <si>
    <t>1065417639</t>
  </si>
  <si>
    <t>"sadové úpravy"160,0*1,0*2*0,025</t>
  </si>
  <si>
    <t>525760671</t>
  </si>
  <si>
    <t>"parkovací plocha"100,0</t>
  </si>
  <si>
    <t>1888648017</t>
  </si>
  <si>
    <t>"parkovací plocha"100,0*2</t>
  </si>
  <si>
    <t>1910509389</t>
  </si>
  <si>
    <t>"vozovka"voz</t>
  </si>
  <si>
    <t>-330361762</t>
  </si>
  <si>
    <t>-851527498</t>
  </si>
  <si>
    <t>-2100738401</t>
  </si>
  <si>
    <t>504979445</t>
  </si>
  <si>
    <t>"krajnice"160,0*0,5*0,15*2</t>
  </si>
  <si>
    <t>91749631</t>
  </si>
  <si>
    <t>"krajnice"160,0*0,5*0,15*2,0*2</t>
  </si>
  <si>
    <t>-681991544</t>
  </si>
  <si>
    <t>"spáry"16,0+37,0+17,0+7,0+5,0</t>
  </si>
  <si>
    <t>-1709283096</t>
  </si>
  <si>
    <t>-712295948</t>
  </si>
  <si>
    <t>"vozovka: asfalt tl. 110 mm"voz*0,11*2,2</t>
  </si>
  <si>
    <t>"parkovací plocha: kamenivo tl. 200 mm"85,0*0,2*2,0</t>
  </si>
  <si>
    <t>"parkovací plocha: zemina"85,0*0,06*1,8</t>
  </si>
  <si>
    <t>"parkovací plocha-rozšíření: zemina"(100,0-85,0)*0,41*1,8</t>
  </si>
  <si>
    <t>511311600</t>
  </si>
  <si>
    <t>"skládka do 20 km"215,422*19</t>
  </si>
  <si>
    <t>-1832403608</t>
  </si>
  <si>
    <t>"parkovací plocha: betonové panely tl. 150mm"85,0*0,15*2,5</t>
  </si>
  <si>
    <t>290293053</t>
  </si>
  <si>
    <t>"skládka do 20 km"31,875*19</t>
  </si>
  <si>
    <t>66483518</t>
  </si>
  <si>
    <t>-784508478</t>
  </si>
  <si>
    <t>997221875</t>
  </si>
  <si>
    <t>Poplatek za uložení stavebního odpadu na recyklační skládce (skládkovné) asfaltového bez obsahu dehtu zatříděného do Katalogu odpadů pod kódem 17 03 02</t>
  </si>
  <si>
    <t>-2133578933</t>
  </si>
  <si>
    <t>-1314085682</t>
  </si>
  <si>
    <t>SEZNAM FIGUR</t>
  </si>
  <si>
    <t>Výměra</t>
  </si>
  <si>
    <t xml:space="preserve"> 01.1</t>
  </si>
  <si>
    <t>ko_vj_ps</t>
  </si>
  <si>
    <t>Komunikace, vjezdy, parkovací stání</t>
  </si>
  <si>
    <t>ornice_v</t>
  </si>
  <si>
    <t>Ornice - vrácená</t>
  </si>
  <si>
    <t>Vozovka</t>
  </si>
  <si>
    <t>Použití figury:</t>
  </si>
  <si>
    <t xml:space="preserve"> 02.1</t>
  </si>
  <si>
    <t xml:space="preserve"> 03</t>
  </si>
  <si>
    <t>Plocha asfaltové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</si>
</sst>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H49" sqref="H4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1"/>
      <c r="AQ5" s="21"/>
      <c r="AR5" s="19"/>
      <c r="BE5" s="27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1"/>
      <c r="AQ6" s="21"/>
      <c r="AR6" s="19"/>
      <c r="BE6" s="27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7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7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77"/>
      <c r="BS13" s="16" t="s">
        <v>6</v>
      </c>
    </row>
    <row r="14" spans="1:74" ht="12.75">
      <c r="B14" s="20"/>
      <c r="C14" s="21"/>
      <c r="D14" s="21"/>
      <c r="E14" s="282" t="s">
        <v>29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7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7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77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7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77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7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7"/>
    </row>
    <row r="23" spans="1:71" s="1" customFormat="1" ht="16.5" customHeight="1">
      <c r="B23" s="20"/>
      <c r="C23" s="21"/>
      <c r="D23" s="21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1"/>
      <c r="AP23" s="21"/>
      <c r="AQ23" s="21"/>
      <c r="AR23" s="19"/>
      <c r="BE23" s="27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7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5">
        <f>ROUND(AG94,2)</f>
        <v>0</v>
      </c>
      <c r="AL26" s="286"/>
      <c r="AM26" s="286"/>
      <c r="AN26" s="286"/>
      <c r="AO26" s="286"/>
      <c r="AP26" s="35"/>
      <c r="AQ26" s="35"/>
      <c r="AR26" s="38"/>
      <c r="BE26" s="27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7" t="s">
        <v>35</v>
      </c>
      <c r="M28" s="287"/>
      <c r="N28" s="287"/>
      <c r="O28" s="287"/>
      <c r="P28" s="287"/>
      <c r="Q28" s="35"/>
      <c r="R28" s="35"/>
      <c r="S28" s="35"/>
      <c r="T28" s="35"/>
      <c r="U28" s="35"/>
      <c r="V28" s="35"/>
      <c r="W28" s="287" t="s">
        <v>36</v>
      </c>
      <c r="X28" s="287"/>
      <c r="Y28" s="287"/>
      <c r="Z28" s="287"/>
      <c r="AA28" s="287"/>
      <c r="AB28" s="287"/>
      <c r="AC28" s="287"/>
      <c r="AD28" s="287"/>
      <c r="AE28" s="287"/>
      <c r="AF28" s="35"/>
      <c r="AG28" s="35"/>
      <c r="AH28" s="35"/>
      <c r="AI28" s="35"/>
      <c r="AJ28" s="35"/>
      <c r="AK28" s="287" t="s">
        <v>37</v>
      </c>
      <c r="AL28" s="287"/>
      <c r="AM28" s="287"/>
      <c r="AN28" s="287"/>
      <c r="AO28" s="287"/>
      <c r="AP28" s="35"/>
      <c r="AQ28" s="35"/>
      <c r="AR28" s="38"/>
      <c r="BE28" s="277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90">
        <v>0.21</v>
      </c>
      <c r="M29" s="289"/>
      <c r="N29" s="289"/>
      <c r="O29" s="289"/>
      <c r="P29" s="289"/>
      <c r="Q29" s="40"/>
      <c r="R29" s="40"/>
      <c r="S29" s="40"/>
      <c r="T29" s="40"/>
      <c r="U29" s="40"/>
      <c r="V29" s="40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0"/>
      <c r="AG29" s="40"/>
      <c r="AH29" s="40"/>
      <c r="AI29" s="40"/>
      <c r="AJ29" s="40"/>
      <c r="AK29" s="288">
        <f>ROUND(AV94, 2)</f>
        <v>0</v>
      </c>
      <c r="AL29" s="289"/>
      <c r="AM29" s="289"/>
      <c r="AN29" s="289"/>
      <c r="AO29" s="289"/>
      <c r="AP29" s="40"/>
      <c r="AQ29" s="40"/>
      <c r="AR29" s="41"/>
      <c r="BE29" s="278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90">
        <v>0.15</v>
      </c>
      <c r="M30" s="289"/>
      <c r="N30" s="289"/>
      <c r="O30" s="289"/>
      <c r="P30" s="289"/>
      <c r="Q30" s="40"/>
      <c r="R30" s="40"/>
      <c r="S30" s="40"/>
      <c r="T30" s="40"/>
      <c r="U30" s="40"/>
      <c r="V30" s="40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0"/>
      <c r="AG30" s="40"/>
      <c r="AH30" s="40"/>
      <c r="AI30" s="40"/>
      <c r="AJ30" s="40"/>
      <c r="AK30" s="288">
        <f>ROUND(AW94, 2)</f>
        <v>0</v>
      </c>
      <c r="AL30" s="289"/>
      <c r="AM30" s="289"/>
      <c r="AN30" s="289"/>
      <c r="AO30" s="289"/>
      <c r="AP30" s="40"/>
      <c r="AQ30" s="40"/>
      <c r="AR30" s="41"/>
      <c r="BE30" s="278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90">
        <v>0.21</v>
      </c>
      <c r="M31" s="289"/>
      <c r="N31" s="289"/>
      <c r="O31" s="289"/>
      <c r="P31" s="289"/>
      <c r="Q31" s="40"/>
      <c r="R31" s="40"/>
      <c r="S31" s="40"/>
      <c r="T31" s="40"/>
      <c r="U31" s="40"/>
      <c r="V31" s="40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0"/>
      <c r="AG31" s="40"/>
      <c r="AH31" s="40"/>
      <c r="AI31" s="40"/>
      <c r="AJ31" s="40"/>
      <c r="AK31" s="288">
        <v>0</v>
      </c>
      <c r="AL31" s="289"/>
      <c r="AM31" s="289"/>
      <c r="AN31" s="289"/>
      <c r="AO31" s="289"/>
      <c r="AP31" s="40"/>
      <c r="AQ31" s="40"/>
      <c r="AR31" s="41"/>
      <c r="BE31" s="278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90">
        <v>0.15</v>
      </c>
      <c r="M32" s="289"/>
      <c r="N32" s="289"/>
      <c r="O32" s="289"/>
      <c r="P32" s="289"/>
      <c r="Q32" s="40"/>
      <c r="R32" s="40"/>
      <c r="S32" s="40"/>
      <c r="T32" s="40"/>
      <c r="U32" s="40"/>
      <c r="V32" s="40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0"/>
      <c r="AG32" s="40"/>
      <c r="AH32" s="40"/>
      <c r="AI32" s="40"/>
      <c r="AJ32" s="40"/>
      <c r="AK32" s="288">
        <v>0</v>
      </c>
      <c r="AL32" s="289"/>
      <c r="AM32" s="289"/>
      <c r="AN32" s="289"/>
      <c r="AO32" s="289"/>
      <c r="AP32" s="40"/>
      <c r="AQ32" s="40"/>
      <c r="AR32" s="41"/>
      <c r="BE32" s="278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90">
        <v>0</v>
      </c>
      <c r="M33" s="289"/>
      <c r="N33" s="289"/>
      <c r="O33" s="289"/>
      <c r="P33" s="289"/>
      <c r="Q33" s="40"/>
      <c r="R33" s="40"/>
      <c r="S33" s="40"/>
      <c r="T33" s="40"/>
      <c r="U33" s="40"/>
      <c r="V33" s="40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0"/>
      <c r="AG33" s="40"/>
      <c r="AH33" s="40"/>
      <c r="AI33" s="40"/>
      <c r="AJ33" s="40"/>
      <c r="AK33" s="288">
        <v>0</v>
      </c>
      <c r="AL33" s="289"/>
      <c r="AM33" s="289"/>
      <c r="AN33" s="289"/>
      <c r="AO33" s="289"/>
      <c r="AP33" s="40"/>
      <c r="AQ33" s="40"/>
      <c r="AR33" s="41"/>
      <c r="BE33" s="27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7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94" t="s">
        <v>46</v>
      </c>
      <c r="Y35" s="292"/>
      <c r="Z35" s="292"/>
      <c r="AA35" s="292"/>
      <c r="AB35" s="292"/>
      <c r="AC35" s="44"/>
      <c r="AD35" s="44"/>
      <c r="AE35" s="44"/>
      <c r="AF35" s="44"/>
      <c r="AG35" s="44"/>
      <c r="AH35" s="44"/>
      <c r="AI35" s="44"/>
      <c r="AJ35" s="44"/>
      <c r="AK35" s="291">
        <f>SUM(AK26:AK33)</f>
        <v>0</v>
      </c>
      <c r="AL35" s="292"/>
      <c r="AM35" s="292"/>
      <c r="AN35" s="292"/>
      <c r="AO35" s="29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994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5" t="str">
        <f>K6</f>
        <v>Souvislá údržba ulice Vlkovická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Praha 14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7" t="str">
        <f>IF(AN8= "","",AN8)</f>
        <v>11.1.2021</v>
      </c>
      <c r="AN87" s="25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58" t="str">
        <f>IF(E17="","",E17)</f>
        <v xml:space="preserve"> </v>
      </c>
      <c r="AN89" s="259"/>
      <c r="AO89" s="259"/>
      <c r="AP89" s="259"/>
      <c r="AQ89" s="35"/>
      <c r="AR89" s="38"/>
      <c r="AS89" s="260" t="s">
        <v>54</v>
      </c>
      <c r="AT89" s="26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8" t="str">
        <f>IF(E20="","",E20)</f>
        <v xml:space="preserve"> </v>
      </c>
      <c r="AN90" s="259"/>
      <c r="AO90" s="259"/>
      <c r="AP90" s="259"/>
      <c r="AQ90" s="35"/>
      <c r="AR90" s="38"/>
      <c r="AS90" s="262"/>
      <c r="AT90" s="26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4"/>
      <c r="AT91" s="26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6" t="s">
        <v>55</v>
      </c>
      <c r="D92" s="267"/>
      <c r="E92" s="267"/>
      <c r="F92" s="267"/>
      <c r="G92" s="267"/>
      <c r="H92" s="72"/>
      <c r="I92" s="269" t="s">
        <v>56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8" t="s">
        <v>57</v>
      </c>
      <c r="AH92" s="267"/>
      <c r="AI92" s="267"/>
      <c r="AJ92" s="267"/>
      <c r="AK92" s="267"/>
      <c r="AL92" s="267"/>
      <c r="AM92" s="267"/>
      <c r="AN92" s="269" t="s">
        <v>58</v>
      </c>
      <c r="AO92" s="267"/>
      <c r="AP92" s="270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4">
        <f>ROUND(SUM(AG95:AG100),2)</f>
        <v>0</v>
      </c>
      <c r="AH94" s="274"/>
      <c r="AI94" s="274"/>
      <c r="AJ94" s="274"/>
      <c r="AK94" s="274"/>
      <c r="AL94" s="274"/>
      <c r="AM94" s="274"/>
      <c r="AN94" s="275">
        <f t="shared" ref="AN94:AN100" si="0">SUM(AG94,AT94)</f>
        <v>0</v>
      </c>
      <c r="AO94" s="275"/>
      <c r="AP94" s="275"/>
      <c r="AQ94" s="84" t="s">
        <v>1</v>
      </c>
      <c r="AR94" s="85"/>
      <c r="AS94" s="86">
        <f>ROUND(SUM(AS95:AS100),2)</f>
        <v>0</v>
      </c>
      <c r="AT94" s="87">
        <f t="shared" ref="AT94:AT100" si="1">ROUND(SUM(AV94:AW94),2)</f>
        <v>0</v>
      </c>
      <c r="AU94" s="88">
        <f>ROUND(SUM(AU95:AU100),5)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ROUND(SUM(AZ95:AZ100),2)</f>
        <v>0</v>
      </c>
      <c r="BA94" s="87">
        <f>ROUND(SUM(BA95:BA100),2)</f>
        <v>0</v>
      </c>
      <c r="BB94" s="87">
        <f>ROUND(SUM(BB95:BB100),2)</f>
        <v>0</v>
      </c>
      <c r="BC94" s="87">
        <f>ROUND(SUM(BC95:BC100),2)</f>
        <v>0</v>
      </c>
      <c r="BD94" s="89">
        <f>ROUND(SUM(BD95:BD100),2)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71" t="s">
        <v>79</v>
      </c>
      <c r="E95" s="271"/>
      <c r="F95" s="271"/>
      <c r="G95" s="271"/>
      <c r="H95" s="271"/>
      <c r="I95" s="95"/>
      <c r="J95" s="271" t="s">
        <v>80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72">
        <f>'00 - VRN'!J30</f>
        <v>0</v>
      </c>
      <c r="AH95" s="273"/>
      <c r="AI95" s="273"/>
      <c r="AJ95" s="273"/>
      <c r="AK95" s="273"/>
      <c r="AL95" s="273"/>
      <c r="AM95" s="273"/>
      <c r="AN95" s="272">
        <f t="shared" si="0"/>
        <v>0</v>
      </c>
      <c r="AO95" s="273"/>
      <c r="AP95" s="273"/>
      <c r="AQ95" s="96" t="s">
        <v>81</v>
      </c>
      <c r="AR95" s="97"/>
      <c r="AS95" s="98">
        <v>0</v>
      </c>
      <c r="AT95" s="99">
        <f t="shared" si="1"/>
        <v>0</v>
      </c>
      <c r="AU95" s="100">
        <f>'00 - VRN'!P123</f>
        <v>0</v>
      </c>
      <c r="AV95" s="99">
        <f>'00 - VRN'!J33</f>
        <v>0</v>
      </c>
      <c r="AW95" s="99">
        <f>'00 - VRN'!J34</f>
        <v>0</v>
      </c>
      <c r="AX95" s="99">
        <f>'00 - VRN'!J35</f>
        <v>0</v>
      </c>
      <c r="AY95" s="99">
        <f>'00 - VRN'!J36</f>
        <v>0</v>
      </c>
      <c r="AZ95" s="99">
        <f>'00 - VRN'!F33</f>
        <v>0</v>
      </c>
      <c r="BA95" s="99">
        <f>'00 - VRN'!F34</f>
        <v>0</v>
      </c>
      <c r="BB95" s="99">
        <f>'00 - VRN'!F35</f>
        <v>0</v>
      </c>
      <c r="BC95" s="99">
        <f>'00 - VRN'!F36</f>
        <v>0</v>
      </c>
      <c r="BD95" s="101">
        <f>'00 - VRN'!F37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24.75" customHeight="1">
      <c r="A96" s="92" t="s">
        <v>78</v>
      </c>
      <c r="B96" s="93"/>
      <c r="C96" s="94"/>
      <c r="D96" s="271" t="s">
        <v>85</v>
      </c>
      <c r="E96" s="271"/>
      <c r="F96" s="271"/>
      <c r="G96" s="271"/>
      <c r="H96" s="271"/>
      <c r="I96" s="95"/>
      <c r="J96" s="271" t="s">
        <v>86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2">
        <f>'01.1 - I.etapa - stavba (...'!J30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96" t="s">
        <v>81</v>
      </c>
      <c r="AR96" s="97"/>
      <c r="AS96" s="98">
        <v>0</v>
      </c>
      <c r="AT96" s="99">
        <f t="shared" si="1"/>
        <v>0</v>
      </c>
      <c r="AU96" s="100">
        <f>'01.1 - I.etapa - stavba (...'!P122</f>
        <v>0</v>
      </c>
      <c r="AV96" s="99">
        <f>'01.1 - I.etapa - stavba (...'!J33</f>
        <v>0</v>
      </c>
      <c r="AW96" s="99">
        <f>'01.1 - I.etapa - stavba (...'!J34</f>
        <v>0</v>
      </c>
      <c r="AX96" s="99">
        <f>'01.1 - I.etapa - stavba (...'!J35</f>
        <v>0</v>
      </c>
      <c r="AY96" s="99">
        <f>'01.1 - I.etapa - stavba (...'!J36</f>
        <v>0</v>
      </c>
      <c r="AZ96" s="99">
        <f>'01.1 - I.etapa - stavba (...'!F33</f>
        <v>0</v>
      </c>
      <c r="BA96" s="99">
        <f>'01.1 - I.etapa - stavba (...'!F34</f>
        <v>0</v>
      </c>
      <c r="BB96" s="99">
        <f>'01.1 - I.etapa - stavba (...'!F35</f>
        <v>0</v>
      </c>
      <c r="BC96" s="99">
        <f>'01.1 - I.etapa - stavba (...'!F36</f>
        <v>0</v>
      </c>
      <c r="BD96" s="101">
        <f>'01.1 - I.etapa - stavba (...'!F37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24.75" customHeight="1">
      <c r="A97" s="92" t="s">
        <v>78</v>
      </c>
      <c r="B97" s="93"/>
      <c r="C97" s="94"/>
      <c r="D97" s="271" t="s">
        <v>88</v>
      </c>
      <c r="E97" s="271"/>
      <c r="F97" s="271"/>
      <c r="G97" s="271"/>
      <c r="H97" s="271"/>
      <c r="I97" s="95"/>
      <c r="J97" s="271" t="s">
        <v>89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72">
        <f>'01.2 - I.etapa - sanace z...'!J30</f>
        <v>0</v>
      </c>
      <c r="AH97" s="273"/>
      <c r="AI97" s="273"/>
      <c r="AJ97" s="273"/>
      <c r="AK97" s="273"/>
      <c r="AL97" s="273"/>
      <c r="AM97" s="273"/>
      <c r="AN97" s="272">
        <f t="shared" si="0"/>
        <v>0</v>
      </c>
      <c r="AO97" s="273"/>
      <c r="AP97" s="273"/>
      <c r="AQ97" s="96" t="s">
        <v>81</v>
      </c>
      <c r="AR97" s="97"/>
      <c r="AS97" s="98">
        <v>0</v>
      </c>
      <c r="AT97" s="99">
        <f t="shared" si="1"/>
        <v>0</v>
      </c>
      <c r="AU97" s="100">
        <f>'01.2 - I.etapa - sanace z...'!P122</f>
        <v>0</v>
      </c>
      <c r="AV97" s="99">
        <f>'01.2 - I.etapa - sanace z...'!J33</f>
        <v>0</v>
      </c>
      <c r="AW97" s="99">
        <f>'01.2 - I.etapa - sanace z...'!J34</f>
        <v>0</v>
      </c>
      <c r="AX97" s="99">
        <f>'01.2 - I.etapa - sanace z...'!J35</f>
        <v>0</v>
      </c>
      <c r="AY97" s="99">
        <f>'01.2 - I.etapa - sanace z...'!J36</f>
        <v>0</v>
      </c>
      <c r="AZ97" s="99">
        <f>'01.2 - I.etapa - sanace z...'!F33</f>
        <v>0</v>
      </c>
      <c r="BA97" s="99">
        <f>'01.2 - I.etapa - sanace z...'!F34</f>
        <v>0</v>
      </c>
      <c r="BB97" s="99">
        <f>'01.2 - I.etapa - sanace z...'!F35</f>
        <v>0</v>
      </c>
      <c r="BC97" s="99">
        <f>'01.2 - I.etapa - sanace z...'!F36</f>
        <v>0</v>
      </c>
      <c r="BD97" s="101">
        <f>'01.2 - I.etapa - sanace z...'!F37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24.75" customHeight="1">
      <c r="A98" s="92" t="s">
        <v>78</v>
      </c>
      <c r="B98" s="93"/>
      <c r="C98" s="94"/>
      <c r="D98" s="271" t="s">
        <v>91</v>
      </c>
      <c r="E98" s="271"/>
      <c r="F98" s="271"/>
      <c r="G98" s="271"/>
      <c r="H98" s="271"/>
      <c r="I98" s="95"/>
      <c r="J98" s="271" t="s">
        <v>92</v>
      </c>
      <c r="K98" s="271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72">
        <f>'02.1 - II.etapa - stavba ...'!J30</f>
        <v>0</v>
      </c>
      <c r="AH98" s="273"/>
      <c r="AI98" s="273"/>
      <c r="AJ98" s="273"/>
      <c r="AK98" s="273"/>
      <c r="AL98" s="273"/>
      <c r="AM98" s="273"/>
      <c r="AN98" s="272">
        <f t="shared" si="0"/>
        <v>0</v>
      </c>
      <c r="AO98" s="273"/>
      <c r="AP98" s="273"/>
      <c r="AQ98" s="96" t="s">
        <v>81</v>
      </c>
      <c r="AR98" s="97"/>
      <c r="AS98" s="98">
        <v>0</v>
      </c>
      <c r="AT98" s="99">
        <f t="shared" si="1"/>
        <v>0</v>
      </c>
      <c r="AU98" s="100">
        <f>'02.1 - II.etapa - stavba ...'!P122</f>
        <v>0</v>
      </c>
      <c r="AV98" s="99">
        <f>'02.1 - II.etapa - stavba ...'!J33</f>
        <v>0</v>
      </c>
      <c r="AW98" s="99">
        <f>'02.1 - II.etapa - stavba ...'!J34</f>
        <v>0</v>
      </c>
      <c r="AX98" s="99">
        <f>'02.1 - II.etapa - stavba ...'!J35</f>
        <v>0</v>
      </c>
      <c r="AY98" s="99">
        <f>'02.1 - II.etapa - stavba ...'!J36</f>
        <v>0</v>
      </c>
      <c r="AZ98" s="99">
        <f>'02.1 - II.etapa - stavba ...'!F33</f>
        <v>0</v>
      </c>
      <c r="BA98" s="99">
        <f>'02.1 - II.etapa - stavba ...'!F34</f>
        <v>0</v>
      </c>
      <c r="BB98" s="99">
        <f>'02.1 - II.etapa - stavba ...'!F35</f>
        <v>0</v>
      </c>
      <c r="BC98" s="99">
        <f>'02.1 - II.etapa - stavba ...'!F36</f>
        <v>0</v>
      </c>
      <c r="BD98" s="101">
        <f>'02.1 - II.etapa - stavba ...'!F37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7" customFormat="1" ht="24.75" customHeight="1">
      <c r="A99" s="92" t="s">
        <v>78</v>
      </c>
      <c r="B99" s="93"/>
      <c r="C99" s="94"/>
      <c r="D99" s="271" t="s">
        <v>94</v>
      </c>
      <c r="E99" s="271"/>
      <c r="F99" s="271"/>
      <c r="G99" s="271"/>
      <c r="H99" s="271"/>
      <c r="I99" s="95"/>
      <c r="J99" s="271" t="s">
        <v>95</v>
      </c>
      <c r="K99" s="271"/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72">
        <f>'02.2 - II.etapa - sanace ...'!J30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96" t="s">
        <v>81</v>
      </c>
      <c r="AR99" s="97"/>
      <c r="AS99" s="98">
        <v>0</v>
      </c>
      <c r="AT99" s="99">
        <f t="shared" si="1"/>
        <v>0</v>
      </c>
      <c r="AU99" s="100">
        <f>'02.2 - II.etapa - sanace ...'!P122</f>
        <v>0</v>
      </c>
      <c r="AV99" s="99">
        <f>'02.2 - II.etapa - sanace ...'!J33</f>
        <v>0</v>
      </c>
      <c r="AW99" s="99">
        <f>'02.2 - II.etapa - sanace ...'!J34</f>
        <v>0</v>
      </c>
      <c r="AX99" s="99">
        <f>'02.2 - II.etapa - sanace ...'!J35</f>
        <v>0</v>
      </c>
      <c r="AY99" s="99">
        <f>'02.2 - II.etapa - sanace ...'!J36</f>
        <v>0</v>
      </c>
      <c r="AZ99" s="99">
        <f>'02.2 - II.etapa - sanace ...'!F33</f>
        <v>0</v>
      </c>
      <c r="BA99" s="99">
        <f>'02.2 - II.etapa - sanace ...'!F34</f>
        <v>0</v>
      </c>
      <c r="BB99" s="99">
        <f>'02.2 - II.etapa - sanace ...'!F35</f>
        <v>0</v>
      </c>
      <c r="BC99" s="99">
        <f>'02.2 - II.etapa - sanace ...'!F36</f>
        <v>0</v>
      </c>
      <c r="BD99" s="101">
        <f>'02.2 - II.etapa - sanace ...'!F37</f>
        <v>0</v>
      </c>
      <c r="BT99" s="102" t="s">
        <v>82</v>
      </c>
      <c r="BV99" s="102" t="s">
        <v>76</v>
      </c>
      <c r="BW99" s="102" t="s">
        <v>96</v>
      </c>
      <c r="BX99" s="102" t="s">
        <v>5</v>
      </c>
      <c r="CL99" s="102" t="s">
        <v>1</v>
      </c>
      <c r="CM99" s="102" t="s">
        <v>84</v>
      </c>
    </row>
    <row r="100" spans="1:91" s="7" customFormat="1" ht="16.5" customHeight="1">
      <c r="A100" s="92" t="s">
        <v>78</v>
      </c>
      <c r="B100" s="93"/>
      <c r="C100" s="94"/>
      <c r="D100" s="271" t="s">
        <v>97</v>
      </c>
      <c r="E100" s="271"/>
      <c r="F100" s="271"/>
      <c r="G100" s="271"/>
      <c r="H100" s="271"/>
      <c r="I100" s="95"/>
      <c r="J100" s="271" t="s">
        <v>98</v>
      </c>
      <c r="K100" s="271"/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72">
        <f>'03 - III.etapa (km 0,320 ...'!J30</f>
        <v>0</v>
      </c>
      <c r="AH100" s="273"/>
      <c r="AI100" s="273"/>
      <c r="AJ100" s="273"/>
      <c r="AK100" s="273"/>
      <c r="AL100" s="273"/>
      <c r="AM100" s="273"/>
      <c r="AN100" s="272">
        <f t="shared" si="0"/>
        <v>0</v>
      </c>
      <c r="AO100" s="273"/>
      <c r="AP100" s="273"/>
      <c r="AQ100" s="96" t="s">
        <v>81</v>
      </c>
      <c r="AR100" s="97"/>
      <c r="AS100" s="103">
        <v>0</v>
      </c>
      <c r="AT100" s="104">
        <f t="shared" si="1"/>
        <v>0</v>
      </c>
      <c r="AU100" s="105">
        <f>'03 - III.etapa (km 0,320 ...'!P122</f>
        <v>0</v>
      </c>
      <c r="AV100" s="104">
        <f>'03 - III.etapa (km 0,320 ...'!J33</f>
        <v>0</v>
      </c>
      <c r="AW100" s="104">
        <f>'03 - III.etapa (km 0,320 ...'!J34</f>
        <v>0</v>
      </c>
      <c r="AX100" s="104">
        <f>'03 - III.etapa (km 0,320 ...'!J35</f>
        <v>0</v>
      </c>
      <c r="AY100" s="104">
        <f>'03 - III.etapa (km 0,320 ...'!J36</f>
        <v>0</v>
      </c>
      <c r="AZ100" s="104">
        <f>'03 - III.etapa (km 0,320 ...'!F33</f>
        <v>0</v>
      </c>
      <c r="BA100" s="104">
        <f>'03 - III.etapa (km 0,320 ...'!F34</f>
        <v>0</v>
      </c>
      <c r="BB100" s="104">
        <f>'03 - III.etapa (km 0,320 ...'!F35</f>
        <v>0</v>
      </c>
      <c r="BC100" s="104">
        <f>'03 - III.etapa (km 0,320 ...'!F36</f>
        <v>0</v>
      </c>
      <c r="BD100" s="106">
        <f>'03 - III.etapa (km 0,320 ...'!F37</f>
        <v>0</v>
      </c>
      <c r="BT100" s="102" t="s">
        <v>82</v>
      </c>
      <c r="BV100" s="102" t="s">
        <v>76</v>
      </c>
      <c r="BW100" s="102" t="s">
        <v>99</v>
      </c>
      <c r="BX100" s="102" t="s">
        <v>5</v>
      </c>
      <c r="CL100" s="102" t="s">
        <v>1</v>
      </c>
      <c r="CM100" s="102" t="s">
        <v>84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wVu/FZ3JpGdlseYS6nKi51JKQ8n7nTIq0+i+L3HxFwmDNFNn/usxfwgU8sSCGLhZ8m/D6qaLhrw69rd7+Fro8A==" saltValue="hBctn32iSIgbhDnK8gqDfAyaXLTAGoJzZMi7BrhPRNK7qXsnFyzVSkK3lJVHGoutHc99qdfE6NeOPds7EcqE1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 - VRN'!C2" display="/" xr:uid="{00000000-0004-0000-0000-000000000000}"/>
    <hyperlink ref="A96" location="'01.1 - I.etapa - stavba (...'!C2" display="/" xr:uid="{00000000-0004-0000-0000-000001000000}"/>
    <hyperlink ref="A97" location="'01.2 - I.etapa - sanace z...'!C2" display="/" xr:uid="{00000000-0004-0000-0000-000002000000}"/>
    <hyperlink ref="A98" location="'02.1 - II.etapa - stavba ...'!C2" display="/" xr:uid="{00000000-0004-0000-0000-000003000000}"/>
    <hyperlink ref="A99" location="'02.2 - II.etapa - sanace ...'!C2" display="/" xr:uid="{00000000-0004-0000-0000-000004000000}"/>
    <hyperlink ref="A100" location="'03 - III.etapa (km 0,320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102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ROUND((SUM(BE123:BE166)),  2)</f>
        <v>0</v>
      </c>
      <c r="G33" s="33"/>
      <c r="H33" s="33"/>
      <c r="I33" s="123">
        <v>0.21</v>
      </c>
      <c r="J33" s="122">
        <f>ROUND(((SUM(BE123:BE166))*I33),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ROUND((SUM(BF123:BF166)),  2)</f>
        <v>0</v>
      </c>
      <c r="G34" s="33"/>
      <c r="H34" s="33"/>
      <c r="I34" s="123">
        <v>0.15</v>
      </c>
      <c r="J34" s="122">
        <f>ROUND(((SUM(BF123:BF166))*I34),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ROUND((SUM(BG123:BG166)),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ROUND((SUM(BH123:BH166)),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ROUND((SUM(BI123:BI166)),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5" t="str">
        <f>E9</f>
        <v>00 - VRN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108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109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110</v>
      </c>
      <c r="E99" s="155"/>
      <c r="F99" s="155"/>
      <c r="G99" s="155"/>
      <c r="H99" s="155"/>
      <c r="I99" s="155"/>
      <c r="J99" s="156">
        <f>J143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111</v>
      </c>
      <c r="E100" s="155"/>
      <c r="F100" s="155"/>
      <c r="G100" s="155"/>
      <c r="H100" s="155"/>
      <c r="I100" s="155"/>
      <c r="J100" s="156">
        <f>J149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112</v>
      </c>
      <c r="E101" s="155"/>
      <c r="F101" s="155"/>
      <c r="G101" s="155"/>
      <c r="H101" s="155"/>
      <c r="I101" s="155"/>
      <c r="J101" s="156">
        <f>J155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113</v>
      </c>
      <c r="E102" s="155"/>
      <c r="F102" s="155"/>
      <c r="G102" s="155"/>
      <c r="H102" s="155"/>
      <c r="I102" s="155"/>
      <c r="J102" s="156">
        <f>J159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114</v>
      </c>
      <c r="E103" s="155"/>
      <c r="F103" s="155"/>
      <c r="G103" s="155"/>
      <c r="H103" s="155"/>
      <c r="I103" s="155"/>
      <c r="J103" s="156">
        <f>J163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115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03" t="str">
        <f>E7</f>
        <v>Souvislá údržba ulice Vlkovická</v>
      </c>
      <c r="F113" s="304"/>
      <c r="G113" s="304"/>
      <c r="H113" s="30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101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5" t="str">
        <f>E9</f>
        <v>00 - VRN</v>
      </c>
      <c r="F115" s="305"/>
      <c r="G115" s="305"/>
      <c r="H115" s="30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Praha 14</v>
      </c>
      <c r="G117" s="35"/>
      <c r="H117" s="35"/>
      <c r="I117" s="28" t="s">
        <v>22</v>
      </c>
      <c r="J117" s="65" t="str">
        <f>IF(J12="","",J12)</f>
        <v>11.1.2021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30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32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116</v>
      </c>
      <c r="D122" s="161" t="s">
        <v>59</v>
      </c>
      <c r="E122" s="161" t="s">
        <v>55</v>
      </c>
      <c r="F122" s="161" t="s">
        <v>56</v>
      </c>
      <c r="G122" s="161" t="s">
        <v>117</v>
      </c>
      <c r="H122" s="161" t="s">
        <v>118</v>
      </c>
      <c r="I122" s="161" t="s">
        <v>119</v>
      </c>
      <c r="J122" s="161" t="s">
        <v>105</v>
      </c>
      <c r="K122" s="162" t="s">
        <v>120</v>
      </c>
      <c r="L122" s="163"/>
      <c r="M122" s="74" t="s">
        <v>1</v>
      </c>
      <c r="N122" s="75" t="s">
        <v>38</v>
      </c>
      <c r="O122" s="75" t="s">
        <v>121</v>
      </c>
      <c r="P122" s="75" t="s">
        <v>122</v>
      </c>
      <c r="Q122" s="75" t="s">
        <v>123</v>
      </c>
      <c r="R122" s="75" t="s">
        <v>124</v>
      </c>
      <c r="S122" s="75" t="s">
        <v>125</v>
      </c>
      <c r="T122" s="76" t="s">
        <v>126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127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0</v>
      </c>
      <c r="S123" s="78"/>
      <c r="T123" s="167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107</v>
      </c>
      <c r="BK123" s="168">
        <f>BK124</f>
        <v>0</v>
      </c>
    </row>
    <row r="124" spans="1:65" s="12" customFormat="1" ht="25.9" customHeight="1">
      <c r="B124" s="169"/>
      <c r="C124" s="170"/>
      <c r="D124" s="171" t="s">
        <v>73</v>
      </c>
      <c r="E124" s="172" t="s">
        <v>80</v>
      </c>
      <c r="F124" s="172" t="s">
        <v>128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P125+P143+P149+P155+P159+P163</f>
        <v>0</v>
      </c>
      <c r="Q124" s="177"/>
      <c r="R124" s="178">
        <f>R125+R143+R149+R155+R159+R163</f>
        <v>0</v>
      </c>
      <c r="S124" s="177"/>
      <c r="T124" s="179">
        <f>T125+T143+T149+T155+T159+T163</f>
        <v>0</v>
      </c>
      <c r="AR124" s="180" t="s">
        <v>129</v>
      </c>
      <c r="AT124" s="181" t="s">
        <v>73</v>
      </c>
      <c r="AU124" s="181" t="s">
        <v>74</v>
      </c>
      <c r="AY124" s="180" t="s">
        <v>130</v>
      </c>
      <c r="BK124" s="182">
        <f>BK125+BK143+BK149+BK155+BK159+BK163</f>
        <v>0</v>
      </c>
    </row>
    <row r="125" spans="1:65" s="12" customFormat="1" ht="22.9" customHeight="1">
      <c r="B125" s="169"/>
      <c r="C125" s="170"/>
      <c r="D125" s="171" t="s">
        <v>73</v>
      </c>
      <c r="E125" s="183" t="s">
        <v>131</v>
      </c>
      <c r="F125" s="183" t="s">
        <v>132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SUM(P126:P142)</f>
        <v>0</v>
      </c>
      <c r="Q125" s="177"/>
      <c r="R125" s="178">
        <f>SUM(R126:R142)</f>
        <v>0</v>
      </c>
      <c r="S125" s="177"/>
      <c r="T125" s="179">
        <f>SUM(T126:T142)</f>
        <v>0</v>
      </c>
      <c r="AR125" s="180" t="s">
        <v>129</v>
      </c>
      <c r="AT125" s="181" t="s">
        <v>73</v>
      </c>
      <c r="AU125" s="181" t="s">
        <v>82</v>
      </c>
      <c r="AY125" s="180" t="s">
        <v>130</v>
      </c>
      <c r="BK125" s="182">
        <f>SUM(BK126:BK142)</f>
        <v>0</v>
      </c>
    </row>
    <row r="126" spans="1:65" s="2" customFormat="1" ht="16.5" customHeight="1">
      <c r="A126" s="33"/>
      <c r="B126" s="34"/>
      <c r="C126" s="185" t="s">
        <v>82</v>
      </c>
      <c r="D126" s="185" t="s">
        <v>133</v>
      </c>
      <c r="E126" s="186" t="s">
        <v>134</v>
      </c>
      <c r="F126" s="187" t="s">
        <v>135</v>
      </c>
      <c r="G126" s="188" t="s">
        <v>136</v>
      </c>
      <c r="H126" s="189">
        <v>2</v>
      </c>
      <c r="I126" s="190"/>
      <c r="J126" s="191">
        <f>ROUND(I126*H126,2)</f>
        <v>0</v>
      </c>
      <c r="K126" s="187" t="s">
        <v>137</v>
      </c>
      <c r="L126" s="38"/>
      <c r="M126" s="192" t="s">
        <v>1</v>
      </c>
      <c r="N126" s="193" t="s">
        <v>39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138</v>
      </c>
      <c r="AT126" s="196" t="s">
        <v>133</v>
      </c>
      <c r="AU126" s="196" t="s">
        <v>84</v>
      </c>
      <c r="AY126" s="16" t="s">
        <v>130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138</v>
      </c>
      <c r="BM126" s="196" t="s">
        <v>139</v>
      </c>
    </row>
    <row r="127" spans="1:65" s="2" customFormat="1" ht="11.25">
      <c r="A127" s="33"/>
      <c r="B127" s="34"/>
      <c r="C127" s="35"/>
      <c r="D127" s="198" t="s">
        <v>140</v>
      </c>
      <c r="E127" s="35"/>
      <c r="F127" s="199" t="s">
        <v>135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140</v>
      </c>
      <c r="AU127" s="16" t="s">
        <v>84</v>
      </c>
    </row>
    <row r="128" spans="1:65" s="2" customFormat="1" ht="19.5">
      <c r="A128" s="33"/>
      <c r="B128" s="34"/>
      <c r="C128" s="35"/>
      <c r="D128" s="198" t="s">
        <v>141</v>
      </c>
      <c r="E128" s="35"/>
      <c r="F128" s="203" t="s">
        <v>142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141</v>
      </c>
      <c r="AU128" s="16" t="s">
        <v>84</v>
      </c>
    </row>
    <row r="129" spans="1:65" s="13" customFormat="1" ht="11.25">
      <c r="B129" s="204"/>
      <c r="C129" s="205"/>
      <c r="D129" s="198" t="s">
        <v>143</v>
      </c>
      <c r="E129" s="206" t="s">
        <v>1</v>
      </c>
      <c r="F129" s="207" t="s">
        <v>144</v>
      </c>
      <c r="G129" s="205"/>
      <c r="H129" s="208">
        <v>1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143</v>
      </c>
      <c r="AU129" s="214" t="s">
        <v>84</v>
      </c>
      <c r="AV129" s="13" t="s">
        <v>84</v>
      </c>
      <c r="AW129" s="13" t="s">
        <v>31</v>
      </c>
      <c r="AX129" s="13" t="s">
        <v>74</v>
      </c>
      <c r="AY129" s="214" t="s">
        <v>130</v>
      </c>
    </row>
    <row r="130" spans="1:65" s="13" customFormat="1" ht="11.25">
      <c r="B130" s="204"/>
      <c r="C130" s="205"/>
      <c r="D130" s="198" t="s">
        <v>143</v>
      </c>
      <c r="E130" s="206" t="s">
        <v>1</v>
      </c>
      <c r="F130" s="207" t="s">
        <v>145</v>
      </c>
      <c r="G130" s="205"/>
      <c r="H130" s="208">
        <v>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143</v>
      </c>
      <c r="AU130" s="214" t="s">
        <v>84</v>
      </c>
      <c r="AV130" s="13" t="s">
        <v>84</v>
      </c>
      <c r="AW130" s="13" t="s">
        <v>31</v>
      </c>
      <c r="AX130" s="13" t="s">
        <v>74</v>
      </c>
      <c r="AY130" s="214" t="s">
        <v>130</v>
      </c>
    </row>
    <row r="131" spans="1:65" s="14" customFormat="1" ht="11.25">
      <c r="B131" s="215"/>
      <c r="C131" s="216"/>
      <c r="D131" s="198" t="s">
        <v>143</v>
      </c>
      <c r="E131" s="217" t="s">
        <v>1</v>
      </c>
      <c r="F131" s="218" t="s">
        <v>146</v>
      </c>
      <c r="G131" s="216"/>
      <c r="H131" s="219">
        <v>2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143</v>
      </c>
      <c r="AU131" s="225" t="s">
        <v>84</v>
      </c>
      <c r="AV131" s="14" t="s">
        <v>147</v>
      </c>
      <c r="AW131" s="14" t="s">
        <v>31</v>
      </c>
      <c r="AX131" s="14" t="s">
        <v>82</v>
      </c>
      <c r="AY131" s="225" t="s">
        <v>130</v>
      </c>
    </row>
    <row r="132" spans="1:65" s="2" customFormat="1" ht="21.75" customHeight="1">
      <c r="A132" s="33"/>
      <c r="B132" s="34"/>
      <c r="C132" s="185" t="s">
        <v>84</v>
      </c>
      <c r="D132" s="185" t="s">
        <v>133</v>
      </c>
      <c r="E132" s="186" t="s">
        <v>148</v>
      </c>
      <c r="F132" s="187" t="s">
        <v>149</v>
      </c>
      <c r="G132" s="188" t="s">
        <v>136</v>
      </c>
      <c r="H132" s="189">
        <v>1</v>
      </c>
      <c r="I132" s="190"/>
      <c r="J132" s="191">
        <f>ROUND(I132*H132,2)</f>
        <v>0</v>
      </c>
      <c r="K132" s="187" t="s">
        <v>137</v>
      </c>
      <c r="L132" s="38"/>
      <c r="M132" s="192" t="s">
        <v>1</v>
      </c>
      <c r="N132" s="193" t="s">
        <v>39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138</v>
      </c>
      <c r="AT132" s="196" t="s">
        <v>133</v>
      </c>
      <c r="AU132" s="196" t="s">
        <v>84</v>
      </c>
      <c r="AY132" s="16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138</v>
      </c>
      <c r="BM132" s="196" t="s">
        <v>150</v>
      </c>
    </row>
    <row r="133" spans="1:65" s="2" customFormat="1" ht="11.25">
      <c r="A133" s="33"/>
      <c r="B133" s="34"/>
      <c r="C133" s="35"/>
      <c r="D133" s="198" t="s">
        <v>140</v>
      </c>
      <c r="E133" s="35"/>
      <c r="F133" s="199" t="s">
        <v>151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140</v>
      </c>
      <c r="AU133" s="16" t="s">
        <v>84</v>
      </c>
    </row>
    <row r="134" spans="1:65" s="2" customFormat="1" ht="19.5">
      <c r="A134" s="33"/>
      <c r="B134" s="34"/>
      <c r="C134" s="35"/>
      <c r="D134" s="198" t="s">
        <v>141</v>
      </c>
      <c r="E134" s="35"/>
      <c r="F134" s="203" t="s">
        <v>152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2" customFormat="1" ht="16.5" customHeight="1">
      <c r="A135" s="33"/>
      <c r="B135" s="34"/>
      <c r="C135" s="185" t="s">
        <v>153</v>
      </c>
      <c r="D135" s="185" t="s">
        <v>133</v>
      </c>
      <c r="E135" s="186" t="s">
        <v>154</v>
      </c>
      <c r="F135" s="187" t="s">
        <v>155</v>
      </c>
      <c r="G135" s="188" t="s">
        <v>136</v>
      </c>
      <c r="H135" s="189">
        <v>1</v>
      </c>
      <c r="I135" s="190"/>
      <c r="J135" s="191">
        <f>ROUND(I135*H135,2)</f>
        <v>0</v>
      </c>
      <c r="K135" s="187" t="s">
        <v>137</v>
      </c>
      <c r="L135" s="38"/>
      <c r="M135" s="192" t="s">
        <v>1</v>
      </c>
      <c r="N135" s="193" t="s">
        <v>39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138</v>
      </c>
      <c r="AT135" s="196" t="s">
        <v>133</v>
      </c>
      <c r="AU135" s="196" t="s">
        <v>84</v>
      </c>
      <c r="AY135" s="16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82</v>
      </c>
      <c r="BK135" s="197">
        <f>ROUND(I135*H135,2)</f>
        <v>0</v>
      </c>
      <c r="BL135" s="16" t="s">
        <v>138</v>
      </c>
      <c r="BM135" s="196" t="s">
        <v>156</v>
      </c>
    </row>
    <row r="136" spans="1:65" s="2" customFormat="1" ht="11.25">
      <c r="A136" s="33"/>
      <c r="B136" s="34"/>
      <c r="C136" s="35"/>
      <c r="D136" s="198" t="s">
        <v>140</v>
      </c>
      <c r="E136" s="35"/>
      <c r="F136" s="199" t="s">
        <v>155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140</v>
      </c>
      <c r="AU136" s="16" t="s">
        <v>84</v>
      </c>
    </row>
    <row r="137" spans="1:65" s="2" customFormat="1" ht="16.5" customHeight="1">
      <c r="A137" s="33"/>
      <c r="B137" s="34"/>
      <c r="C137" s="185" t="s">
        <v>147</v>
      </c>
      <c r="D137" s="185" t="s">
        <v>133</v>
      </c>
      <c r="E137" s="186" t="s">
        <v>157</v>
      </c>
      <c r="F137" s="187" t="s">
        <v>158</v>
      </c>
      <c r="G137" s="188" t="s">
        <v>136</v>
      </c>
      <c r="H137" s="189">
        <v>1</v>
      </c>
      <c r="I137" s="190"/>
      <c r="J137" s="191">
        <f>ROUND(I137*H137,2)</f>
        <v>0</v>
      </c>
      <c r="K137" s="187" t="s">
        <v>137</v>
      </c>
      <c r="L137" s="38"/>
      <c r="M137" s="192" t="s">
        <v>1</v>
      </c>
      <c r="N137" s="193" t="s">
        <v>39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138</v>
      </c>
      <c r="AT137" s="196" t="s">
        <v>133</v>
      </c>
      <c r="AU137" s="196" t="s">
        <v>84</v>
      </c>
      <c r="AY137" s="16" t="s">
        <v>130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82</v>
      </c>
      <c r="BK137" s="197">
        <f>ROUND(I137*H137,2)</f>
        <v>0</v>
      </c>
      <c r="BL137" s="16" t="s">
        <v>138</v>
      </c>
      <c r="BM137" s="196" t="s">
        <v>159</v>
      </c>
    </row>
    <row r="138" spans="1:65" s="2" customFormat="1" ht="11.25">
      <c r="A138" s="33"/>
      <c r="B138" s="34"/>
      <c r="C138" s="35"/>
      <c r="D138" s="198" t="s">
        <v>140</v>
      </c>
      <c r="E138" s="35"/>
      <c r="F138" s="199" t="s">
        <v>158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140</v>
      </c>
      <c r="AU138" s="16" t="s">
        <v>84</v>
      </c>
    </row>
    <row r="139" spans="1:65" s="2" customFormat="1" ht="19.5">
      <c r="A139" s="33"/>
      <c r="B139" s="34"/>
      <c r="C139" s="35"/>
      <c r="D139" s="198" t="s">
        <v>141</v>
      </c>
      <c r="E139" s="35"/>
      <c r="F139" s="203" t="s">
        <v>160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141</v>
      </c>
      <c r="AU139" s="16" t="s">
        <v>84</v>
      </c>
    </row>
    <row r="140" spans="1:65" s="2" customFormat="1" ht="16.5" customHeight="1">
      <c r="A140" s="33"/>
      <c r="B140" s="34"/>
      <c r="C140" s="185" t="s">
        <v>129</v>
      </c>
      <c r="D140" s="185" t="s">
        <v>133</v>
      </c>
      <c r="E140" s="186" t="s">
        <v>161</v>
      </c>
      <c r="F140" s="187" t="s">
        <v>162</v>
      </c>
      <c r="G140" s="188" t="s">
        <v>136</v>
      </c>
      <c r="H140" s="189">
        <v>1</v>
      </c>
      <c r="I140" s="190"/>
      <c r="J140" s="191">
        <f>ROUND(I140*H140,2)</f>
        <v>0</v>
      </c>
      <c r="K140" s="187" t="s">
        <v>137</v>
      </c>
      <c r="L140" s="38"/>
      <c r="M140" s="192" t="s">
        <v>1</v>
      </c>
      <c r="N140" s="193" t="s">
        <v>39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138</v>
      </c>
      <c r="AT140" s="196" t="s">
        <v>133</v>
      </c>
      <c r="AU140" s="196" t="s">
        <v>84</v>
      </c>
      <c r="AY140" s="16" t="s">
        <v>130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82</v>
      </c>
      <c r="BK140" s="197">
        <f>ROUND(I140*H140,2)</f>
        <v>0</v>
      </c>
      <c r="BL140" s="16" t="s">
        <v>138</v>
      </c>
      <c r="BM140" s="196" t="s">
        <v>163</v>
      </c>
    </row>
    <row r="141" spans="1:65" s="2" customFormat="1" ht="11.25">
      <c r="A141" s="33"/>
      <c r="B141" s="34"/>
      <c r="C141" s="35"/>
      <c r="D141" s="198" t="s">
        <v>140</v>
      </c>
      <c r="E141" s="35"/>
      <c r="F141" s="199" t="s">
        <v>162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140</v>
      </c>
      <c r="AU141" s="16" t="s">
        <v>84</v>
      </c>
    </row>
    <row r="142" spans="1:65" s="2" customFormat="1" ht="29.25">
      <c r="A142" s="33"/>
      <c r="B142" s="34"/>
      <c r="C142" s="35"/>
      <c r="D142" s="198" t="s">
        <v>141</v>
      </c>
      <c r="E142" s="35"/>
      <c r="F142" s="203" t="s">
        <v>164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141</v>
      </c>
      <c r="AU142" s="16" t="s">
        <v>84</v>
      </c>
    </row>
    <row r="143" spans="1:65" s="12" customFormat="1" ht="22.9" customHeight="1">
      <c r="B143" s="169"/>
      <c r="C143" s="170"/>
      <c r="D143" s="171" t="s">
        <v>73</v>
      </c>
      <c r="E143" s="183" t="s">
        <v>165</v>
      </c>
      <c r="F143" s="183" t="s">
        <v>166</v>
      </c>
      <c r="G143" s="170"/>
      <c r="H143" s="170"/>
      <c r="I143" s="173"/>
      <c r="J143" s="184">
        <f>BK143</f>
        <v>0</v>
      </c>
      <c r="K143" s="170"/>
      <c r="L143" s="175"/>
      <c r="M143" s="176"/>
      <c r="N143" s="177"/>
      <c r="O143" s="177"/>
      <c r="P143" s="178">
        <f>SUM(P144:P148)</f>
        <v>0</v>
      </c>
      <c r="Q143" s="177"/>
      <c r="R143" s="178">
        <f>SUM(R144:R148)</f>
        <v>0</v>
      </c>
      <c r="S143" s="177"/>
      <c r="T143" s="179">
        <f>SUM(T144:T148)</f>
        <v>0</v>
      </c>
      <c r="AR143" s="180" t="s">
        <v>129</v>
      </c>
      <c r="AT143" s="181" t="s">
        <v>73</v>
      </c>
      <c r="AU143" s="181" t="s">
        <v>82</v>
      </c>
      <c r="AY143" s="180" t="s">
        <v>130</v>
      </c>
      <c r="BK143" s="182">
        <f>SUM(BK144:BK148)</f>
        <v>0</v>
      </c>
    </row>
    <row r="144" spans="1:65" s="2" customFormat="1" ht="16.5" customHeight="1">
      <c r="A144" s="33"/>
      <c r="B144" s="34"/>
      <c r="C144" s="185" t="s">
        <v>167</v>
      </c>
      <c r="D144" s="185" t="s">
        <v>133</v>
      </c>
      <c r="E144" s="186" t="s">
        <v>168</v>
      </c>
      <c r="F144" s="187" t="s">
        <v>166</v>
      </c>
      <c r="G144" s="188" t="s">
        <v>136</v>
      </c>
      <c r="H144" s="189">
        <v>1</v>
      </c>
      <c r="I144" s="190"/>
      <c r="J144" s="191">
        <f>ROUND(I144*H144,2)</f>
        <v>0</v>
      </c>
      <c r="K144" s="187" t="s">
        <v>137</v>
      </c>
      <c r="L144" s="38"/>
      <c r="M144" s="192" t="s">
        <v>1</v>
      </c>
      <c r="N144" s="193" t="s">
        <v>39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138</v>
      </c>
      <c r="AT144" s="196" t="s">
        <v>133</v>
      </c>
      <c r="AU144" s="196" t="s">
        <v>84</v>
      </c>
      <c r="AY144" s="16" t="s">
        <v>130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82</v>
      </c>
      <c r="BK144" s="197">
        <f>ROUND(I144*H144,2)</f>
        <v>0</v>
      </c>
      <c r="BL144" s="16" t="s">
        <v>138</v>
      </c>
      <c r="BM144" s="196" t="s">
        <v>169</v>
      </c>
    </row>
    <row r="145" spans="1:65" s="2" customFormat="1" ht="11.25">
      <c r="A145" s="33"/>
      <c r="B145" s="34"/>
      <c r="C145" s="35"/>
      <c r="D145" s="198" t="s">
        <v>140</v>
      </c>
      <c r="E145" s="35"/>
      <c r="F145" s="199" t="s">
        <v>166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84</v>
      </c>
    </row>
    <row r="146" spans="1:65" s="2" customFormat="1" ht="19.5">
      <c r="A146" s="33"/>
      <c r="B146" s="34"/>
      <c r="C146" s="35"/>
      <c r="D146" s="198" t="s">
        <v>141</v>
      </c>
      <c r="E146" s="35"/>
      <c r="F146" s="203" t="s">
        <v>170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2" customFormat="1" ht="16.5" customHeight="1">
      <c r="A147" s="33"/>
      <c r="B147" s="34"/>
      <c r="C147" s="185" t="s">
        <v>171</v>
      </c>
      <c r="D147" s="185" t="s">
        <v>133</v>
      </c>
      <c r="E147" s="186" t="s">
        <v>172</v>
      </c>
      <c r="F147" s="187" t="s">
        <v>173</v>
      </c>
      <c r="G147" s="188" t="s">
        <v>174</v>
      </c>
      <c r="H147" s="189">
        <v>1</v>
      </c>
      <c r="I147" s="190"/>
      <c r="J147" s="191">
        <f>ROUND(I147*H147,2)</f>
        <v>0</v>
      </c>
      <c r="K147" s="187" t="s">
        <v>137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138</v>
      </c>
      <c r="AT147" s="196" t="s">
        <v>133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138</v>
      </c>
      <c r="BM147" s="196" t="s">
        <v>175</v>
      </c>
    </row>
    <row r="148" spans="1:65" s="2" customFormat="1" ht="11.25">
      <c r="A148" s="33"/>
      <c r="B148" s="34"/>
      <c r="C148" s="35"/>
      <c r="D148" s="198" t="s">
        <v>140</v>
      </c>
      <c r="E148" s="35"/>
      <c r="F148" s="199" t="s">
        <v>173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84</v>
      </c>
    </row>
    <row r="149" spans="1:65" s="12" customFormat="1" ht="22.9" customHeight="1">
      <c r="B149" s="169"/>
      <c r="C149" s="170"/>
      <c r="D149" s="171" t="s">
        <v>73</v>
      </c>
      <c r="E149" s="183" t="s">
        <v>176</v>
      </c>
      <c r="F149" s="183" t="s">
        <v>177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SUM(P150:P154)</f>
        <v>0</v>
      </c>
      <c r="Q149" s="177"/>
      <c r="R149" s="178">
        <f>SUM(R150:R154)</f>
        <v>0</v>
      </c>
      <c r="S149" s="177"/>
      <c r="T149" s="179">
        <f>SUM(T150:T154)</f>
        <v>0</v>
      </c>
      <c r="AR149" s="180" t="s">
        <v>129</v>
      </c>
      <c r="AT149" s="181" t="s">
        <v>73</v>
      </c>
      <c r="AU149" s="181" t="s">
        <v>82</v>
      </c>
      <c r="AY149" s="180" t="s">
        <v>130</v>
      </c>
      <c r="BK149" s="182">
        <f>SUM(BK150:BK154)</f>
        <v>0</v>
      </c>
    </row>
    <row r="150" spans="1:65" s="2" customFormat="1" ht="16.5" customHeight="1">
      <c r="A150" s="33"/>
      <c r="B150" s="34"/>
      <c r="C150" s="185" t="s">
        <v>178</v>
      </c>
      <c r="D150" s="185" t="s">
        <v>133</v>
      </c>
      <c r="E150" s="186" t="s">
        <v>179</v>
      </c>
      <c r="F150" s="187" t="s">
        <v>177</v>
      </c>
      <c r="G150" s="188" t="s">
        <v>136</v>
      </c>
      <c r="H150" s="189">
        <v>1</v>
      </c>
      <c r="I150" s="190"/>
      <c r="J150" s="191">
        <f>ROUND(I150*H150,2)</f>
        <v>0</v>
      </c>
      <c r="K150" s="187" t="s">
        <v>137</v>
      </c>
      <c r="L150" s="38"/>
      <c r="M150" s="192" t="s">
        <v>1</v>
      </c>
      <c r="N150" s="193" t="s">
        <v>39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138</v>
      </c>
      <c r="AT150" s="196" t="s">
        <v>133</v>
      </c>
      <c r="AU150" s="196" t="s">
        <v>84</v>
      </c>
      <c r="AY150" s="16" t="s">
        <v>130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82</v>
      </c>
      <c r="BK150" s="197">
        <f>ROUND(I150*H150,2)</f>
        <v>0</v>
      </c>
      <c r="BL150" s="16" t="s">
        <v>138</v>
      </c>
      <c r="BM150" s="196" t="s">
        <v>180</v>
      </c>
    </row>
    <row r="151" spans="1:65" s="2" customFormat="1" ht="11.25">
      <c r="A151" s="33"/>
      <c r="B151" s="34"/>
      <c r="C151" s="35"/>
      <c r="D151" s="198" t="s">
        <v>140</v>
      </c>
      <c r="E151" s="35"/>
      <c r="F151" s="199" t="s">
        <v>177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84</v>
      </c>
    </row>
    <row r="152" spans="1:65" s="2" customFormat="1" ht="39">
      <c r="A152" s="33"/>
      <c r="B152" s="34"/>
      <c r="C152" s="35"/>
      <c r="D152" s="198" t="s">
        <v>141</v>
      </c>
      <c r="E152" s="35"/>
      <c r="F152" s="203" t="s">
        <v>181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16.5" customHeight="1">
      <c r="A153" s="33"/>
      <c r="B153" s="34"/>
      <c r="C153" s="185" t="s">
        <v>182</v>
      </c>
      <c r="D153" s="185" t="s">
        <v>133</v>
      </c>
      <c r="E153" s="186" t="s">
        <v>183</v>
      </c>
      <c r="F153" s="187" t="s">
        <v>184</v>
      </c>
      <c r="G153" s="188" t="s">
        <v>174</v>
      </c>
      <c r="H153" s="189">
        <v>15</v>
      </c>
      <c r="I153" s="190"/>
      <c r="J153" s="191">
        <f>ROUND(I153*H153,2)</f>
        <v>0</v>
      </c>
      <c r="K153" s="187" t="s">
        <v>137</v>
      </c>
      <c r="L153" s="38"/>
      <c r="M153" s="192" t="s">
        <v>1</v>
      </c>
      <c r="N153" s="193" t="s">
        <v>39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138</v>
      </c>
      <c r="AT153" s="196" t="s">
        <v>133</v>
      </c>
      <c r="AU153" s="196" t="s">
        <v>84</v>
      </c>
      <c r="AY153" s="16" t="s">
        <v>130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82</v>
      </c>
      <c r="BK153" s="197">
        <f>ROUND(I153*H153,2)</f>
        <v>0</v>
      </c>
      <c r="BL153" s="16" t="s">
        <v>138</v>
      </c>
      <c r="BM153" s="196" t="s">
        <v>185</v>
      </c>
    </row>
    <row r="154" spans="1:65" s="2" customFormat="1" ht="11.25">
      <c r="A154" s="33"/>
      <c r="B154" s="34"/>
      <c r="C154" s="35"/>
      <c r="D154" s="198" t="s">
        <v>140</v>
      </c>
      <c r="E154" s="35"/>
      <c r="F154" s="199" t="s">
        <v>184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140</v>
      </c>
      <c r="AU154" s="16" t="s">
        <v>84</v>
      </c>
    </row>
    <row r="155" spans="1:65" s="12" customFormat="1" ht="22.9" customHeight="1">
      <c r="B155" s="169"/>
      <c r="C155" s="170"/>
      <c r="D155" s="171" t="s">
        <v>73</v>
      </c>
      <c r="E155" s="183" t="s">
        <v>186</v>
      </c>
      <c r="F155" s="183" t="s">
        <v>187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SUM(P156:P158)</f>
        <v>0</v>
      </c>
      <c r="Q155" s="177"/>
      <c r="R155" s="178">
        <f>SUM(R156:R158)</f>
        <v>0</v>
      </c>
      <c r="S155" s="177"/>
      <c r="T155" s="179">
        <f>SUM(T156:T158)</f>
        <v>0</v>
      </c>
      <c r="AR155" s="180" t="s">
        <v>129</v>
      </c>
      <c r="AT155" s="181" t="s">
        <v>73</v>
      </c>
      <c r="AU155" s="181" t="s">
        <v>82</v>
      </c>
      <c r="AY155" s="180" t="s">
        <v>130</v>
      </c>
      <c r="BK155" s="182">
        <f>SUM(BK156:BK158)</f>
        <v>0</v>
      </c>
    </row>
    <row r="156" spans="1:65" s="2" customFormat="1" ht="16.5" customHeight="1">
      <c r="A156" s="33"/>
      <c r="B156" s="34"/>
      <c r="C156" s="185" t="s">
        <v>188</v>
      </c>
      <c r="D156" s="185" t="s">
        <v>133</v>
      </c>
      <c r="E156" s="186" t="s">
        <v>189</v>
      </c>
      <c r="F156" s="187" t="s">
        <v>187</v>
      </c>
      <c r="G156" s="188" t="s">
        <v>136</v>
      </c>
      <c r="H156" s="189">
        <v>1</v>
      </c>
      <c r="I156" s="190"/>
      <c r="J156" s="191">
        <f>ROUND(I156*H156,2)</f>
        <v>0</v>
      </c>
      <c r="K156" s="187" t="s">
        <v>137</v>
      </c>
      <c r="L156" s="38"/>
      <c r="M156" s="192" t="s">
        <v>1</v>
      </c>
      <c r="N156" s="193" t="s">
        <v>39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138</v>
      </c>
      <c r="AT156" s="196" t="s">
        <v>133</v>
      </c>
      <c r="AU156" s="196" t="s">
        <v>84</v>
      </c>
      <c r="AY156" s="16" t="s">
        <v>130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82</v>
      </c>
      <c r="BK156" s="197">
        <f>ROUND(I156*H156,2)</f>
        <v>0</v>
      </c>
      <c r="BL156" s="16" t="s">
        <v>138</v>
      </c>
      <c r="BM156" s="196" t="s">
        <v>190</v>
      </c>
    </row>
    <row r="157" spans="1:65" s="2" customFormat="1" ht="11.25">
      <c r="A157" s="33"/>
      <c r="B157" s="34"/>
      <c r="C157" s="35"/>
      <c r="D157" s="198" t="s">
        <v>140</v>
      </c>
      <c r="E157" s="35"/>
      <c r="F157" s="199" t="s">
        <v>187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140</v>
      </c>
      <c r="AU157" s="16" t="s">
        <v>84</v>
      </c>
    </row>
    <row r="158" spans="1:65" s="2" customFormat="1" ht="29.25">
      <c r="A158" s="33"/>
      <c r="B158" s="34"/>
      <c r="C158" s="35"/>
      <c r="D158" s="198" t="s">
        <v>141</v>
      </c>
      <c r="E158" s="35"/>
      <c r="F158" s="203" t="s">
        <v>191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141</v>
      </c>
      <c r="AU158" s="16" t="s">
        <v>84</v>
      </c>
    </row>
    <row r="159" spans="1:65" s="12" customFormat="1" ht="22.9" customHeight="1">
      <c r="B159" s="169"/>
      <c r="C159" s="170"/>
      <c r="D159" s="171" t="s">
        <v>73</v>
      </c>
      <c r="E159" s="183" t="s">
        <v>192</v>
      </c>
      <c r="F159" s="183" t="s">
        <v>193</v>
      </c>
      <c r="G159" s="170"/>
      <c r="H159" s="170"/>
      <c r="I159" s="173"/>
      <c r="J159" s="184">
        <f>BK159</f>
        <v>0</v>
      </c>
      <c r="K159" s="170"/>
      <c r="L159" s="175"/>
      <c r="M159" s="176"/>
      <c r="N159" s="177"/>
      <c r="O159" s="177"/>
      <c r="P159" s="178">
        <f>SUM(P160:P162)</f>
        <v>0</v>
      </c>
      <c r="Q159" s="177"/>
      <c r="R159" s="178">
        <f>SUM(R160:R162)</f>
        <v>0</v>
      </c>
      <c r="S159" s="177"/>
      <c r="T159" s="179">
        <f>SUM(T160:T162)</f>
        <v>0</v>
      </c>
      <c r="AR159" s="180" t="s">
        <v>129</v>
      </c>
      <c r="AT159" s="181" t="s">
        <v>73</v>
      </c>
      <c r="AU159" s="181" t="s">
        <v>82</v>
      </c>
      <c r="AY159" s="180" t="s">
        <v>130</v>
      </c>
      <c r="BK159" s="182">
        <f>SUM(BK160:BK162)</f>
        <v>0</v>
      </c>
    </row>
    <row r="160" spans="1:65" s="2" customFormat="1" ht="16.5" customHeight="1">
      <c r="A160" s="33"/>
      <c r="B160" s="34"/>
      <c r="C160" s="185" t="s">
        <v>194</v>
      </c>
      <c r="D160" s="185" t="s">
        <v>133</v>
      </c>
      <c r="E160" s="186" t="s">
        <v>195</v>
      </c>
      <c r="F160" s="187" t="s">
        <v>193</v>
      </c>
      <c r="G160" s="188" t="s">
        <v>136</v>
      </c>
      <c r="H160" s="189">
        <v>1</v>
      </c>
      <c r="I160" s="190"/>
      <c r="J160" s="191">
        <f>ROUND(I160*H160,2)</f>
        <v>0</v>
      </c>
      <c r="K160" s="187" t="s">
        <v>137</v>
      </c>
      <c r="L160" s="38"/>
      <c r="M160" s="192" t="s">
        <v>1</v>
      </c>
      <c r="N160" s="193" t="s">
        <v>39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138</v>
      </c>
      <c r="AT160" s="196" t="s">
        <v>133</v>
      </c>
      <c r="AU160" s="196" t="s">
        <v>84</v>
      </c>
      <c r="AY160" s="16" t="s">
        <v>130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82</v>
      </c>
      <c r="BK160" s="197">
        <f>ROUND(I160*H160,2)</f>
        <v>0</v>
      </c>
      <c r="BL160" s="16" t="s">
        <v>138</v>
      </c>
      <c r="BM160" s="196" t="s">
        <v>196</v>
      </c>
    </row>
    <row r="161" spans="1:65" s="2" customFormat="1" ht="11.25">
      <c r="A161" s="33"/>
      <c r="B161" s="34"/>
      <c r="C161" s="35"/>
      <c r="D161" s="198" t="s">
        <v>140</v>
      </c>
      <c r="E161" s="35"/>
      <c r="F161" s="199" t="s">
        <v>193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140</v>
      </c>
      <c r="AU161" s="16" t="s">
        <v>84</v>
      </c>
    </row>
    <row r="162" spans="1:65" s="2" customFormat="1" ht="39">
      <c r="A162" s="33"/>
      <c r="B162" s="34"/>
      <c r="C162" s="35"/>
      <c r="D162" s="198" t="s">
        <v>141</v>
      </c>
      <c r="E162" s="35"/>
      <c r="F162" s="203" t="s">
        <v>197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12" customFormat="1" ht="22.9" customHeight="1">
      <c r="B163" s="169"/>
      <c r="C163" s="170"/>
      <c r="D163" s="171" t="s">
        <v>73</v>
      </c>
      <c r="E163" s="183" t="s">
        <v>198</v>
      </c>
      <c r="F163" s="183" t="s">
        <v>199</v>
      </c>
      <c r="G163" s="170"/>
      <c r="H163" s="170"/>
      <c r="I163" s="173"/>
      <c r="J163" s="184">
        <f>BK163</f>
        <v>0</v>
      </c>
      <c r="K163" s="170"/>
      <c r="L163" s="175"/>
      <c r="M163" s="176"/>
      <c r="N163" s="177"/>
      <c r="O163" s="177"/>
      <c r="P163" s="178">
        <f>SUM(P164:P166)</f>
        <v>0</v>
      </c>
      <c r="Q163" s="177"/>
      <c r="R163" s="178">
        <f>SUM(R164:R166)</f>
        <v>0</v>
      </c>
      <c r="S163" s="177"/>
      <c r="T163" s="179">
        <f>SUM(T164:T166)</f>
        <v>0</v>
      </c>
      <c r="AR163" s="180" t="s">
        <v>129</v>
      </c>
      <c r="AT163" s="181" t="s">
        <v>73</v>
      </c>
      <c r="AU163" s="181" t="s">
        <v>82</v>
      </c>
      <c r="AY163" s="180" t="s">
        <v>130</v>
      </c>
      <c r="BK163" s="182">
        <f>SUM(BK164:BK166)</f>
        <v>0</v>
      </c>
    </row>
    <row r="164" spans="1:65" s="2" customFormat="1" ht="16.5" customHeight="1">
      <c r="A164" s="33"/>
      <c r="B164" s="34"/>
      <c r="C164" s="185" t="s">
        <v>200</v>
      </c>
      <c r="D164" s="185" t="s">
        <v>133</v>
      </c>
      <c r="E164" s="186" t="s">
        <v>201</v>
      </c>
      <c r="F164" s="187" t="s">
        <v>199</v>
      </c>
      <c r="G164" s="188" t="s">
        <v>136</v>
      </c>
      <c r="H164" s="189">
        <v>1</v>
      </c>
      <c r="I164" s="190"/>
      <c r="J164" s="191">
        <f>ROUND(I164*H164,2)</f>
        <v>0</v>
      </c>
      <c r="K164" s="187" t="s">
        <v>137</v>
      </c>
      <c r="L164" s="38"/>
      <c r="M164" s="192" t="s">
        <v>1</v>
      </c>
      <c r="N164" s="193" t="s">
        <v>39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138</v>
      </c>
      <c r="AT164" s="196" t="s">
        <v>133</v>
      </c>
      <c r="AU164" s="196" t="s">
        <v>84</v>
      </c>
      <c r="AY164" s="16" t="s">
        <v>130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82</v>
      </c>
      <c r="BK164" s="197">
        <f>ROUND(I164*H164,2)</f>
        <v>0</v>
      </c>
      <c r="BL164" s="16" t="s">
        <v>138</v>
      </c>
      <c r="BM164" s="196" t="s">
        <v>202</v>
      </c>
    </row>
    <row r="165" spans="1:65" s="2" customFormat="1" ht="11.25">
      <c r="A165" s="33"/>
      <c r="B165" s="34"/>
      <c r="C165" s="35"/>
      <c r="D165" s="198" t="s">
        <v>140</v>
      </c>
      <c r="E165" s="35"/>
      <c r="F165" s="199" t="s">
        <v>199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140</v>
      </c>
      <c r="AU165" s="16" t="s">
        <v>84</v>
      </c>
    </row>
    <row r="166" spans="1:65" s="2" customFormat="1" ht="19.5">
      <c r="A166" s="33"/>
      <c r="B166" s="34"/>
      <c r="C166" s="35"/>
      <c r="D166" s="198" t="s">
        <v>141</v>
      </c>
      <c r="E166" s="35"/>
      <c r="F166" s="203" t="s">
        <v>203</v>
      </c>
      <c r="G166" s="35"/>
      <c r="H166" s="35"/>
      <c r="I166" s="200"/>
      <c r="J166" s="35"/>
      <c r="K166" s="35"/>
      <c r="L166" s="38"/>
      <c r="M166" s="226"/>
      <c r="N166" s="227"/>
      <c r="O166" s="228"/>
      <c r="P166" s="228"/>
      <c r="Q166" s="228"/>
      <c r="R166" s="228"/>
      <c r="S166" s="228"/>
      <c r="T166" s="229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141</v>
      </c>
      <c r="AU166" s="16" t="s">
        <v>84</v>
      </c>
    </row>
    <row r="167" spans="1:65" s="2" customFormat="1" ht="6.95" customHeight="1">
      <c r="A167" s="33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38"/>
      <c r="M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</row>
  </sheetData>
  <sheetProtection algorithmName="SHA-512" hashValue="MqI40Q1r0p5dGZFueHEeOeEb50olZYY4txkv8ZCf5WaMkPL+rDyrdNoPO2TwKZilP3QHtPMBW+M1axcPpHks7w==" saltValue="GQp0ZTiKYrqj97N5mH2mp4XeCN1eyIdzsNg/od0FdXOSFiGjTOzIb/IlXHCI0lozf1UM9QLRqlNa4CjxprpGXg==" spinCount="100000" sheet="1" objects="1" scenarios="1" formatColumns="0" formatRows="0" autoFilter="0"/>
  <autoFilter ref="C122:K16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87</v>
      </c>
      <c r="AZ2" s="230" t="s">
        <v>204</v>
      </c>
      <c r="BA2" s="230" t="s">
        <v>205</v>
      </c>
      <c r="BB2" s="230" t="s">
        <v>206</v>
      </c>
      <c r="BC2" s="230" t="s">
        <v>207</v>
      </c>
      <c r="BD2" s="230" t="s">
        <v>84</v>
      </c>
    </row>
    <row r="3" spans="1:5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5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56" s="1" customFormat="1" ht="6.95" customHeight="1">
      <c r="B5" s="19"/>
      <c r="L5" s="19"/>
    </row>
    <row r="6" spans="1:56" s="1" customFormat="1" ht="12" customHeight="1">
      <c r="B6" s="19"/>
      <c r="D6" s="111" t="s">
        <v>16</v>
      </c>
      <c r="L6" s="19"/>
    </row>
    <row r="7" spans="1:5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5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8"/>
      <c r="C9" s="33"/>
      <c r="D9" s="33"/>
      <c r="E9" s="298" t="s">
        <v>208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ROUND((SUM(BE122:BE218)),  2)</f>
        <v>0</v>
      </c>
      <c r="G33" s="33"/>
      <c r="H33" s="33"/>
      <c r="I33" s="123">
        <v>0.21</v>
      </c>
      <c r="J33" s="122">
        <f>ROUND(((SUM(BE122:BE218))*I33),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ROUND((SUM(BF122:BF218)),  2)</f>
        <v>0</v>
      </c>
      <c r="G34" s="33"/>
      <c r="H34" s="33"/>
      <c r="I34" s="123">
        <v>0.15</v>
      </c>
      <c r="J34" s="122">
        <f>ROUND(((SUM(BF122:BF218))*I34),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ROUND((SUM(BG122:BG218)),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ROUND((SUM(BH122:BH218)),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ROUND((SUM(BI122:BI218)),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5" t="str">
        <f>E9</f>
        <v>01.1 - I.etapa - stavba (km 0,000 00 - km 0,080 00)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209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211</v>
      </c>
      <c r="E99" s="155"/>
      <c r="F99" s="155"/>
      <c r="G99" s="155"/>
      <c r="H99" s="155"/>
      <c r="I99" s="155"/>
      <c r="J99" s="156">
        <f>J153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J176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213</v>
      </c>
      <c r="E101" s="155"/>
      <c r="F101" s="155"/>
      <c r="G101" s="155"/>
      <c r="H101" s="155"/>
      <c r="I101" s="155"/>
      <c r="J101" s="156">
        <f>J192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214</v>
      </c>
      <c r="E102" s="155"/>
      <c r="F102" s="155"/>
      <c r="G102" s="155"/>
      <c r="H102" s="155"/>
      <c r="I102" s="155"/>
      <c r="J102" s="156">
        <f>J216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3" t="str">
        <f>E7</f>
        <v>Souvislá údržba ulice Vlkovická</v>
      </c>
      <c r="F112" s="304"/>
      <c r="G112" s="304"/>
      <c r="H112" s="30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5" t="str">
        <f>E9</f>
        <v>01.1 - I.etapa - stavba (km 0,000 00 - km 0,080 00)</v>
      </c>
      <c r="F114" s="305"/>
      <c r="G114" s="305"/>
      <c r="H114" s="30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Praha 14</v>
      </c>
      <c r="G116" s="35"/>
      <c r="H116" s="35"/>
      <c r="I116" s="28" t="s">
        <v>22</v>
      </c>
      <c r="J116" s="65" t="str">
        <f>IF(J12="","",J12)</f>
        <v>11.1.2021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30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116</v>
      </c>
      <c r="D121" s="161" t="s">
        <v>59</v>
      </c>
      <c r="E121" s="161" t="s">
        <v>55</v>
      </c>
      <c r="F121" s="161" t="s">
        <v>56</v>
      </c>
      <c r="G121" s="161" t="s">
        <v>117</v>
      </c>
      <c r="H121" s="161" t="s">
        <v>118</v>
      </c>
      <c r="I121" s="161" t="s">
        <v>119</v>
      </c>
      <c r="J121" s="161" t="s">
        <v>105</v>
      </c>
      <c r="K121" s="162" t="s">
        <v>120</v>
      </c>
      <c r="L121" s="163"/>
      <c r="M121" s="74" t="s">
        <v>1</v>
      </c>
      <c r="N121" s="75" t="s">
        <v>38</v>
      </c>
      <c r="O121" s="75" t="s">
        <v>121</v>
      </c>
      <c r="P121" s="75" t="s">
        <v>122</v>
      </c>
      <c r="Q121" s="75" t="s">
        <v>123</v>
      </c>
      <c r="R121" s="75" t="s">
        <v>124</v>
      </c>
      <c r="S121" s="75" t="s">
        <v>125</v>
      </c>
      <c r="T121" s="76" t="s">
        <v>126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127</v>
      </c>
      <c r="D122" s="35"/>
      <c r="E122" s="35"/>
      <c r="F122" s="35"/>
      <c r="G122" s="35"/>
      <c r="H122" s="35"/>
      <c r="I122" s="35"/>
      <c r="J122" s="164">
        <f>BK122</f>
        <v>0</v>
      </c>
      <c r="K122" s="35"/>
      <c r="L122" s="38"/>
      <c r="M122" s="77"/>
      <c r="N122" s="165"/>
      <c r="O122" s="78"/>
      <c r="P122" s="166">
        <f>P123</f>
        <v>0</v>
      </c>
      <c r="Q122" s="78"/>
      <c r="R122" s="166">
        <f>R123</f>
        <v>18.863300000000002</v>
      </c>
      <c r="S122" s="78"/>
      <c r="T122" s="167">
        <f>T123</f>
        <v>282.78250000000003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107</v>
      </c>
      <c r="BK122" s="168">
        <f>BK123</f>
        <v>0</v>
      </c>
    </row>
    <row r="123" spans="1:65" s="12" customFormat="1" ht="25.9" customHeight="1">
      <c r="B123" s="169"/>
      <c r="C123" s="170"/>
      <c r="D123" s="171" t="s">
        <v>73</v>
      </c>
      <c r="E123" s="172" t="s">
        <v>215</v>
      </c>
      <c r="F123" s="172" t="s">
        <v>216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P124+P153+P176+P192+P216</f>
        <v>0</v>
      </c>
      <c r="Q123" s="177"/>
      <c r="R123" s="178">
        <f>R124+R153+R176+R192+R216</f>
        <v>18.863300000000002</v>
      </c>
      <c r="S123" s="177"/>
      <c r="T123" s="179">
        <f>T124+T153+T176+T192+T216</f>
        <v>282.78250000000003</v>
      </c>
      <c r="AR123" s="180" t="s">
        <v>82</v>
      </c>
      <c r="AT123" s="181" t="s">
        <v>73</v>
      </c>
      <c r="AU123" s="181" t="s">
        <v>74</v>
      </c>
      <c r="AY123" s="180" t="s">
        <v>130</v>
      </c>
      <c r="BK123" s="182">
        <f>BK124+BK153+BK176+BK192+BK216</f>
        <v>0</v>
      </c>
    </row>
    <row r="124" spans="1:65" s="12" customFormat="1" ht="22.9" customHeight="1">
      <c r="B124" s="169"/>
      <c r="C124" s="170"/>
      <c r="D124" s="171" t="s">
        <v>73</v>
      </c>
      <c r="E124" s="183" t="s">
        <v>82</v>
      </c>
      <c r="F124" s="183" t="s">
        <v>217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SUM(P125:P152)</f>
        <v>0</v>
      </c>
      <c r="Q124" s="177"/>
      <c r="R124" s="178">
        <f>SUM(R125:R152)</f>
        <v>2E-3</v>
      </c>
      <c r="S124" s="177"/>
      <c r="T124" s="179">
        <f>SUM(T125:T152)</f>
        <v>282.78250000000003</v>
      </c>
      <c r="AR124" s="180" t="s">
        <v>82</v>
      </c>
      <c r="AT124" s="181" t="s">
        <v>73</v>
      </c>
      <c r="AU124" s="181" t="s">
        <v>82</v>
      </c>
      <c r="AY124" s="180" t="s">
        <v>130</v>
      </c>
      <c r="BK124" s="182">
        <f>SUM(BK125:BK152)</f>
        <v>0</v>
      </c>
    </row>
    <row r="125" spans="1:65" s="2" customFormat="1" ht="33" customHeight="1">
      <c r="A125" s="33"/>
      <c r="B125" s="34"/>
      <c r="C125" s="185" t="s">
        <v>82</v>
      </c>
      <c r="D125" s="185" t="s">
        <v>133</v>
      </c>
      <c r="E125" s="186" t="s">
        <v>218</v>
      </c>
      <c r="F125" s="187" t="s">
        <v>219</v>
      </c>
      <c r="G125" s="188" t="s">
        <v>206</v>
      </c>
      <c r="H125" s="189">
        <v>395.5</v>
      </c>
      <c r="I125" s="190"/>
      <c r="J125" s="191">
        <f>ROUND(I125*H125,2)</f>
        <v>0</v>
      </c>
      <c r="K125" s="187" t="s">
        <v>137</v>
      </c>
      <c r="L125" s="38"/>
      <c r="M125" s="192" t="s">
        <v>1</v>
      </c>
      <c r="N125" s="193" t="s">
        <v>39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0.42499999999999999</v>
      </c>
      <c r="T125" s="195">
        <f>S125*H125</f>
        <v>168.08750000000001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147</v>
      </c>
      <c r="AT125" s="196" t="s">
        <v>133</v>
      </c>
      <c r="AU125" s="196" t="s">
        <v>84</v>
      </c>
      <c r="AY125" s="16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82</v>
      </c>
      <c r="BK125" s="197">
        <f>ROUND(I125*H125,2)</f>
        <v>0</v>
      </c>
      <c r="BL125" s="16" t="s">
        <v>147</v>
      </c>
      <c r="BM125" s="196" t="s">
        <v>220</v>
      </c>
    </row>
    <row r="126" spans="1:65" s="2" customFormat="1" ht="48.75">
      <c r="A126" s="33"/>
      <c r="B126" s="34"/>
      <c r="C126" s="35"/>
      <c r="D126" s="198" t="s">
        <v>140</v>
      </c>
      <c r="E126" s="35"/>
      <c r="F126" s="199" t="s">
        <v>221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84</v>
      </c>
    </row>
    <row r="127" spans="1:65" s="2" customFormat="1" ht="19.5">
      <c r="A127" s="33"/>
      <c r="B127" s="34"/>
      <c r="C127" s="35"/>
      <c r="D127" s="198" t="s">
        <v>141</v>
      </c>
      <c r="E127" s="35"/>
      <c r="F127" s="203" t="s">
        <v>222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84</v>
      </c>
    </row>
    <row r="128" spans="1:65" s="13" customFormat="1" ht="11.25">
      <c r="B128" s="204"/>
      <c r="C128" s="205"/>
      <c r="D128" s="198" t="s">
        <v>143</v>
      </c>
      <c r="E128" s="206" t="s">
        <v>204</v>
      </c>
      <c r="F128" s="207" t="s">
        <v>223</v>
      </c>
      <c r="G128" s="205"/>
      <c r="H128" s="208">
        <v>395.5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143</v>
      </c>
      <c r="AU128" s="214" t="s">
        <v>84</v>
      </c>
      <c r="AV128" s="13" t="s">
        <v>84</v>
      </c>
      <c r="AW128" s="13" t="s">
        <v>31</v>
      </c>
      <c r="AX128" s="13" t="s">
        <v>82</v>
      </c>
      <c r="AY128" s="214" t="s">
        <v>130</v>
      </c>
    </row>
    <row r="129" spans="1:65" s="2" customFormat="1" ht="24">
      <c r="A129" s="33"/>
      <c r="B129" s="34"/>
      <c r="C129" s="185" t="s">
        <v>84</v>
      </c>
      <c r="D129" s="185" t="s">
        <v>133</v>
      </c>
      <c r="E129" s="186" t="s">
        <v>224</v>
      </c>
      <c r="F129" s="187" t="s">
        <v>225</v>
      </c>
      <c r="G129" s="188" t="s">
        <v>206</v>
      </c>
      <c r="H129" s="189">
        <v>395.5</v>
      </c>
      <c r="I129" s="190"/>
      <c r="J129" s="191">
        <f>ROUND(I129*H129,2)</f>
        <v>0</v>
      </c>
      <c r="K129" s="187" t="s">
        <v>137</v>
      </c>
      <c r="L129" s="38"/>
      <c r="M129" s="192" t="s">
        <v>1</v>
      </c>
      <c r="N129" s="193" t="s">
        <v>39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0.28999999999999998</v>
      </c>
      <c r="T129" s="195">
        <f>S129*H129</f>
        <v>114.69499999999999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147</v>
      </c>
      <c r="AT129" s="196" t="s">
        <v>133</v>
      </c>
      <c r="AU129" s="196" t="s">
        <v>84</v>
      </c>
      <c r="AY129" s="16" t="s">
        <v>130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82</v>
      </c>
      <c r="BK129" s="197">
        <f>ROUND(I129*H129,2)</f>
        <v>0</v>
      </c>
      <c r="BL129" s="16" t="s">
        <v>147</v>
      </c>
      <c r="BM129" s="196" t="s">
        <v>226</v>
      </c>
    </row>
    <row r="130" spans="1:65" s="2" customFormat="1" ht="39">
      <c r="A130" s="33"/>
      <c r="B130" s="34"/>
      <c r="C130" s="35"/>
      <c r="D130" s="198" t="s">
        <v>140</v>
      </c>
      <c r="E130" s="35"/>
      <c r="F130" s="199" t="s">
        <v>227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140</v>
      </c>
      <c r="AU130" s="16" t="s">
        <v>84</v>
      </c>
    </row>
    <row r="131" spans="1:65" s="13" customFormat="1" ht="11.25">
      <c r="B131" s="204"/>
      <c r="C131" s="205"/>
      <c r="D131" s="198" t="s">
        <v>143</v>
      </c>
      <c r="E131" s="206" t="s">
        <v>1</v>
      </c>
      <c r="F131" s="207" t="s">
        <v>204</v>
      </c>
      <c r="G131" s="205"/>
      <c r="H131" s="208">
        <v>395.5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143</v>
      </c>
      <c r="AU131" s="214" t="s">
        <v>84</v>
      </c>
      <c r="AV131" s="13" t="s">
        <v>84</v>
      </c>
      <c r="AW131" s="13" t="s">
        <v>31</v>
      </c>
      <c r="AX131" s="13" t="s">
        <v>82</v>
      </c>
      <c r="AY131" s="214" t="s">
        <v>130</v>
      </c>
    </row>
    <row r="132" spans="1:65" s="2" customFormat="1" ht="36">
      <c r="A132" s="33"/>
      <c r="B132" s="34"/>
      <c r="C132" s="185" t="s">
        <v>153</v>
      </c>
      <c r="D132" s="185" t="s">
        <v>133</v>
      </c>
      <c r="E132" s="186" t="s">
        <v>228</v>
      </c>
      <c r="F132" s="187" t="s">
        <v>229</v>
      </c>
      <c r="G132" s="188" t="s">
        <v>230</v>
      </c>
      <c r="H132" s="189">
        <v>23.73</v>
      </c>
      <c r="I132" s="190"/>
      <c r="J132" s="191">
        <f>ROUND(I132*H132,2)</f>
        <v>0</v>
      </c>
      <c r="K132" s="187" t="s">
        <v>137</v>
      </c>
      <c r="L132" s="38"/>
      <c r="M132" s="192" t="s">
        <v>1</v>
      </c>
      <c r="N132" s="193" t="s">
        <v>39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147</v>
      </c>
      <c r="AT132" s="196" t="s">
        <v>133</v>
      </c>
      <c r="AU132" s="196" t="s">
        <v>84</v>
      </c>
      <c r="AY132" s="16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147</v>
      </c>
      <c r="BM132" s="196" t="s">
        <v>231</v>
      </c>
    </row>
    <row r="133" spans="1:65" s="2" customFormat="1" ht="19.5">
      <c r="A133" s="33"/>
      <c r="B133" s="34"/>
      <c r="C133" s="35"/>
      <c r="D133" s="198" t="s">
        <v>140</v>
      </c>
      <c r="E133" s="35"/>
      <c r="F133" s="199" t="s">
        <v>232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140</v>
      </c>
      <c r="AU133" s="16" t="s">
        <v>84</v>
      </c>
    </row>
    <row r="134" spans="1:65" s="13" customFormat="1" ht="11.25">
      <c r="B134" s="204"/>
      <c r="C134" s="205"/>
      <c r="D134" s="198" t="s">
        <v>143</v>
      </c>
      <c r="E134" s="206" t="s">
        <v>1</v>
      </c>
      <c r="F134" s="207" t="s">
        <v>233</v>
      </c>
      <c r="G134" s="205"/>
      <c r="H134" s="208">
        <v>23.73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143</v>
      </c>
      <c r="AU134" s="214" t="s">
        <v>84</v>
      </c>
      <c r="AV134" s="13" t="s">
        <v>84</v>
      </c>
      <c r="AW134" s="13" t="s">
        <v>31</v>
      </c>
      <c r="AX134" s="13" t="s">
        <v>82</v>
      </c>
      <c r="AY134" s="214" t="s">
        <v>130</v>
      </c>
    </row>
    <row r="135" spans="1:65" s="2" customFormat="1" ht="24">
      <c r="A135" s="33"/>
      <c r="B135" s="34"/>
      <c r="C135" s="185" t="s">
        <v>147</v>
      </c>
      <c r="D135" s="185" t="s">
        <v>133</v>
      </c>
      <c r="E135" s="186" t="s">
        <v>234</v>
      </c>
      <c r="F135" s="187" t="s">
        <v>235</v>
      </c>
      <c r="G135" s="188" t="s">
        <v>230</v>
      </c>
      <c r="H135" s="189">
        <v>7.1189999999999998</v>
      </c>
      <c r="I135" s="190"/>
      <c r="J135" s="191">
        <f>ROUND(I135*H135,2)</f>
        <v>0</v>
      </c>
      <c r="K135" s="187" t="s">
        <v>137</v>
      </c>
      <c r="L135" s="38"/>
      <c r="M135" s="192" t="s">
        <v>1</v>
      </c>
      <c r="N135" s="193" t="s">
        <v>39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147</v>
      </c>
      <c r="AT135" s="196" t="s">
        <v>133</v>
      </c>
      <c r="AU135" s="196" t="s">
        <v>84</v>
      </c>
      <c r="AY135" s="16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82</v>
      </c>
      <c r="BK135" s="197">
        <f>ROUND(I135*H135,2)</f>
        <v>0</v>
      </c>
      <c r="BL135" s="16" t="s">
        <v>147</v>
      </c>
      <c r="BM135" s="196" t="s">
        <v>236</v>
      </c>
    </row>
    <row r="136" spans="1:65" s="2" customFormat="1" ht="29.25">
      <c r="A136" s="33"/>
      <c r="B136" s="34"/>
      <c r="C136" s="35"/>
      <c r="D136" s="198" t="s">
        <v>140</v>
      </c>
      <c r="E136" s="35"/>
      <c r="F136" s="199" t="s">
        <v>237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140</v>
      </c>
      <c r="AU136" s="16" t="s">
        <v>84</v>
      </c>
    </row>
    <row r="137" spans="1:65" s="2" customFormat="1" ht="19.5">
      <c r="A137" s="33"/>
      <c r="B137" s="34"/>
      <c r="C137" s="35"/>
      <c r="D137" s="198" t="s">
        <v>141</v>
      </c>
      <c r="E137" s="35"/>
      <c r="F137" s="203" t="s">
        <v>238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141</v>
      </c>
      <c r="AU137" s="16" t="s">
        <v>84</v>
      </c>
    </row>
    <row r="138" spans="1:65" s="13" customFormat="1" ht="11.25">
      <c r="B138" s="204"/>
      <c r="C138" s="205"/>
      <c r="D138" s="198" t="s">
        <v>143</v>
      </c>
      <c r="E138" s="206" t="s">
        <v>1</v>
      </c>
      <c r="F138" s="207" t="s">
        <v>239</v>
      </c>
      <c r="G138" s="205"/>
      <c r="H138" s="208">
        <v>7.1189999999999998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143</v>
      </c>
      <c r="AU138" s="214" t="s">
        <v>84</v>
      </c>
      <c r="AV138" s="13" t="s">
        <v>84</v>
      </c>
      <c r="AW138" s="13" t="s">
        <v>31</v>
      </c>
      <c r="AX138" s="13" t="s">
        <v>82</v>
      </c>
      <c r="AY138" s="214" t="s">
        <v>130</v>
      </c>
    </row>
    <row r="139" spans="1:65" s="2" customFormat="1" ht="33" customHeight="1">
      <c r="A139" s="33"/>
      <c r="B139" s="34"/>
      <c r="C139" s="185" t="s">
        <v>129</v>
      </c>
      <c r="D139" s="185" t="s">
        <v>133</v>
      </c>
      <c r="E139" s="186" t="s">
        <v>240</v>
      </c>
      <c r="F139" s="187" t="s">
        <v>241</v>
      </c>
      <c r="G139" s="188" t="s">
        <v>206</v>
      </c>
      <c r="H139" s="189">
        <v>80</v>
      </c>
      <c r="I139" s="190"/>
      <c r="J139" s="191">
        <f>ROUND(I139*H139,2)</f>
        <v>0</v>
      </c>
      <c r="K139" s="187" t="s">
        <v>137</v>
      </c>
      <c r="L139" s="38"/>
      <c r="M139" s="192" t="s">
        <v>1</v>
      </c>
      <c r="N139" s="193" t="s">
        <v>39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147</v>
      </c>
      <c r="AT139" s="196" t="s">
        <v>133</v>
      </c>
      <c r="AU139" s="196" t="s">
        <v>84</v>
      </c>
      <c r="AY139" s="16" t="s">
        <v>130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82</v>
      </c>
      <c r="BK139" s="197">
        <f>ROUND(I139*H139,2)</f>
        <v>0</v>
      </c>
      <c r="BL139" s="16" t="s">
        <v>147</v>
      </c>
      <c r="BM139" s="196" t="s">
        <v>242</v>
      </c>
    </row>
    <row r="140" spans="1:65" s="2" customFormat="1" ht="29.25">
      <c r="A140" s="33"/>
      <c r="B140" s="34"/>
      <c r="C140" s="35"/>
      <c r="D140" s="198" t="s">
        <v>140</v>
      </c>
      <c r="E140" s="35"/>
      <c r="F140" s="199" t="s">
        <v>243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140</v>
      </c>
      <c r="AU140" s="16" t="s">
        <v>84</v>
      </c>
    </row>
    <row r="141" spans="1:65" s="2" customFormat="1" ht="19.5">
      <c r="A141" s="33"/>
      <c r="B141" s="34"/>
      <c r="C141" s="35"/>
      <c r="D141" s="198" t="s">
        <v>141</v>
      </c>
      <c r="E141" s="35"/>
      <c r="F141" s="203" t="s">
        <v>244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84</v>
      </c>
    </row>
    <row r="142" spans="1:65" s="13" customFormat="1" ht="11.25">
      <c r="B142" s="204"/>
      <c r="C142" s="205"/>
      <c r="D142" s="198" t="s">
        <v>143</v>
      </c>
      <c r="E142" s="206" t="s">
        <v>1</v>
      </c>
      <c r="F142" s="207" t="s">
        <v>245</v>
      </c>
      <c r="G142" s="205"/>
      <c r="H142" s="208">
        <v>80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143</v>
      </c>
      <c r="AU142" s="214" t="s">
        <v>84</v>
      </c>
      <c r="AV142" s="13" t="s">
        <v>84</v>
      </c>
      <c r="AW142" s="13" t="s">
        <v>31</v>
      </c>
      <c r="AX142" s="13" t="s">
        <v>82</v>
      </c>
      <c r="AY142" s="214" t="s">
        <v>130</v>
      </c>
    </row>
    <row r="143" spans="1:65" s="2" customFormat="1" ht="24">
      <c r="A143" s="33"/>
      <c r="B143" s="34"/>
      <c r="C143" s="185" t="s">
        <v>167</v>
      </c>
      <c r="D143" s="185" t="s">
        <v>133</v>
      </c>
      <c r="E143" s="186" t="s">
        <v>246</v>
      </c>
      <c r="F143" s="187" t="s">
        <v>247</v>
      </c>
      <c r="G143" s="188" t="s">
        <v>206</v>
      </c>
      <c r="H143" s="189">
        <v>80</v>
      </c>
      <c r="I143" s="190"/>
      <c r="J143" s="191">
        <f>ROUND(I143*H143,2)</f>
        <v>0</v>
      </c>
      <c r="K143" s="187" t="s">
        <v>137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147</v>
      </c>
      <c r="AT143" s="196" t="s">
        <v>133</v>
      </c>
      <c r="AU143" s="196" t="s">
        <v>84</v>
      </c>
      <c r="AY143" s="16" t="s">
        <v>130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147</v>
      </c>
      <c r="BM143" s="196" t="s">
        <v>248</v>
      </c>
    </row>
    <row r="144" spans="1:65" s="2" customFormat="1" ht="29.25">
      <c r="A144" s="33"/>
      <c r="B144" s="34"/>
      <c r="C144" s="35"/>
      <c r="D144" s="198" t="s">
        <v>140</v>
      </c>
      <c r="E144" s="35"/>
      <c r="F144" s="199" t="s">
        <v>249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140</v>
      </c>
      <c r="AU144" s="16" t="s">
        <v>84</v>
      </c>
    </row>
    <row r="145" spans="1:65" s="13" customFormat="1" ht="11.25">
      <c r="B145" s="204"/>
      <c r="C145" s="205"/>
      <c r="D145" s="198" t="s">
        <v>143</v>
      </c>
      <c r="E145" s="206" t="s">
        <v>1</v>
      </c>
      <c r="F145" s="207" t="s">
        <v>245</v>
      </c>
      <c r="G145" s="205"/>
      <c r="H145" s="208">
        <v>80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143</v>
      </c>
      <c r="AU145" s="214" t="s">
        <v>84</v>
      </c>
      <c r="AV145" s="13" t="s">
        <v>84</v>
      </c>
      <c r="AW145" s="13" t="s">
        <v>31</v>
      </c>
      <c r="AX145" s="13" t="s">
        <v>82</v>
      </c>
      <c r="AY145" s="214" t="s">
        <v>130</v>
      </c>
    </row>
    <row r="146" spans="1:65" s="2" customFormat="1" ht="16.5" customHeight="1">
      <c r="A146" s="33"/>
      <c r="B146" s="34"/>
      <c r="C146" s="231" t="s">
        <v>171</v>
      </c>
      <c r="D146" s="231" t="s">
        <v>250</v>
      </c>
      <c r="E146" s="232" t="s">
        <v>251</v>
      </c>
      <c r="F146" s="233" t="s">
        <v>252</v>
      </c>
      <c r="G146" s="234" t="s">
        <v>253</v>
      </c>
      <c r="H146" s="235">
        <v>2</v>
      </c>
      <c r="I146" s="236"/>
      <c r="J146" s="237">
        <f>ROUND(I146*H146,2)</f>
        <v>0</v>
      </c>
      <c r="K146" s="233" t="s">
        <v>137</v>
      </c>
      <c r="L146" s="238"/>
      <c r="M146" s="239" t="s">
        <v>1</v>
      </c>
      <c r="N146" s="240" t="s">
        <v>39</v>
      </c>
      <c r="O146" s="70"/>
      <c r="P146" s="194">
        <f>O146*H146</f>
        <v>0</v>
      </c>
      <c r="Q146" s="194">
        <v>1E-3</v>
      </c>
      <c r="R146" s="194">
        <f>Q146*H146</f>
        <v>2E-3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178</v>
      </c>
      <c r="AT146" s="196" t="s">
        <v>250</v>
      </c>
      <c r="AU146" s="196" t="s">
        <v>84</v>
      </c>
      <c r="AY146" s="16" t="s">
        <v>130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82</v>
      </c>
      <c r="BK146" s="197">
        <f>ROUND(I146*H146,2)</f>
        <v>0</v>
      </c>
      <c r="BL146" s="16" t="s">
        <v>147</v>
      </c>
      <c r="BM146" s="196" t="s">
        <v>254</v>
      </c>
    </row>
    <row r="147" spans="1:65" s="2" customFormat="1" ht="11.25">
      <c r="A147" s="33"/>
      <c r="B147" s="34"/>
      <c r="C147" s="35"/>
      <c r="D147" s="198" t="s">
        <v>140</v>
      </c>
      <c r="E147" s="35"/>
      <c r="F147" s="199" t="s">
        <v>252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140</v>
      </c>
      <c r="AU147" s="16" t="s">
        <v>84</v>
      </c>
    </row>
    <row r="148" spans="1:65" s="2" customFormat="1" ht="19.5">
      <c r="A148" s="33"/>
      <c r="B148" s="34"/>
      <c r="C148" s="35"/>
      <c r="D148" s="198" t="s">
        <v>141</v>
      </c>
      <c r="E148" s="35"/>
      <c r="F148" s="203" t="s">
        <v>255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141</v>
      </c>
      <c r="AU148" s="16" t="s">
        <v>84</v>
      </c>
    </row>
    <row r="149" spans="1:65" s="13" customFormat="1" ht="11.25">
      <c r="B149" s="204"/>
      <c r="C149" s="205"/>
      <c r="D149" s="198" t="s">
        <v>143</v>
      </c>
      <c r="E149" s="206" t="s">
        <v>1</v>
      </c>
      <c r="F149" s="207" t="s">
        <v>256</v>
      </c>
      <c r="G149" s="205"/>
      <c r="H149" s="208">
        <v>2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143</v>
      </c>
      <c r="AU149" s="214" t="s">
        <v>84</v>
      </c>
      <c r="AV149" s="13" t="s">
        <v>84</v>
      </c>
      <c r="AW149" s="13" t="s">
        <v>31</v>
      </c>
      <c r="AX149" s="13" t="s">
        <v>82</v>
      </c>
      <c r="AY149" s="214" t="s">
        <v>130</v>
      </c>
    </row>
    <row r="150" spans="1:65" s="2" customFormat="1" ht="24">
      <c r="A150" s="33"/>
      <c r="B150" s="34"/>
      <c r="C150" s="185" t="s">
        <v>178</v>
      </c>
      <c r="D150" s="185" t="s">
        <v>133</v>
      </c>
      <c r="E150" s="186" t="s">
        <v>257</v>
      </c>
      <c r="F150" s="187" t="s">
        <v>258</v>
      </c>
      <c r="G150" s="188" t="s">
        <v>206</v>
      </c>
      <c r="H150" s="189">
        <v>395.5</v>
      </c>
      <c r="I150" s="190"/>
      <c r="J150" s="191">
        <f>ROUND(I150*H150,2)</f>
        <v>0</v>
      </c>
      <c r="K150" s="187" t="s">
        <v>137</v>
      </c>
      <c r="L150" s="38"/>
      <c r="M150" s="192" t="s">
        <v>1</v>
      </c>
      <c r="N150" s="193" t="s">
        <v>39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147</v>
      </c>
      <c r="AT150" s="196" t="s">
        <v>133</v>
      </c>
      <c r="AU150" s="196" t="s">
        <v>84</v>
      </c>
      <c r="AY150" s="16" t="s">
        <v>130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82</v>
      </c>
      <c r="BK150" s="197">
        <f>ROUND(I150*H150,2)</f>
        <v>0</v>
      </c>
      <c r="BL150" s="16" t="s">
        <v>147</v>
      </c>
      <c r="BM150" s="196" t="s">
        <v>259</v>
      </c>
    </row>
    <row r="151" spans="1:65" s="2" customFormat="1" ht="19.5">
      <c r="A151" s="33"/>
      <c r="B151" s="34"/>
      <c r="C151" s="35"/>
      <c r="D151" s="198" t="s">
        <v>140</v>
      </c>
      <c r="E151" s="35"/>
      <c r="F151" s="199" t="s">
        <v>260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84</v>
      </c>
    </row>
    <row r="152" spans="1:65" s="13" customFormat="1" ht="11.25">
      <c r="B152" s="204"/>
      <c r="C152" s="205"/>
      <c r="D152" s="198" t="s">
        <v>143</v>
      </c>
      <c r="E152" s="206" t="s">
        <v>1</v>
      </c>
      <c r="F152" s="207" t="s">
        <v>204</v>
      </c>
      <c r="G152" s="205"/>
      <c r="H152" s="208">
        <v>395.5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143</v>
      </c>
      <c r="AU152" s="214" t="s">
        <v>84</v>
      </c>
      <c r="AV152" s="13" t="s">
        <v>84</v>
      </c>
      <c r="AW152" s="13" t="s">
        <v>31</v>
      </c>
      <c r="AX152" s="13" t="s">
        <v>82</v>
      </c>
      <c r="AY152" s="214" t="s">
        <v>130</v>
      </c>
    </row>
    <row r="153" spans="1:65" s="12" customFormat="1" ht="22.9" customHeight="1">
      <c r="B153" s="169"/>
      <c r="C153" s="170"/>
      <c r="D153" s="171" t="s">
        <v>73</v>
      </c>
      <c r="E153" s="183" t="s">
        <v>129</v>
      </c>
      <c r="F153" s="183" t="s">
        <v>261</v>
      </c>
      <c r="G153" s="170"/>
      <c r="H153" s="170"/>
      <c r="I153" s="173"/>
      <c r="J153" s="184">
        <f>BK153</f>
        <v>0</v>
      </c>
      <c r="K153" s="170"/>
      <c r="L153" s="175"/>
      <c r="M153" s="176"/>
      <c r="N153" s="177"/>
      <c r="O153" s="177"/>
      <c r="P153" s="178">
        <f>SUM(P154:P175)</f>
        <v>0</v>
      </c>
      <c r="Q153" s="177"/>
      <c r="R153" s="178">
        <f>SUM(R154:R175)</f>
        <v>12</v>
      </c>
      <c r="S153" s="177"/>
      <c r="T153" s="179">
        <f>SUM(T154:T175)</f>
        <v>0</v>
      </c>
      <c r="AR153" s="180" t="s">
        <v>82</v>
      </c>
      <c r="AT153" s="181" t="s">
        <v>73</v>
      </c>
      <c r="AU153" s="181" t="s">
        <v>82</v>
      </c>
      <c r="AY153" s="180" t="s">
        <v>130</v>
      </c>
      <c r="BK153" s="182">
        <f>SUM(BK154:BK175)</f>
        <v>0</v>
      </c>
    </row>
    <row r="154" spans="1:65" s="2" customFormat="1" ht="16.5" customHeight="1">
      <c r="A154" s="33"/>
      <c r="B154" s="34"/>
      <c r="C154" s="185" t="s">
        <v>182</v>
      </c>
      <c r="D154" s="185" t="s">
        <v>133</v>
      </c>
      <c r="E154" s="186" t="s">
        <v>262</v>
      </c>
      <c r="F154" s="187" t="s">
        <v>263</v>
      </c>
      <c r="G154" s="188" t="s">
        <v>206</v>
      </c>
      <c r="H154" s="189">
        <v>791</v>
      </c>
      <c r="I154" s="190"/>
      <c r="J154" s="191">
        <f>ROUND(I154*H154,2)</f>
        <v>0</v>
      </c>
      <c r="K154" s="187" t="s">
        <v>137</v>
      </c>
      <c r="L154" s="38"/>
      <c r="M154" s="192" t="s">
        <v>1</v>
      </c>
      <c r="N154" s="193" t="s">
        <v>39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147</v>
      </c>
      <c r="AT154" s="196" t="s">
        <v>133</v>
      </c>
      <c r="AU154" s="196" t="s">
        <v>84</v>
      </c>
      <c r="AY154" s="16" t="s">
        <v>130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82</v>
      </c>
      <c r="BK154" s="197">
        <f>ROUND(I154*H154,2)</f>
        <v>0</v>
      </c>
      <c r="BL154" s="16" t="s">
        <v>147</v>
      </c>
      <c r="BM154" s="196" t="s">
        <v>264</v>
      </c>
    </row>
    <row r="155" spans="1:65" s="2" customFormat="1" ht="19.5">
      <c r="A155" s="33"/>
      <c r="B155" s="34"/>
      <c r="C155" s="35"/>
      <c r="D155" s="198" t="s">
        <v>140</v>
      </c>
      <c r="E155" s="35"/>
      <c r="F155" s="199" t="s">
        <v>265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84</v>
      </c>
    </row>
    <row r="156" spans="1:65" s="2" customFormat="1" ht="19.5">
      <c r="A156" s="33"/>
      <c r="B156" s="34"/>
      <c r="C156" s="35"/>
      <c r="D156" s="198" t="s">
        <v>141</v>
      </c>
      <c r="E156" s="35"/>
      <c r="F156" s="203" t="s">
        <v>266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141</v>
      </c>
      <c r="AU156" s="16" t="s">
        <v>84</v>
      </c>
    </row>
    <row r="157" spans="1:65" s="13" customFormat="1" ht="11.25">
      <c r="B157" s="204"/>
      <c r="C157" s="205"/>
      <c r="D157" s="198" t="s">
        <v>143</v>
      </c>
      <c r="E157" s="206" t="s">
        <v>1</v>
      </c>
      <c r="F157" s="207" t="s">
        <v>267</v>
      </c>
      <c r="G157" s="205"/>
      <c r="H157" s="208">
        <v>791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143</v>
      </c>
      <c r="AU157" s="214" t="s">
        <v>84</v>
      </c>
      <c r="AV157" s="13" t="s">
        <v>84</v>
      </c>
      <c r="AW157" s="13" t="s">
        <v>31</v>
      </c>
      <c r="AX157" s="13" t="s">
        <v>82</v>
      </c>
      <c r="AY157" s="214" t="s">
        <v>130</v>
      </c>
    </row>
    <row r="158" spans="1:65" s="2" customFormat="1" ht="24">
      <c r="A158" s="33"/>
      <c r="B158" s="34"/>
      <c r="C158" s="185" t="s">
        <v>188</v>
      </c>
      <c r="D158" s="185" t="s">
        <v>133</v>
      </c>
      <c r="E158" s="186" t="s">
        <v>268</v>
      </c>
      <c r="F158" s="187" t="s">
        <v>269</v>
      </c>
      <c r="G158" s="188" t="s">
        <v>206</v>
      </c>
      <c r="H158" s="189">
        <v>395.5</v>
      </c>
      <c r="I158" s="190"/>
      <c r="J158" s="191">
        <f>ROUND(I158*H158,2)</f>
        <v>0</v>
      </c>
      <c r="K158" s="187" t="s">
        <v>137</v>
      </c>
      <c r="L158" s="38"/>
      <c r="M158" s="192" t="s">
        <v>1</v>
      </c>
      <c r="N158" s="193" t="s">
        <v>39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147</v>
      </c>
      <c r="AT158" s="196" t="s">
        <v>133</v>
      </c>
      <c r="AU158" s="196" t="s">
        <v>84</v>
      </c>
      <c r="AY158" s="16" t="s">
        <v>130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82</v>
      </c>
      <c r="BK158" s="197">
        <f>ROUND(I158*H158,2)</f>
        <v>0</v>
      </c>
      <c r="BL158" s="16" t="s">
        <v>147</v>
      </c>
      <c r="BM158" s="196" t="s">
        <v>270</v>
      </c>
    </row>
    <row r="159" spans="1:65" s="2" customFormat="1" ht="19.5">
      <c r="A159" s="33"/>
      <c r="B159" s="34"/>
      <c r="C159" s="35"/>
      <c r="D159" s="198" t="s">
        <v>140</v>
      </c>
      <c r="E159" s="35"/>
      <c r="F159" s="199" t="s">
        <v>271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84</v>
      </c>
    </row>
    <row r="160" spans="1:65" s="13" customFormat="1" ht="11.25">
      <c r="B160" s="204"/>
      <c r="C160" s="205"/>
      <c r="D160" s="198" t="s">
        <v>143</v>
      </c>
      <c r="E160" s="206" t="s">
        <v>1</v>
      </c>
      <c r="F160" s="207" t="s">
        <v>204</v>
      </c>
      <c r="G160" s="205"/>
      <c r="H160" s="208">
        <v>395.5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143</v>
      </c>
      <c r="AU160" s="214" t="s">
        <v>84</v>
      </c>
      <c r="AV160" s="13" t="s">
        <v>84</v>
      </c>
      <c r="AW160" s="13" t="s">
        <v>31</v>
      </c>
      <c r="AX160" s="13" t="s">
        <v>82</v>
      </c>
      <c r="AY160" s="214" t="s">
        <v>130</v>
      </c>
    </row>
    <row r="161" spans="1:65" s="2" customFormat="1" ht="33" customHeight="1">
      <c r="A161" s="33"/>
      <c r="B161" s="34"/>
      <c r="C161" s="185" t="s">
        <v>194</v>
      </c>
      <c r="D161" s="185" t="s">
        <v>133</v>
      </c>
      <c r="E161" s="186" t="s">
        <v>272</v>
      </c>
      <c r="F161" s="187" t="s">
        <v>273</v>
      </c>
      <c r="G161" s="188" t="s">
        <v>206</v>
      </c>
      <c r="H161" s="189">
        <v>395.5</v>
      </c>
      <c r="I161" s="190"/>
      <c r="J161" s="191">
        <f>ROUND(I161*H161,2)</f>
        <v>0</v>
      </c>
      <c r="K161" s="187" t="s">
        <v>137</v>
      </c>
      <c r="L161" s="38"/>
      <c r="M161" s="192" t="s">
        <v>1</v>
      </c>
      <c r="N161" s="193" t="s">
        <v>39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147</v>
      </c>
      <c r="AT161" s="196" t="s">
        <v>133</v>
      </c>
      <c r="AU161" s="196" t="s">
        <v>84</v>
      </c>
      <c r="AY161" s="16" t="s">
        <v>130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82</v>
      </c>
      <c r="BK161" s="197">
        <f>ROUND(I161*H161,2)</f>
        <v>0</v>
      </c>
      <c r="BL161" s="16" t="s">
        <v>147</v>
      </c>
      <c r="BM161" s="196" t="s">
        <v>274</v>
      </c>
    </row>
    <row r="162" spans="1:65" s="2" customFormat="1" ht="29.25">
      <c r="A162" s="33"/>
      <c r="B162" s="34"/>
      <c r="C162" s="35"/>
      <c r="D162" s="198" t="s">
        <v>140</v>
      </c>
      <c r="E162" s="35"/>
      <c r="F162" s="199" t="s">
        <v>275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140</v>
      </c>
      <c r="AU162" s="16" t="s">
        <v>84</v>
      </c>
    </row>
    <row r="163" spans="1:65" s="13" customFormat="1" ht="11.25">
      <c r="B163" s="204"/>
      <c r="C163" s="205"/>
      <c r="D163" s="198" t="s">
        <v>143</v>
      </c>
      <c r="E163" s="206" t="s">
        <v>1</v>
      </c>
      <c r="F163" s="207" t="s">
        <v>204</v>
      </c>
      <c r="G163" s="205"/>
      <c r="H163" s="208">
        <v>395.5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143</v>
      </c>
      <c r="AU163" s="214" t="s">
        <v>84</v>
      </c>
      <c r="AV163" s="13" t="s">
        <v>84</v>
      </c>
      <c r="AW163" s="13" t="s">
        <v>31</v>
      </c>
      <c r="AX163" s="13" t="s">
        <v>82</v>
      </c>
      <c r="AY163" s="214" t="s">
        <v>130</v>
      </c>
    </row>
    <row r="164" spans="1:65" s="2" customFormat="1" ht="24">
      <c r="A164" s="33"/>
      <c r="B164" s="34"/>
      <c r="C164" s="185" t="s">
        <v>200</v>
      </c>
      <c r="D164" s="185" t="s">
        <v>133</v>
      </c>
      <c r="E164" s="186" t="s">
        <v>276</v>
      </c>
      <c r="F164" s="187" t="s">
        <v>277</v>
      </c>
      <c r="G164" s="188" t="s">
        <v>206</v>
      </c>
      <c r="H164" s="189">
        <v>395.5</v>
      </c>
      <c r="I164" s="190"/>
      <c r="J164" s="191">
        <f>ROUND(I164*H164,2)</f>
        <v>0</v>
      </c>
      <c r="K164" s="187" t="s">
        <v>137</v>
      </c>
      <c r="L164" s="38"/>
      <c r="M164" s="192" t="s">
        <v>1</v>
      </c>
      <c r="N164" s="193" t="s">
        <v>39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147</v>
      </c>
      <c r="AT164" s="196" t="s">
        <v>133</v>
      </c>
      <c r="AU164" s="196" t="s">
        <v>84</v>
      </c>
      <c r="AY164" s="16" t="s">
        <v>130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82</v>
      </c>
      <c r="BK164" s="197">
        <f>ROUND(I164*H164,2)</f>
        <v>0</v>
      </c>
      <c r="BL164" s="16" t="s">
        <v>147</v>
      </c>
      <c r="BM164" s="196" t="s">
        <v>278</v>
      </c>
    </row>
    <row r="165" spans="1:65" s="2" customFormat="1" ht="19.5">
      <c r="A165" s="33"/>
      <c r="B165" s="34"/>
      <c r="C165" s="35"/>
      <c r="D165" s="198" t="s">
        <v>140</v>
      </c>
      <c r="E165" s="35"/>
      <c r="F165" s="199" t="s">
        <v>279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140</v>
      </c>
      <c r="AU165" s="16" t="s">
        <v>84</v>
      </c>
    </row>
    <row r="166" spans="1:65" s="13" customFormat="1" ht="11.25">
      <c r="B166" s="204"/>
      <c r="C166" s="205"/>
      <c r="D166" s="198" t="s">
        <v>143</v>
      </c>
      <c r="E166" s="206" t="s">
        <v>1</v>
      </c>
      <c r="F166" s="207" t="s">
        <v>204</v>
      </c>
      <c r="G166" s="205"/>
      <c r="H166" s="208">
        <v>395.5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143</v>
      </c>
      <c r="AU166" s="214" t="s">
        <v>84</v>
      </c>
      <c r="AV166" s="13" t="s">
        <v>84</v>
      </c>
      <c r="AW166" s="13" t="s">
        <v>31</v>
      </c>
      <c r="AX166" s="13" t="s">
        <v>82</v>
      </c>
      <c r="AY166" s="214" t="s">
        <v>130</v>
      </c>
    </row>
    <row r="167" spans="1:65" s="2" customFormat="1" ht="33" customHeight="1">
      <c r="A167" s="33"/>
      <c r="B167" s="34"/>
      <c r="C167" s="185" t="s">
        <v>280</v>
      </c>
      <c r="D167" s="185" t="s">
        <v>133</v>
      </c>
      <c r="E167" s="186" t="s">
        <v>281</v>
      </c>
      <c r="F167" s="187" t="s">
        <v>282</v>
      </c>
      <c r="G167" s="188" t="s">
        <v>206</v>
      </c>
      <c r="H167" s="189">
        <v>395.5</v>
      </c>
      <c r="I167" s="190"/>
      <c r="J167" s="191">
        <f>ROUND(I167*H167,2)</f>
        <v>0</v>
      </c>
      <c r="K167" s="187" t="s">
        <v>137</v>
      </c>
      <c r="L167" s="38"/>
      <c r="M167" s="192" t="s">
        <v>1</v>
      </c>
      <c r="N167" s="193" t="s">
        <v>39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147</v>
      </c>
      <c r="AT167" s="196" t="s">
        <v>133</v>
      </c>
      <c r="AU167" s="196" t="s">
        <v>84</v>
      </c>
      <c r="AY167" s="16" t="s">
        <v>130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82</v>
      </c>
      <c r="BK167" s="197">
        <f>ROUND(I167*H167,2)</f>
        <v>0</v>
      </c>
      <c r="BL167" s="16" t="s">
        <v>147</v>
      </c>
      <c r="BM167" s="196" t="s">
        <v>283</v>
      </c>
    </row>
    <row r="168" spans="1:65" s="2" customFormat="1" ht="29.25">
      <c r="A168" s="33"/>
      <c r="B168" s="34"/>
      <c r="C168" s="35"/>
      <c r="D168" s="198" t="s">
        <v>140</v>
      </c>
      <c r="E168" s="35"/>
      <c r="F168" s="199" t="s">
        <v>284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140</v>
      </c>
      <c r="AU168" s="16" t="s">
        <v>84</v>
      </c>
    </row>
    <row r="169" spans="1:65" s="13" customFormat="1" ht="11.25">
      <c r="B169" s="204"/>
      <c r="C169" s="205"/>
      <c r="D169" s="198" t="s">
        <v>143</v>
      </c>
      <c r="E169" s="206" t="s">
        <v>1</v>
      </c>
      <c r="F169" s="207" t="s">
        <v>204</v>
      </c>
      <c r="G169" s="205"/>
      <c r="H169" s="208">
        <v>395.5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143</v>
      </c>
      <c r="AU169" s="214" t="s">
        <v>84</v>
      </c>
      <c r="AV169" s="13" t="s">
        <v>84</v>
      </c>
      <c r="AW169" s="13" t="s">
        <v>31</v>
      </c>
      <c r="AX169" s="13" t="s">
        <v>82</v>
      </c>
      <c r="AY169" s="214" t="s">
        <v>130</v>
      </c>
    </row>
    <row r="170" spans="1:65" s="2" customFormat="1" ht="16.5" customHeight="1">
      <c r="A170" s="33"/>
      <c r="B170" s="34"/>
      <c r="C170" s="185" t="s">
        <v>285</v>
      </c>
      <c r="D170" s="185" t="s">
        <v>133</v>
      </c>
      <c r="E170" s="186" t="s">
        <v>286</v>
      </c>
      <c r="F170" s="187" t="s">
        <v>287</v>
      </c>
      <c r="G170" s="188" t="s">
        <v>230</v>
      </c>
      <c r="H170" s="189">
        <v>6</v>
      </c>
      <c r="I170" s="190"/>
      <c r="J170" s="191">
        <f>ROUND(I170*H170,2)</f>
        <v>0</v>
      </c>
      <c r="K170" s="187" t="s">
        <v>137</v>
      </c>
      <c r="L170" s="38"/>
      <c r="M170" s="192" t="s">
        <v>1</v>
      </c>
      <c r="N170" s="193" t="s">
        <v>39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147</v>
      </c>
      <c r="AT170" s="196" t="s">
        <v>133</v>
      </c>
      <c r="AU170" s="196" t="s">
        <v>84</v>
      </c>
      <c r="AY170" s="16" t="s">
        <v>130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82</v>
      </c>
      <c r="BK170" s="197">
        <f>ROUND(I170*H170,2)</f>
        <v>0</v>
      </c>
      <c r="BL170" s="16" t="s">
        <v>147</v>
      </c>
      <c r="BM170" s="196" t="s">
        <v>288</v>
      </c>
    </row>
    <row r="171" spans="1:65" s="2" customFormat="1" ht="11.25">
      <c r="A171" s="33"/>
      <c r="B171" s="34"/>
      <c r="C171" s="35"/>
      <c r="D171" s="198" t="s">
        <v>140</v>
      </c>
      <c r="E171" s="35"/>
      <c r="F171" s="199" t="s">
        <v>289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140</v>
      </c>
      <c r="AU171" s="16" t="s">
        <v>84</v>
      </c>
    </row>
    <row r="172" spans="1:65" s="13" customFormat="1" ht="11.25">
      <c r="B172" s="204"/>
      <c r="C172" s="205"/>
      <c r="D172" s="198" t="s">
        <v>143</v>
      </c>
      <c r="E172" s="206" t="s">
        <v>1</v>
      </c>
      <c r="F172" s="207" t="s">
        <v>290</v>
      </c>
      <c r="G172" s="205"/>
      <c r="H172" s="208">
        <v>6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143</v>
      </c>
      <c r="AU172" s="214" t="s">
        <v>84</v>
      </c>
      <c r="AV172" s="13" t="s">
        <v>84</v>
      </c>
      <c r="AW172" s="13" t="s">
        <v>31</v>
      </c>
      <c r="AX172" s="13" t="s">
        <v>82</v>
      </c>
      <c r="AY172" s="214" t="s">
        <v>130</v>
      </c>
    </row>
    <row r="173" spans="1:65" s="2" customFormat="1" ht="16.5" customHeight="1">
      <c r="A173" s="33"/>
      <c r="B173" s="34"/>
      <c r="C173" s="231" t="s">
        <v>8</v>
      </c>
      <c r="D173" s="231" t="s">
        <v>250</v>
      </c>
      <c r="E173" s="232" t="s">
        <v>291</v>
      </c>
      <c r="F173" s="233" t="s">
        <v>292</v>
      </c>
      <c r="G173" s="234" t="s">
        <v>293</v>
      </c>
      <c r="H173" s="235">
        <v>12</v>
      </c>
      <c r="I173" s="236"/>
      <c r="J173" s="237">
        <f>ROUND(I173*H173,2)</f>
        <v>0</v>
      </c>
      <c r="K173" s="233" t="s">
        <v>137</v>
      </c>
      <c r="L173" s="238"/>
      <c r="M173" s="239" t="s">
        <v>1</v>
      </c>
      <c r="N173" s="240" t="s">
        <v>39</v>
      </c>
      <c r="O173" s="70"/>
      <c r="P173" s="194">
        <f>O173*H173</f>
        <v>0</v>
      </c>
      <c r="Q173" s="194">
        <v>1</v>
      </c>
      <c r="R173" s="194">
        <f>Q173*H173</f>
        <v>12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178</v>
      </c>
      <c r="AT173" s="196" t="s">
        <v>250</v>
      </c>
      <c r="AU173" s="196" t="s">
        <v>84</v>
      </c>
      <c r="AY173" s="16" t="s">
        <v>130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82</v>
      </c>
      <c r="BK173" s="197">
        <f>ROUND(I173*H173,2)</f>
        <v>0</v>
      </c>
      <c r="BL173" s="16" t="s">
        <v>147</v>
      </c>
      <c r="BM173" s="196" t="s">
        <v>294</v>
      </c>
    </row>
    <row r="174" spans="1:65" s="2" customFormat="1" ht="11.25">
      <c r="A174" s="33"/>
      <c r="B174" s="34"/>
      <c r="C174" s="35"/>
      <c r="D174" s="198" t="s">
        <v>140</v>
      </c>
      <c r="E174" s="35"/>
      <c r="F174" s="199" t="s">
        <v>292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140</v>
      </c>
      <c r="AU174" s="16" t="s">
        <v>84</v>
      </c>
    </row>
    <row r="175" spans="1:65" s="13" customFormat="1" ht="11.25">
      <c r="B175" s="204"/>
      <c r="C175" s="205"/>
      <c r="D175" s="198" t="s">
        <v>143</v>
      </c>
      <c r="E175" s="206" t="s">
        <v>1</v>
      </c>
      <c r="F175" s="207" t="s">
        <v>295</v>
      </c>
      <c r="G175" s="205"/>
      <c r="H175" s="208">
        <v>12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143</v>
      </c>
      <c r="AU175" s="214" t="s">
        <v>84</v>
      </c>
      <c r="AV175" s="13" t="s">
        <v>84</v>
      </c>
      <c r="AW175" s="13" t="s">
        <v>31</v>
      </c>
      <c r="AX175" s="13" t="s">
        <v>82</v>
      </c>
      <c r="AY175" s="214" t="s">
        <v>130</v>
      </c>
    </row>
    <row r="176" spans="1:65" s="12" customFormat="1" ht="22.9" customHeight="1">
      <c r="B176" s="169"/>
      <c r="C176" s="170"/>
      <c r="D176" s="171" t="s">
        <v>73</v>
      </c>
      <c r="E176" s="183" t="s">
        <v>182</v>
      </c>
      <c r="F176" s="183" t="s">
        <v>296</v>
      </c>
      <c r="G176" s="170"/>
      <c r="H176" s="170"/>
      <c r="I176" s="173"/>
      <c r="J176" s="184">
        <f>BK176</f>
        <v>0</v>
      </c>
      <c r="K176" s="170"/>
      <c r="L176" s="175"/>
      <c r="M176" s="176"/>
      <c r="N176" s="177"/>
      <c r="O176" s="177"/>
      <c r="P176" s="178">
        <f>SUM(P177:P191)</f>
        <v>0</v>
      </c>
      <c r="Q176" s="177"/>
      <c r="R176" s="178">
        <f>SUM(R177:R191)</f>
        <v>6.8613000000000008</v>
      </c>
      <c r="S176" s="177"/>
      <c r="T176" s="179">
        <f>SUM(T177:T191)</f>
        <v>0</v>
      </c>
      <c r="AR176" s="180" t="s">
        <v>82</v>
      </c>
      <c r="AT176" s="181" t="s">
        <v>73</v>
      </c>
      <c r="AU176" s="181" t="s">
        <v>82</v>
      </c>
      <c r="AY176" s="180" t="s">
        <v>130</v>
      </c>
      <c r="BK176" s="182">
        <f>SUM(BK177:BK191)</f>
        <v>0</v>
      </c>
    </row>
    <row r="177" spans="1:65" s="2" customFormat="1" ht="33" customHeight="1">
      <c r="A177" s="33"/>
      <c r="B177" s="34"/>
      <c r="C177" s="185" t="s">
        <v>297</v>
      </c>
      <c r="D177" s="185" t="s">
        <v>133</v>
      </c>
      <c r="E177" s="186" t="s">
        <v>298</v>
      </c>
      <c r="F177" s="187" t="s">
        <v>299</v>
      </c>
      <c r="G177" s="188" t="s">
        <v>300</v>
      </c>
      <c r="H177" s="189">
        <v>28</v>
      </c>
      <c r="I177" s="190"/>
      <c r="J177" s="191">
        <f>ROUND(I177*H177,2)</f>
        <v>0</v>
      </c>
      <c r="K177" s="187" t="s">
        <v>137</v>
      </c>
      <c r="L177" s="38"/>
      <c r="M177" s="192" t="s">
        <v>1</v>
      </c>
      <c r="N177" s="193" t="s">
        <v>39</v>
      </c>
      <c r="O177" s="70"/>
      <c r="P177" s="194">
        <f>O177*H177</f>
        <v>0</v>
      </c>
      <c r="Q177" s="194">
        <v>0.15540000000000001</v>
      </c>
      <c r="R177" s="194">
        <f>Q177*H177</f>
        <v>4.3512000000000004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147</v>
      </c>
      <c r="AT177" s="196" t="s">
        <v>133</v>
      </c>
      <c r="AU177" s="196" t="s">
        <v>84</v>
      </c>
      <c r="AY177" s="16" t="s">
        <v>130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82</v>
      </c>
      <c r="BK177" s="197">
        <f>ROUND(I177*H177,2)</f>
        <v>0</v>
      </c>
      <c r="BL177" s="16" t="s">
        <v>147</v>
      </c>
      <c r="BM177" s="196" t="s">
        <v>301</v>
      </c>
    </row>
    <row r="178" spans="1:65" s="2" customFormat="1" ht="29.25">
      <c r="A178" s="33"/>
      <c r="B178" s="34"/>
      <c r="C178" s="35"/>
      <c r="D178" s="198" t="s">
        <v>140</v>
      </c>
      <c r="E178" s="35"/>
      <c r="F178" s="199" t="s">
        <v>302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140</v>
      </c>
      <c r="AU178" s="16" t="s">
        <v>84</v>
      </c>
    </row>
    <row r="179" spans="1:65" s="13" customFormat="1" ht="11.25">
      <c r="B179" s="204"/>
      <c r="C179" s="205"/>
      <c r="D179" s="198" t="s">
        <v>143</v>
      </c>
      <c r="E179" s="206" t="s">
        <v>1</v>
      </c>
      <c r="F179" s="207" t="s">
        <v>303</v>
      </c>
      <c r="G179" s="205"/>
      <c r="H179" s="208">
        <v>28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143</v>
      </c>
      <c r="AU179" s="214" t="s">
        <v>84</v>
      </c>
      <c r="AV179" s="13" t="s">
        <v>84</v>
      </c>
      <c r="AW179" s="13" t="s">
        <v>31</v>
      </c>
      <c r="AX179" s="13" t="s">
        <v>82</v>
      </c>
      <c r="AY179" s="214" t="s">
        <v>130</v>
      </c>
    </row>
    <row r="180" spans="1:65" s="2" customFormat="1" ht="16.5" customHeight="1">
      <c r="A180" s="33"/>
      <c r="B180" s="34"/>
      <c r="C180" s="231" t="s">
        <v>304</v>
      </c>
      <c r="D180" s="231" t="s">
        <v>250</v>
      </c>
      <c r="E180" s="232" t="s">
        <v>305</v>
      </c>
      <c r="F180" s="233" t="s">
        <v>306</v>
      </c>
      <c r="G180" s="234" t="s">
        <v>300</v>
      </c>
      <c r="H180" s="235">
        <v>31</v>
      </c>
      <c r="I180" s="236"/>
      <c r="J180" s="237">
        <f>ROUND(I180*H180,2)</f>
        <v>0</v>
      </c>
      <c r="K180" s="233" t="s">
        <v>137</v>
      </c>
      <c r="L180" s="238"/>
      <c r="M180" s="239" t="s">
        <v>1</v>
      </c>
      <c r="N180" s="240" t="s">
        <v>39</v>
      </c>
      <c r="O180" s="70"/>
      <c r="P180" s="194">
        <f>O180*H180</f>
        <v>0</v>
      </c>
      <c r="Q180" s="194">
        <v>0.08</v>
      </c>
      <c r="R180" s="194">
        <f>Q180*H180</f>
        <v>2.48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178</v>
      </c>
      <c r="AT180" s="196" t="s">
        <v>250</v>
      </c>
      <c r="AU180" s="196" t="s">
        <v>84</v>
      </c>
      <c r="AY180" s="16" t="s">
        <v>130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82</v>
      </c>
      <c r="BK180" s="197">
        <f>ROUND(I180*H180,2)</f>
        <v>0</v>
      </c>
      <c r="BL180" s="16" t="s">
        <v>147</v>
      </c>
      <c r="BM180" s="196" t="s">
        <v>307</v>
      </c>
    </row>
    <row r="181" spans="1:65" s="2" customFormat="1" ht="11.25">
      <c r="A181" s="33"/>
      <c r="B181" s="34"/>
      <c r="C181" s="35"/>
      <c r="D181" s="198" t="s">
        <v>140</v>
      </c>
      <c r="E181" s="35"/>
      <c r="F181" s="199" t="s">
        <v>306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140</v>
      </c>
      <c r="AU181" s="16" t="s">
        <v>84</v>
      </c>
    </row>
    <row r="182" spans="1:65" s="13" customFormat="1" ht="11.25">
      <c r="B182" s="204"/>
      <c r="C182" s="205"/>
      <c r="D182" s="198" t="s">
        <v>143</v>
      </c>
      <c r="E182" s="206" t="s">
        <v>1</v>
      </c>
      <c r="F182" s="207" t="s">
        <v>308</v>
      </c>
      <c r="G182" s="205"/>
      <c r="H182" s="208">
        <v>31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143</v>
      </c>
      <c r="AU182" s="214" t="s">
        <v>84</v>
      </c>
      <c r="AV182" s="13" t="s">
        <v>84</v>
      </c>
      <c r="AW182" s="13" t="s">
        <v>31</v>
      </c>
      <c r="AX182" s="13" t="s">
        <v>82</v>
      </c>
      <c r="AY182" s="214" t="s">
        <v>130</v>
      </c>
    </row>
    <row r="183" spans="1:65" s="2" customFormat="1" ht="24">
      <c r="A183" s="33"/>
      <c r="B183" s="34"/>
      <c r="C183" s="185" t="s">
        <v>309</v>
      </c>
      <c r="D183" s="185" t="s">
        <v>133</v>
      </c>
      <c r="E183" s="186" t="s">
        <v>310</v>
      </c>
      <c r="F183" s="187" t="s">
        <v>311</v>
      </c>
      <c r="G183" s="188" t="s">
        <v>300</v>
      </c>
      <c r="H183" s="189">
        <v>21</v>
      </c>
      <c r="I183" s="190"/>
      <c r="J183" s="191">
        <f>ROUND(I183*H183,2)</f>
        <v>0</v>
      </c>
      <c r="K183" s="187" t="s">
        <v>137</v>
      </c>
      <c r="L183" s="38"/>
      <c r="M183" s="192" t="s">
        <v>1</v>
      </c>
      <c r="N183" s="193" t="s">
        <v>39</v>
      </c>
      <c r="O183" s="70"/>
      <c r="P183" s="194">
        <f>O183*H183</f>
        <v>0</v>
      </c>
      <c r="Q183" s="194">
        <v>1.0000000000000001E-5</v>
      </c>
      <c r="R183" s="194">
        <f>Q183*H183</f>
        <v>2.1000000000000001E-4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147</v>
      </c>
      <c r="AT183" s="196" t="s">
        <v>133</v>
      </c>
      <c r="AU183" s="196" t="s">
        <v>84</v>
      </c>
      <c r="AY183" s="16" t="s">
        <v>130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82</v>
      </c>
      <c r="BK183" s="197">
        <f>ROUND(I183*H183,2)</f>
        <v>0</v>
      </c>
      <c r="BL183" s="16" t="s">
        <v>147</v>
      </c>
      <c r="BM183" s="196" t="s">
        <v>312</v>
      </c>
    </row>
    <row r="184" spans="1:65" s="2" customFormat="1" ht="19.5">
      <c r="A184" s="33"/>
      <c r="B184" s="34"/>
      <c r="C184" s="35"/>
      <c r="D184" s="198" t="s">
        <v>140</v>
      </c>
      <c r="E184" s="35"/>
      <c r="F184" s="199" t="s">
        <v>313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140</v>
      </c>
      <c r="AU184" s="16" t="s">
        <v>84</v>
      </c>
    </row>
    <row r="185" spans="1:65" s="2" customFormat="1" ht="19.5">
      <c r="A185" s="33"/>
      <c r="B185" s="34"/>
      <c r="C185" s="35"/>
      <c r="D185" s="198" t="s">
        <v>141</v>
      </c>
      <c r="E185" s="35"/>
      <c r="F185" s="203" t="s">
        <v>314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141</v>
      </c>
      <c r="AU185" s="16" t="s">
        <v>84</v>
      </c>
    </row>
    <row r="186" spans="1:65" s="13" customFormat="1" ht="11.25">
      <c r="B186" s="204"/>
      <c r="C186" s="205"/>
      <c r="D186" s="198" t="s">
        <v>143</v>
      </c>
      <c r="E186" s="206" t="s">
        <v>1</v>
      </c>
      <c r="F186" s="207" t="s">
        <v>315</v>
      </c>
      <c r="G186" s="205"/>
      <c r="H186" s="208">
        <v>21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143</v>
      </c>
      <c r="AU186" s="214" t="s">
        <v>84</v>
      </c>
      <c r="AV186" s="13" t="s">
        <v>84</v>
      </c>
      <c r="AW186" s="13" t="s">
        <v>31</v>
      </c>
      <c r="AX186" s="13" t="s">
        <v>82</v>
      </c>
      <c r="AY186" s="214" t="s">
        <v>130</v>
      </c>
    </row>
    <row r="187" spans="1:65" s="2" customFormat="1" ht="33" customHeight="1">
      <c r="A187" s="33"/>
      <c r="B187" s="34"/>
      <c r="C187" s="185" t="s">
        <v>316</v>
      </c>
      <c r="D187" s="185" t="s">
        <v>133</v>
      </c>
      <c r="E187" s="186" t="s">
        <v>317</v>
      </c>
      <c r="F187" s="187" t="s">
        <v>318</v>
      </c>
      <c r="G187" s="188" t="s">
        <v>300</v>
      </c>
      <c r="H187" s="189">
        <v>49</v>
      </c>
      <c r="I187" s="190"/>
      <c r="J187" s="191">
        <f>ROUND(I187*H187,2)</f>
        <v>0</v>
      </c>
      <c r="K187" s="187" t="s">
        <v>137</v>
      </c>
      <c r="L187" s="38"/>
      <c r="M187" s="192" t="s">
        <v>1</v>
      </c>
      <c r="N187" s="193" t="s">
        <v>39</v>
      </c>
      <c r="O187" s="70"/>
      <c r="P187" s="194">
        <f>O187*H187</f>
        <v>0</v>
      </c>
      <c r="Q187" s="194">
        <v>6.0999999999999997E-4</v>
      </c>
      <c r="R187" s="194">
        <f>Q187*H187</f>
        <v>2.989E-2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147</v>
      </c>
      <c r="AT187" s="196" t="s">
        <v>133</v>
      </c>
      <c r="AU187" s="196" t="s">
        <v>84</v>
      </c>
      <c r="AY187" s="16" t="s">
        <v>130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82</v>
      </c>
      <c r="BK187" s="197">
        <f>ROUND(I187*H187,2)</f>
        <v>0</v>
      </c>
      <c r="BL187" s="16" t="s">
        <v>147</v>
      </c>
      <c r="BM187" s="196" t="s">
        <v>319</v>
      </c>
    </row>
    <row r="188" spans="1:65" s="2" customFormat="1" ht="39">
      <c r="A188" s="33"/>
      <c r="B188" s="34"/>
      <c r="C188" s="35"/>
      <c r="D188" s="198" t="s">
        <v>140</v>
      </c>
      <c r="E188" s="35"/>
      <c r="F188" s="199" t="s">
        <v>320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140</v>
      </c>
      <c r="AU188" s="16" t="s">
        <v>84</v>
      </c>
    </row>
    <row r="189" spans="1:65" s="13" customFormat="1" ht="11.25">
      <c r="B189" s="204"/>
      <c r="C189" s="205"/>
      <c r="D189" s="198" t="s">
        <v>143</v>
      </c>
      <c r="E189" s="206" t="s">
        <v>1</v>
      </c>
      <c r="F189" s="207" t="s">
        <v>315</v>
      </c>
      <c r="G189" s="205"/>
      <c r="H189" s="208">
        <v>21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143</v>
      </c>
      <c r="AU189" s="214" t="s">
        <v>84</v>
      </c>
      <c r="AV189" s="13" t="s">
        <v>84</v>
      </c>
      <c r="AW189" s="13" t="s">
        <v>31</v>
      </c>
      <c r="AX189" s="13" t="s">
        <v>74</v>
      </c>
      <c r="AY189" s="214" t="s">
        <v>130</v>
      </c>
    </row>
    <row r="190" spans="1:65" s="13" customFormat="1" ht="11.25">
      <c r="B190" s="204"/>
      <c r="C190" s="205"/>
      <c r="D190" s="198" t="s">
        <v>143</v>
      </c>
      <c r="E190" s="206" t="s">
        <v>1</v>
      </c>
      <c r="F190" s="207" t="s">
        <v>321</v>
      </c>
      <c r="G190" s="205"/>
      <c r="H190" s="208">
        <v>28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143</v>
      </c>
      <c r="AU190" s="214" t="s">
        <v>84</v>
      </c>
      <c r="AV190" s="13" t="s">
        <v>84</v>
      </c>
      <c r="AW190" s="13" t="s">
        <v>31</v>
      </c>
      <c r="AX190" s="13" t="s">
        <v>74</v>
      </c>
      <c r="AY190" s="214" t="s">
        <v>130</v>
      </c>
    </row>
    <row r="191" spans="1:65" s="14" customFormat="1" ht="11.25">
      <c r="B191" s="215"/>
      <c r="C191" s="216"/>
      <c r="D191" s="198" t="s">
        <v>143</v>
      </c>
      <c r="E191" s="217" t="s">
        <v>1</v>
      </c>
      <c r="F191" s="218" t="s">
        <v>146</v>
      </c>
      <c r="G191" s="216"/>
      <c r="H191" s="219">
        <v>49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143</v>
      </c>
      <c r="AU191" s="225" t="s">
        <v>84</v>
      </c>
      <c r="AV191" s="14" t="s">
        <v>147</v>
      </c>
      <c r="AW191" s="14" t="s">
        <v>31</v>
      </c>
      <c r="AX191" s="14" t="s">
        <v>82</v>
      </c>
      <c r="AY191" s="225" t="s">
        <v>130</v>
      </c>
    </row>
    <row r="192" spans="1:65" s="12" customFormat="1" ht="22.9" customHeight="1">
      <c r="B192" s="169"/>
      <c r="C192" s="170"/>
      <c r="D192" s="171" t="s">
        <v>73</v>
      </c>
      <c r="E192" s="183" t="s">
        <v>322</v>
      </c>
      <c r="F192" s="183" t="s">
        <v>323</v>
      </c>
      <c r="G192" s="170"/>
      <c r="H192" s="170"/>
      <c r="I192" s="173"/>
      <c r="J192" s="184">
        <f>BK192</f>
        <v>0</v>
      </c>
      <c r="K192" s="170"/>
      <c r="L192" s="175"/>
      <c r="M192" s="176"/>
      <c r="N192" s="177"/>
      <c r="O192" s="177"/>
      <c r="P192" s="178">
        <f>SUM(P193:P215)</f>
        <v>0</v>
      </c>
      <c r="Q192" s="177"/>
      <c r="R192" s="178">
        <f>SUM(R193:R215)</f>
        <v>0</v>
      </c>
      <c r="S192" s="177"/>
      <c r="T192" s="179">
        <f>SUM(T193:T215)</f>
        <v>0</v>
      </c>
      <c r="AR192" s="180" t="s">
        <v>82</v>
      </c>
      <c r="AT192" s="181" t="s">
        <v>73</v>
      </c>
      <c r="AU192" s="181" t="s">
        <v>82</v>
      </c>
      <c r="AY192" s="180" t="s">
        <v>130</v>
      </c>
      <c r="BK192" s="182">
        <f>SUM(BK193:BK215)</f>
        <v>0</v>
      </c>
    </row>
    <row r="193" spans="1:65" s="2" customFormat="1" ht="21.75" customHeight="1">
      <c r="A193" s="33"/>
      <c r="B193" s="34"/>
      <c r="C193" s="185" t="s">
        <v>324</v>
      </c>
      <c r="D193" s="185" t="s">
        <v>133</v>
      </c>
      <c r="E193" s="186" t="s">
        <v>325</v>
      </c>
      <c r="F193" s="187" t="s">
        <v>326</v>
      </c>
      <c r="G193" s="188" t="s">
        <v>293</v>
      </c>
      <c r="H193" s="189">
        <v>200.91399999999999</v>
      </c>
      <c r="I193" s="190"/>
      <c r="J193" s="191">
        <f>ROUND(I193*H193,2)</f>
        <v>0</v>
      </c>
      <c r="K193" s="187" t="s">
        <v>137</v>
      </c>
      <c r="L193" s="38"/>
      <c r="M193" s="192" t="s">
        <v>1</v>
      </c>
      <c r="N193" s="193" t="s">
        <v>39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147</v>
      </c>
      <c r="AT193" s="196" t="s">
        <v>133</v>
      </c>
      <c r="AU193" s="196" t="s">
        <v>84</v>
      </c>
      <c r="AY193" s="16" t="s">
        <v>130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82</v>
      </c>
      <c r="BK193" s="197">
        <f>ROUND(I193*H193,2)</f>
        <v>0</v>
      </c>
      <c r="BL193" s="16" t="s">
        <v>147</v>
      </c>
      <c r="BM193" s="196" t="s">
        <v>327</v>
      </c>
    </row>
    <row r="194" spans="1:65" s="2" customFormat="1" ht="19.5">
      <c r="A194" s="33"/>
      <c r="B194" s="34"/>
      <c r="C194" s="35"/>
      <c r="D194" s="198" t="s">
        <v>140</v>
      </c>
      <c r="E194" s="35"/>
      <c r="F194" s="199" t="s">
        <v>328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140</v>
      </c>
      <c r="AU194" s="16" t="s">
        <v>84</v>
      </c>
    </row>
    <row r="195" spans="1:65" s="13" customFormat="1" ht="11.25">
      <c r="B195" s="204"/>
      <c r="C195" s="205"/>
      <c r="D195" s="198" t="s">
        <v>143</v>
      </c>
      <c r="E195" s="206" t="s">
        <v>1</v>
      </c>
      <c r="F195" s="207" t="s">
        <v>329</v>
      </c>
      <c r="G195" s="205"/>
      <c r="H195" s="208">
        <v>158.19999999999999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143</v>
      </c>
      <c r="AU195" s="214" t="s">
        <v>84</v>
      </c>
      <c r="AV195" s="13" t="s">
        <v>84</v>
      </c>
      <c r="AW195" s="13" t="s">
        <v>31</v>
      </c>
      <c r="AX195" s="13" t="s">
        <v>74</v>
      </c>
      <c r="AY195" s="214" t="s">
        <v>130</v>
      </c>
    </row>
    <row r="196" spans="1:65" s="13" customFormat="1" ht="11.25">
      <c r="B196" s="204"/>
      <c r="C196" s="205"/>
      <c r="D196" s="198" t="s">
        <v>143</v>
      </c>
      <c r="E196" s="206" t="s">
        <v>1</v>
      </c>
      <c r="F196" s="207" t="s">
        <v>330</v>
      </c>
      <c r="G196" s="205"/>
      <c r="H196" s="208">
        <v>42.713999999999999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143</v>
      </c>
      <c r="AU196" s="214" t="s">
        <v>84</v>
      </c>
      <c r="AV196" s="13" t="s">
        <v>84</v>
      </c>
      <c r="AW196" s="13" t="s">
        <v>31</v>
      </c>
      <c r="AX196" s="13" t="s">
        <v>74</v>
      </c>
      <c r="AY196" s="214" t="s">
        <v>130</v>
      </c>
    </row>
    <row r="197" spans="1:65" s="14" customFormat="1" ht="11.25">
      <c r="B197" s="215"/>
      <c r="C197" s="216"/>
      <c r="D197" s="198" t="s">
        <v>143</v>
      </c>
      <c r="E197" s="217" t="s">
        <v>1</v>
      </c>
      <c r="F197" s="218" t="s">
        <v>146</v>
      </c>
      <c r="G197" s="216"/>
      <c r="H197" s="219">
        <v>200.91399999999999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143</v>
      </c>
      <c r="AU197" s="225" t="s">
        <v>84</v>
      </c>
      <c r="AV197" s="14" t="s">
        <v>147</v>
      </c>
      <c r="AW197" s="14" t="s">
        <v>31</v>
      </c>
      <c r="AX197" s="14" t="s">
        <v>82</v>
      </c>
      <c r="AY197" s="225" t="s">
        <v>130</v>
      </c>
    </row>
    <row r="198" spans="1:65" s="2" customFormat="1" ht="24">
      <c r="A198" s="33"/>
      <c r="B198" s="34"/>
      <c r="C198" s="185" t="s">
        <v>7</v>
      </c>
      <c r="D198" s="185" t="s">
        <v>133</v>
      </c>
      <c r="E198" s="186" t="s">
        <v>331</v>
      </c>
      <c r="F198" s="187" t="s">
        <v>332</v>
      </c>
      <c r="G198" s="188" t="s">
        <v>293</v>
      </c>
      <c r="H198" s="189">
        <v>3817.366</v>
      </c>
      <c r="I198" s="190"/>
      <c r="J198" s="191">
        <f>ROUND(I198*H198,2)</f>
        <v>0</v>
      </c>
      <c r="K198" s="187" t="s">
        <v>137</v>
      </c>
      <c r="L198" s="38"/>
      <c r="M198" s="192" t="s">
        <v>1</v>
      </c>
      <c r="N198" s="193" t="s">
        <v>39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147</v>
      </c>
      <c r="AT198" s="196" t="s">
        <v>133</v>
      </c>
      <c r="AU198" s="196" t="s">
        <v>84</v>
      </c>
      <c r="AY198" s="16" t="s">
        <v>130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82</v>
      </c>
      <c r="BK198" s="197">
        <f>ROUND(I198*H198,2)</f>
        <v>0</v>
      </c>
      <c r="BL198" s="16" t="s">
        <v>147</v>
      </c>
      <c r="BM198" s="196" t="s">
        <v>333</v>
      </c>
    </row>
    <row r="199" spans="1:65" s="2" customFormat="1" ht="29.25">
      <c r="A199" s="33"/>
      <c r="B199" s="34"/>
      <c r="C199" s="35"/>
      <c r="D199" s="198" t="s">
        <v>140</v>
      </c>
      <c r="E199" s="35"/>
      <c r="F199" s="199" t="s">
        <v>334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140</v>
      </c>
      <c r="AU199" s="16" t="s">
        <v>84</v>
      </c>
    </row>
    <row r="200" spans="1:65" s="13" customFormat="1" ht="11.25">
      <c r="B200" s="204"/>
      <c r="C200" s="205"/>
      <c r="D200" s="198" t="s">
        <v>143</v>
      </c>
      <c r="E200" s="206" t="s">
        <v>1</v>
      </c>
      <c r="F200" s="207" t="s">
        <v>335</v>
      </c>
      <c r="G200" s="205"/>
      <c r="H200" s="208">
        <v>3817.366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143</v>
      </c>
      <c r="AU200" s="214" t="s">
        <v>84</v>
      </c>
      <c r="AV200" s="13" t="s">
        <v>84</v>
      </c>
      <c r="AW200" s="13" t="s">
        <v>31</v>
      </c>
      <c r="AX200" s="13" t="s">
        <v>82</v>
      </c>
      <c r="AY200" s="214" t="s">
        <v>130</v>
      </c>
    </row>
    <row r="201" spans="1:65" s="2" customFormat="1" ht="21.75" customHeight="1">
      <c r="A201" s="33"/>
      <c r="B201" s="34"/>
      <c r="C201" s="185" t="s">
        <v>336</v>
      </c>
      <c r="D201" s="185" t="s">
        <v>133</v>
      </c>
      <c r="E201" s="186" t="s">
        <v>337</v>
      </c>
      <c r="F201" s="187" t="s">
        <v>338</v>
      </c>
      <c r="G201" s="188" t="s">
        <v>293</v>
      </c>
      <c r="H201" s="189">
        <v>148.31299999999999</v>
      </c>
      <c r="I201" s="190"/>
      <c r="J201" s="191">
        <f>ROUND(I201*H201,2)</f>
        <v>0</v>
      </c>
      <c r="K201" s="187" t="s">
        <v>137</v>
      </c>
      <c r="L201" s="38"/>
      <c r="M201" s="192" t="s">
        <v>1</v>
      </c>
      <c r="N201" s="193" t="s">
        <v>39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147</v>
      </c>
      <c r="AT201" s="196" t="s">
        <v>133</v>
      </c>
      <c r="AU201" s="196" t="s">
        <v>84</v>
      </c>
      <c r="AY201" s="16" t="s">
        <v>130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82</v>
      </c>
      <c r="BK201" s="197">
        <f>ROUND(I201*H201,2)</f>
        <v>0</v>
      </c>
      <c r="BL201" s="16" t="s">
        <v>147</v>
      </c>
      <c r="BM201" s="196" t="s">
        <v>339</v>
      </c>
    </row>
    <row r="202" spans="1:65" s="2" customFormat="1" ht="19.5">
      <c r="A202" s="33"/>
      <c r="B202" s="34"/>
      <c r="C202" s="35"/>
      <c r="D202" s="198" t="s">
        <v>140</v>
      </c>
      <c r="E202" s="35"/>
      <c r="F202" s="199" t="s">
        <v>340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140</v>
      </c>
      <c r="AU202" s="16" t="s">
        <v>84</v>
      </c>
    </row>
    <row r="203" spans="1:65" s="2" customFormat="1" ht="19.5">
      <c r="A203" s="33"/>
      <c r="B203" s="34"/>
      <c r="C203" s="35"/>
      <c r="D203" s="198" t="s">
        <v>141</v>
      </c>
      <c r="E203" s="35"/>
      <c r="F203" s="203" t="s">
        <v>341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84</v>
      </c>
    </row>
    <row r="204" spans="1:65" s="13" customFormat="1" ht="11.25">
      <c r="B204" s="204"/>
      <c r="C204" s="205"/>
      <c r="D204" s="198" t="s">
        <v>143</v>
      </c>
      <c r="E204" s="206" t="s">
        <v>1</v>
      </c>
      <c r="F204" s="207" t="s">
        <v>342</v>
      </c>
      <c r="G204" s="205"/>
      <c r="H204" s="208">
        <v>148.31299999999999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143</v>
      </c>
      <c r="AU204" s="214" t="s">
        <v>84</v>
      </c>
      <c r="AV204" s="13" t="s">
        <v>84</v>
      </c>
      <c r="AW204" s="13" t="s">
        <v>31</v>
      </c>
      <c r="AX204" s="13" t="s">
        <v>82</v>
      </c>
      <c r="AY204" s="214" t="s">
        <v>130</v>
      </c>
    </row>
    <row r="205" spans="1:65" s="2" customFormat="1" ht="24">
      <c r="A205" s="33"/>
      <c r="B205" s="34"/>
      <c r="C205" s="185" t="s">
        <v>343</v>
      </c>
      <c r="D205" s="185" t="s">
        <v>133</v>
      </c>
      <c r="E205" s="186" t="s">
        <v>344</v>
      </c>
      <c r="F205" s="187" t="s">
        <v>345</v>
      </c>
      <c r="G205" s="188" t="s">
        <v>293</v>
      </c>
      <c r="H205" s="189">
        <v>2817.9470000000001</v>
      </c>
      <c r="I205" s="190"/>
      <c r="J205" s="191">
        <f>ROUND(I205*H205,2)</f>
        <v>0</v>
      </c>
      <c r="K205" s="187" t="s">
        <v>137</v>
      </c>
      <c r="L205" s="38"/>
      <c r="M205" s="192" t="s">
        <v>1</v>
      </c>
      <c r="N205" s="193" t="s">
        <v>39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147</v>
      </c>
      <c r="AT205" s="196" t="s">
        <v>133</v>
      </c>
      <c r="AU205" s="196" t="s">
        <v>84</v>
      </c>
      <c r="AY205" s="16" t="s">
        <v>130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82</v>
      </c>
      <c r="BK205" s="197">
        <f>ROUND(I205*H205,2)</f>
        <v>0</v>
      </c>
      <c r="BL205" s="16" t="s">
        <v>147</v>
      </c>
      <c r="BM205" s="196" t="s">
        <v>346</v>
      </c>
    </row>
    <row r="206" spans="1:65" s="2" customFormat="1" ht="29.25">
      <c r="A206" s="33"/>
      <c r="B206" s="34"/>
      <c r="C206" s="35"/>
      <c r="D206" s="198" t="s">
        <v>140</v>
      </c>
      <c r="E206" s="35"/>
      <c r="F206" s="199" t="s">
        <v>334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140</v>
      </c>
      <c r="AU206" s="16" t="s">
        <v>84</v>
      </c>
    </row>
    <row r="207" spans="1:65" s="13" customFormat="1" ht="11.25">
      <c r="B207" s="204"/>
      <c r="C207" s="205"/>
      <c r="D207" s="198" t="s">
        <v>143</v>
      </c>
      <c r="E207" s="206" t="s">
        <v>1</v>
      </c>
      <c r="F207" s="207" t="s">
        <v>347</v>
      </c>
      <c r="G207" s="205"/>
      <c r="H207" s="208">
        <v>2817.9470000000001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143</v>
      </c>
      <c r="AU207" s="214" t="s">
        <v>84</v>
      </c>
      <c r="AV207" s="13" t="s">
        <v>84</v>
      </c>
      <c r="AW207" s="13" t="s">
        <v>31</v>
      </c>
      <c r="AX207" s="13" t="s">
        <v>82</v>
      </c>
      <c r="AY207" s="214" t="s">
        <v>130</v>
      </c>
    </row>
    <row r="208" spans="1:65" s="2" customFormat="1" ht="36">
      <c r="A208" s="33"/>
      <c r="B208" s="34"/>
      <c r="C208" s="185" t="s">
        <v>348</v>
      </c>
      <c r="D208" s="185" t="s">
        <v>133</v>
      </c>
      <c r="E208" s="186" t="s">
        <v>349</v>
      </c>
      <c r="F208" s="187" t="s">
        <v>350</v>
      </c>
      <c r="G208" s="188" t="s">
        <v>293</v>
      </c>
      <c r="H208" s="189">
        <v>148.31299999999999</v>
      </c>
      <c r="I208" s="190"/>
      <c r="J208" s="191">
        <f>ROUND(I208*H208,2)</f>
        <v>0</v>
      </c>
      <c r="K208" s="187" t="s">
        <v>137</v>
      </c>
      <c r="L208" s="38"/>
      <c r="M208" s="192" t="s">
        <v>1</v>
      </c>
      <c r="N208" s="193" t="s">
        <v>39</v>
      </c>
      <c r="O208" s="70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147</v>
      </c>
      <c r="AT208" s="196" t="s">
        <v>133</v>
      </c>
      <c r="AU208" s="196" t="s">
        <v>84</v>
      </c>
      <c r="AY208" s="16" t="s">
        <v>130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82</v>
      </c>
      <c r="BK208" s="197">
        <f>ROUND(I208*H208,2)</f>
        <v>0</v>
      </c>
      <c r="BL208" s="16" t="s">
        <v>147</v>
      </c>
      <c r="BM208" s="196" t="s">
        <v>351</v>
      </c>
    </row>
    <row r="209" spans="1:65" s="2" customFormat="1" ht="29.25">
      <c r="A209" s="33"/>
      <c r="B209" s="34"/>
      <c r="C209" s="35"/>
      <c r="D209" s="198" t="s">
        <v>140</v>
      </c>
      <c r="E209" s="35"/>
      <c r="F209" s="199" t="s">
        <v>352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140</v>
      </c>
      <c r="AU209" s="16" t="s">
        <v>84</v>
      </c>
    </row>
    <row r="210" spans="1:65" s="13" customFormat="1" ht="11.25">
      <c r="B210" s="204"/>
      <c r="C210" s="205"/>
      <c r="D210" s="198" t="s">
        <v>143</v>
      </c>
      <c r="E210" s="206" t="s">
        <v>1</v>
      </c>
      <c r="F210" s="207" t="s">
        <v>342</v>
      </c>
      <c r="G210" s="205"/>
      <c r="H210" s="208">
        <v>148.31299999999999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143</v>
      </c>
      <c r="AU210" s="214" t="s">
        <v>84</v>
      </c>
      <c r="AV210" s="13" t="s">
        <v>84</v>
      </c>
      <c r="AW210" s="13" t="s">
        <v>31</v>
      </c>
      <c r="AX210" s="13" t="s">
        <v>82</v>
      </c>
      <c r="AY210" s="214" t="s">
        <v>130</v>
      </c>
    </row>
    <row r="211" spans="1:65" s="2" customFormat="1" ht="24">
      <c r="A211" s="33"/>
      <c r="B211" s="34"/>
      <c r="C211" s="185" t="s">
        <v>353</v>
      </c>
      <c r="D211" s="185" t="s">
        <v>133</v>
      </c>
      <c r="E211" s="186" t="s">
        <v>354</v>
      </c>
      <c r="F211" s="187" t="s">
        <v>355</v>
      </c>
      <c r="G211" s="188" t="s">
        <v>293</v>
      </c>
      <c r="H211" s="189">
        <v>200.91399999999999</v>
      </c>
      <c r="I211" s="190"/>
      <c r="J211" s="191">
        <f>ROUND(I211*H211,2)</f>
        <v>0</v>
      </c>
      <c r="K211" s="187" t="s">
        <v>137</v>
      </c>
      <c r="L211" s="38"/>
      <c r="M211" s="192" t="s">
        <v>1</v>
      </c>
      <c r="N211" s="193" t="s">
        <v>39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147</v>
      </c>
      <c r="AT211" s="196" t="s">
        <v>133</v>
      </c>
      <c r="AU211" s="196" t="s">
        <v>84</v>
      </c>
      <c r="AY211" s="16" t="s">
        <v>130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82</v>
      </c>
      <c r="BK211" s="197">
        <f>ROUND(I211*H211,2)</f>
        <v>0</v>
      </c>
      <c r="BL211" s="16" t="s">
        <v>147</v>
      </c>
      <c r="BM211" s="196" t="s">
        <v>356</v>
      </c>
    </row>
    <row r="212" spans="1:65" s="2" customFormat="1" ht="29.25">
      <c r="A212" s="33"/>
      <c r="B212" s="34"/>
      <c r="C212" s="35"/>
      <c r="D212" s="198" t="s">
        <v>140</v>
      </c>
      <c r="E212" s="35"/>
      <c r="F212" s="199" t="s">
        <v>357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140</v>
      </c>
      <c r="AU212" s="16" t="s">
        <v>84</v>
      </c>
    </row>
    <row r="213" spans="1:65" s="13" customFormat="1" ht="11.25">
      <c r="B213" s="204"/>
      <c r="C213" s="205"/>
      <c r="D213" s="198" t="s">
        <v>143</v>
      </c>
      <c r="E213" s="206" t="s">
        <v>1</v>
      </c>
      <c r="F213" s="207" t="s">
        <v>329</v>
      </c>
      <c r="G213" s="205"/>
      <c r="H213" s="208">
        <v>158.19999999999999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143</v>
      </c>
      <c r="AU213" s="214" t="s">
        <v>84</v>
      </c>
      <c r="AV213" s="13" t="s">
        <v>84</v>
      </c>
      <c r="AW213" s="13" t="s">
        <v>31</v>
      </c>
      <c r="AX213" s="13" t="s">
        <v>74</v>
      </c>
      <c r="AY213" s="214" t="s">
        <v>130</v>
      </c>
    </row>
    <row r="214" spans="1:65" s="13" customFormat="1" ht="11.25">
      <c r="B214" s="204"/>
      <c r="C214" s="205"/>
      <c r="D214" s="198" t="s">
        <v>143</v>
      </c>
      <c r="E214" s="206" t="s">
        <v>1</v>
      </c>
      <c r="F214" s="207" t="s">
        <v>330</v>
      </c>
      <c r="G214" s="205"/>
      <c r="H214" s="208">
        <v>42.713999999999999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143</v>
      </c>
      <c r="AU214" s="214" t="s">
        <v>84</v>
      </c>
      <c r="AV214" s="13" t="s">
        <v>84</v>
      </c>
      <c r="AW214" s="13" t="s">
        <v>31</v>
      </c>
      <c r="AX214" s="13" t="s">
        <v>74</v>
      </c>
      <c r="AY214" s="214" t="s">
        <v>130</v>
      </c>
    </row>
    <row r="215" spans="1:65" s="14" customFormat="1" ht="11.25">
      <c r="B215" s="215"/>
      <c r="C215" s="216"/>
      <c r="D215" s="198" t="s">
        <v>143</v>
      </c>
      <c r="E215" s="217" t="s">
        <v>1</v>
      </c>
      <c r="F215" s="218" t="s">
        <v>146</v>
      </c>
      <c r="G215" s="216"/>
      <c r="H215" s="219">
        <v>200.91399999999999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143</v>
      </c>
      <c r="AU215" s="225" t="s">
        <v>84</v>
      </c>
      <c r="AV215" s="14" t="s">
        <v>147</v>
      </c>
      <c r="AW215" s="14" t="s">
        <v>31</v>
      </c>
      <c r="AX215" s="14" t="s">
        <v>82</v>
      </c>
      <c r="AY215" s="225" t="s">
        <v>130</v>
      </c>
    </row>
    <row r="216" spans="1:65" s="12" customFormat="1" ht="22.9" customHeight="1">
      <c r="B216" s="169"/>
      <c r="C216" s="170"/>
      <c r="D216" s="171" t="s">
        <v>73</v>
      </c>
      <c r="E216" s="183" t="s">
        <v>358</v>
      </c>
      <c r="F216" s="183" t="s">
        <v>359</v>
      </c>
      <c r="G216" s="170"/>
      <c r="H216" s="170"/>
      <c r="I216" s="173"/>
      <c r="J216" s="184">
        <f>BK216</f>
        <v>0</v>
      </c>
      <c r="K216" s="170"/>
      <c r="L216" s="175"/>
      <c r="M216" s="176"/>
      <c r="N216" s="177"/>
      <c r="O216" s="177"/>
      <c r="P216" s="178">
        <f>SUM(P217:P218)</f>
        <v>0</v>
      </c>
      <c r="Q216" s="177"/>
      <c r="R216" s="178">
        <f>SUM(R217:R218)</f>
        <v>0</v>
      </c>
      <c r="S216" s="177"/>
      <c r="T216" s="179">
        <f>SUM(T217:T218)</f>
        <v>0</v>
      </c>
      <c r="AR216" s="180" t="s">
        <v>82</v>
      </c>
      <c r="AT216" s="181" t="s">
        <v>73</v>
      </c>
      <c r="AU216" s="181" t="s">
        <v>82</v>
      </c>
      <c r="AY216" s="180" t="s">
        <v>130</v>
      </c>
      <c r="BK216" s="182">
        <f>SUM(BK217:BK218)</f>
        <v>0</v>
      </c>
    </row>
    <row r="217" spans="1:65" s="2" customFormat="1" ht="33" customHeight="1">
      <c r="A217" s="33"/>
      <c r="B217" s="34"/>
      <c r="C217" s="185" t="s">
        <v>360</v>
      </c>
      <c r="D217" s="185" t="s">
        <v>133</v>
      </c>
      <c r="E217" s="186" t="s">
        <v>361</v>
      </c>
      <c r="F217" s="187" t="s">
        <v>362</v>
      </c>
      <c r="G217" s="188" t="s">
        <v>293</v>
      </c>
      <c r="H217" s="189">
        <v>18.863</v>
      </c>
      <c r="I217" s="190"/>
      <c r="J217" s="191">
        <f>ROUND(I217*H217,2)</f>
        <v>0</v>
      </c>
      <c r="K217" s="187" t="s">
        <v>137</v>
      </c>
      <c r="L217" s="38"/>
      <c r="M217" s="192" t="s">
        <v>1</v>
      </c>
      <c r="N217" s="193" t="s">
        <v>39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147</v>
      </c>
      <c r="AT217" s="196" t="s">
        <v>133</v>
      </c>
      <c r="AU217" s="196" t="s">
        <v>84</v>
      </c>
      <c r="AY217" s="16" t="s">
        <v>130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82</v>
      </c>
      <c r="BK217" s="197">
        <f>ROUND(I217*H217,2)</f>
        <v>0</v>
      </c>
      <c r="BL217" s="16" t="s">
        <v>147</v>
      </c>
      <c r="BM217" s="196" t="s">
        <v>363</v>
      </c>
    </row>
    <row r="218" spans="1:65" s="2" customFormat="1" ht="29.25">
      <c r="A218" s="33"/>
      <c r="B218" s="34"/>
      <c r="C218" s="35"/>
      <c r="D218" s="198" t="s">
        <v>140</v>
      </c>
      <c r="E218" s="35"/>
      <c r="F218" s="199" t="s">
        <v>364</v>
      </c>
      <c r="G218" s="35"/>
      <c r="H218" s="35"/>
      <c r="I218" s="200"/>
      <c r="J218" s="35"/>
      <c r="K218" s="35"/>
      <c r="L218" s="38"/>
      <c r="M218" s="226"/>
      <c r="N218" s="227"/>
      <c r="O218" s="228"/>
      <c r="P218" s="228"/>
      <c r="Q218" s="228"/>
      <c r="R218" s="228"/>
      <c r="S218" s="228"/>
      <c r="T218" s="22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140</v>
      </c>
      <c r="AU218" s="16" t="s">
        <v>84</v>
      </c>
    </row>
    <row r="219" spans="1:65" s="2" customFormat="1" ht="6.95" customHeight="1">
      <c r="A219" s="33"/>
      <c r="B219" s="53"/>
      <c r="C219" s="54"/>
      <c r="D219" s="54"/>
      <c r="E219" s="54"/>
      <c r="F219" s="54"/>
      <c r="G219" s="54"/>
      <c r="H219" s="54"/>
      <c r="I219" s="54"/>
      <c r="J219" s="54"/>
      <c r="K219" s="54"/>
      <c r="L219" s="38"/>
      <c r="M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</sheetData>
  <sheetProtection algorithmName="SHA-512" hashValue="52R2Z/6b4pulZYhxoLTyqCuk3uWEmMuetS56tYrggKkW9u6Ta1eXiW2p6n/vYLW0no5S+q5RYnff7oeu3zLTDw==" saltValue="MtC2qJyLiRBnasOKgLMnvNNEBOdjz9DYyhqHzprgVmhy+VtcJRqNLQ2C2GcYKybipOOctz+EEu8oUxurFjzhbA==" spinCount="100000" sheet="1" objects="1" scenarios="1" formatColumns="0" formatRows="0" autoFilter="0"/>
  <autoFilter ref="C121:K218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98" t="s">
        <v>365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ROUND((SUM(BE122:BE171)),  2)</f>
        <v>0</v>
      </c>
      <c r="G33" s="33"/>
      <c r="H33" s="33"/>
      <c r="I33" s="123">
        <v>0.21</v>
      </c>
      <c r="J33" s="122">
        <f>ROUND(((SUM(BE122:BE171))*I33),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ROUND((SUM(BF122:BF171)),  2)</f>
        <v>0</v>
      </c>
      <c r="G34" s="33"/>
      <c r="H34" s="33"/>
      <c r="I34" s="123">
        <v>0.15</v>
      </c>
      <c r="J34" s="122">
        <f>ROUND(((SUM(BF122:BF171))*I34),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ROUND((SUM(BG122:BG171)),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ROUND((SUM(BH122:BH171)),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ROUND((SUM(BI122:BI171)),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55" t="str">
        <f>E9</f>
        <v>01.2 - I.etapa - sanace zemní pláně (km 0,000 00 - km 0,080 00)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209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211</v>
      </c>
      <c r="E99" s="155"/>
      <c r="F99" s="155"/>
      <c r="G99" s="155"/>
      <c r="H99" s="155"/>
      <c r="I99" s="155"/>
      <c r="J99" s="156">
        <f>J146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J151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213</v>
      </c>
      <c r="E101" s="155"/>
      <c r="F101" s="155"/>
      <c r="G101" s="155"/>
      <c r="H101" s="155"/>
      <c r="I101" s="155"/>
      <c r="J101" s="156">
        <f>J158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214</v>
      </c>
      <c r="E102" s="155"/>
      <c r="F102" s="155"/>
      <c r="G102" s="155"/>
      <c r="H102" s="155"/>
      <c r="I102" s="155"/>
      <c r="J102" s="156">
        <f>J169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3" t="str">
        <f>E7</f>
        <v>Souvislá údržba ulice Vlkovická</v>
      </c>
      <c r="F112" s="304"/>
      <c r="G112" s="304"/>
      <c r="H112" s="30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30" customHeight="1">
      <c r="A114" s="33"/>
      <c r="B114" s="34"/>
      <c r="C114" s="35"/>
      <c r="D114" s="35"/>
      <c r="E114" s="255" t="str">
        <f>E9</f>
        <v>01.2 - I.etapa - sanace zemní pláně (km 0,000 00 - km 0,080 00)</v>
      </c>
      <c r="F114" s="305"/>
      <c r="G114" s="305"/>
      <c r="H114" s="30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Praha 14</v>
      </c>
      <c r="G116" s="35"/>
      <c r="H116" s="35"/>
      <c r="I116" s="28" t="s">
        <v>22</v>
      </c>
      <c r="J116" s="65" t="str">
        <f>IF(J12="","",J12)</f>
        <v>11.1.2021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30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116</v>
      </c>
      <c r="D121" s="161" t="s">
        <v>59</v>
      </c>
      <c r="E121" s="161" t="s">
        <v>55</v>
      </c>
      <c r="F121" s="161" t="s">
        <v>56</v>
      </c>
      <c r="G121" s="161" t="s">
        <v>117</v>
      </c>
      <c r="H121" s="161" t="s">
        <v>118</v>
      </c>
      <c r="I121" s="161" t="s">
        <v>119</v>
      </c>
      <c r="J121" s="161" t="s">
        <v>105</v>
      </c>
      <c r="K121" s="162" t="s">
        <v>120</v>
      </c>
      <c r="L121" s="163"/>
      <c r="M121" s="74" t="s">
        <v>1</v>
      </c>
      <c r="N121" s="75" t="s">
        <v>38</v>
      </c>
      <c r="O121" s="75" t="s">
        <v>121</v>
      </c>
      <c r="P121" s="75" t="s">
        <v>122</v>
      </c>
      <c r="Q121" s="75" t="s">
        <v>123</v>
      </c>
      <c r="R121" s="75" t="s">
        <v>124</v>
      </c>
      <c r="S121" s="75" t="s">
        <v>125</v>
      </c>
      <c r="T121" s="76" t="s">
        <v>126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127</v>
      </c>
      <c r="D122" s="35"/>
      <c r="E122" s="35"/>
      <c r="F122" s="35"/>
      <c r="G122" s="35"/>
      <c r="H122" s="35"/>
      <c r="I122" s="35"/>
      <c r="J122" s="164">
        <f>BK122</f>
        <v>0</v>
      </c>
      <c r="K122" s="35"/>
      <c r="L122" s="38"/>
      <c r="M122" s="77"/>
      <c r="N122" s="165"/>
      <c r="O122" s="78"/>
      <c r="P122" s="166">
        <f>P123</f>
        <v>0</v>
      </c>
      <c r="Q122" s="78"/>
      <c r="R122" s="166">
        <f>R123</f>
        <v>0.32430999999999999</v>
      </c>
      <c r="S122" s="78"/>
      <c r="T122" s="167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107</v>
      </c>
      <c r="BK122" s="168">
        <f>BK123</f>
        <v>0</v>
      </c>
    </row>
    <row r="123" spans="1:65" s="12" customFormat="1" ht="25.9" customHeight="1">
      <c r="B123" s="169"/>
      <c r="C123" s="170"/>
      <c r="D123" s="171" t="s">
        <v>73</v>
      </c>
      <c r="E123" s="172" t="s">
        <v>215</v>
      </c>
      <c r="F123" s="172" t="s">
        <v>216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P124+P146+P151+P158+P169</f>
        <v>0</v>
      </c>
      <c r="Q123" s="177"/>
      <c r="R123" s="178">
        <f>R124+R146+R151+R158+R169</f>
        <v>0.32430999999999999</v>
      </c>
      <c r="S123" s="177"/>
      <c r="T123" s="179">
        <f>T124+T146+T151+T158+T169</f>
        <v>0</v>
      </c>
      <c r="AR123" s="180" t="s">
        <v>82</v>
      </c>
      <c r="AT123" s="181" t="s">
        <v>73</v>
      </c>
      <c r="AU123" s="181" t="s">
        <v>74</v>
      </c>
      <c r="AY123" s="180" t="s">
        <v>130</v>
      </c>
      <c r="BK123" s="182">
        <f>BK124+BK146+BK151+BK158+BK169</f>
        <v>0</v>
      </c>
    </row>
    <row r="124" spans="1:65" s="12" customFormat="1" ht="22.9" customHeight="1">
      <c r="B124" s="169"/>
      <c r="C124" s="170"/>
      <c r="D124" s="171" t="s">
        <v>73</v>
      </c>
      <c r="E124" s="183" t="s">
        <v>82</v>
      </c>
      <c r="F124" s="183" t="s">
        <v>217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SUM(P125:P145)</f>
        <v>0</v>
      </c>
      <c r="Q124" s="177"/>
      <c r="R124" s="178">
        <f>SUM(R125:R145)</f>
        <v>0</v>
      </c>
      <c r="S124" s="177"/>
      <c r="T124" s="179">
        <f>SUM(T125:T145)</f>
        <v>0</v>
      </c>
      <c r="AR124" s="180" t="s">
        <v>82</v>
      </c>
      <c r="AT124" s="181" t="s">
        <v>73</v>
      </c>
      <c r="AU124" s="181" t="s">
        <v>82</v>
      </c>
      <c r="AY124" s="180" t="s">
        <v>130</v>
      </c>
      <c r="BK124" s="182">
        <f>SUM(BK125:BK145)</f>
        <v>0</v>
      </c>
    </row>
    <row r="125" spans="1:65" s="2" customFormat="1" ht="36">
      <c r="A125" s="33"/>
      <c r="B125" s="34"/>
      <c r="C125" s="185" t="s">
        <v>82</v>
      </c>
      <c r="D125" s="185" t="s">
        <v>133</v>
      </c>
      <c r="E125" s="186" t="s">
        <v>228</v>
      </c>
      <c r="F125" s="187" t="s">
        <v>229</v>
      </c>
      <c r="G125" s="188" t="s">
        <v>230</v>
      </c>
      <c r="H125" s="189">
        <v>118.65</v>
      </c>
      <c r="I125" s="190"/>
      <c r="J125" s="191">
        <f>ROUND(I125*H125,2)</f>
        <v>0</v>
      </c>
      <c r="K125" s="187" t="s">
        <v>137</v>
      </c>
      <c r="L125" s="38"/>
      <c r="M125" s="192" t="s">
        <v>1</v>
      </c>
      <c r="N125" s="193" t="s">
        <v>39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147</v>
      </c>
      <c r="AT125" s="196" t="s">
        <v>133</v>
      </c>
      <c r="AU125" s="196" t="s">
        <v>84</v>
      </c>
      <c r="AY125" s="16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82</v>
      </c>
      <c r="BK125" s="197">
        <f>ROUND(I125*H125,2)</f>
        <v>0</v>
      </c>
      <c r="BL125" s="16" t="s">
        <v>147</v>
      </c>
      <c r="BM125" s="196" t="s">
        <v>366</v>
      </c>
    </row>
    <row r="126" spans="1:65" s="2" customFormat="1" ht="19.5">
      <c r="A126" s="33"/>
      <c r="B126" s="34"/>
      <c r="C126" s="35"/>
      <c r="D126" s="198" t="s">
        <v>140</v>
      </c>
      <c r="E126" s="35"/>
      <c r="F126" s="199" t="s">
        <v>232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84</v>
      </c>
    </row>
    <row r="127" spans="1:65" s="13" customFormat="1" ht="11.25">
      <c r="B127" s="204"/>
      <c r="C127" s="205"/>
      <c r="D127" s="198" t="s">
        <v>143</v>
      </c>
      <c r="E127" s="206" t="s">
        <v>1</v>
      </c>
      <c r="F127" s="207" t="s">
        <v>367</v>
      </c>
      <c r="G127" s="205"/>
      <c r="H127" s="208">
        <v>118.65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143</v>
      </c>
      <c r="AU127" s="214" t="s">
        <v>84</v>
      </c>
      <c r="AV127" s="13" t="s">
        <v>84</v>
      </c>
      <c r="AW127" s="13" t="s">
        <v>31</v>
      </c>
      <c r="AX127" s="13" t="s">
        <v>82</v>
      </c>
      <c r="AY127" s="214" t="s">
        <v>130</v>
      </c>
    </row>
    <row r="128" spans="1:65" s="2" customFormat="1" ht="24">
      <c r="A128" s="33"/>
      <c r="B128" s="34"/>
      <c r="C128" s="185" t="s">
        <v>84</v>
      </c>
      <c r="D128" s="185" t="s">
        <v>133</v>
      </c>
      <c r="E128" s="186" t="s">
        <v>234</v>
      </c>
      <c r="F128" s="187" t="s">
        <v>235</v>
      </c>
      <c r="G128" s="188" t="s">
        <v>230</v>
      </c>
      <c r="H128" s="189">
        <v>35.594999999999999</v>
      </c>
      <c r="I128" s="190"/>
      <c r="J128" s="191">
        <f>ROUND(I128*H128,2)</f>
        <v>0</v>
      </c>
      <c r="K128" s="187" t="s">
        <v>368</v>
      </c>
      <c r="L128" s="38"/>
      <c r="M128" s="192" t="s">
        <v>1</v>
      </c>
      <c r="N128" s="193" t="s">
        <v>39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147</v>
      </c>
      <c r="AT128" s="196" t="s">
        <v>133</v>
      </c>
      <c r="AU128" s="196" t="s">
        <v>84</v>
      </c>
      <c r="AY128" s="16" t="s">
        <v>130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82</v>
      </c>
      <c r="BK128" s="197">
        <f>ROUND(I128*H128,2)</f>
        <v>0</v>
      </c>
      <c r="BL128" s="16" t="s">
        <v>147</v>
      </c>
      <c r="BM128" s="196" t="s">
        <v>369</v>
      </c>
    </row>
    <row r="129" spans="1:65" s="2" customFormat="1" ht="29.25">
      <c r="A129" s="33"/>
      <c r="B129" s="34"/>
      <c r="C129" s="35"/>
      <c r="D129" s="198" t="s">
        <v>140</v>
      </c>
      <c r="E129" s="35"/>
      <c r="F129" s="199" t="s">
        <v>237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140</v>
      </c>
      <c r="AU129" s="16" t="s">
        <v>84</v>
      </c>
    </row>
    <row r="130" spans="1:65" s="2" customFormat="1" ht="19.5">
      <c r="A130" s="33"/>
      <c r="B130" s="34"/>
      <c r="C130" s="35"/>
      <c r="D130" s="198" t="s">
        <v>141</v>
      </c>
      <c r="E130" s="35"/>
      <c r="F130" s="203" t="s">
        <v>238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13" customFormat="1" ht="11.25">
      <c r="B131" s="204"/>
      <c r="C131" s="205"/>
      <c r="D131" s="198" t="s">
        <v>143</v>
      </c>
      <c r="E131" s="206" t="s">
        <v>1</v>
      </c>
      <c r="F131" s="207" t="s">
        <v>370</v>
      </c>
      <c r="G131" s="205"/>
      <c r="H131" s="208">
        <v>35.594999999999999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143</v>
      </c>
      <c r="AU131" s="214" t="s">
        <v>84</v>
      </c>
      <c r="AV131" s="13" t="s">
        <v>84</v>
      </c>
      <c r="AW131" s="13" t="s">
        <v>31</v>
      </c>
      <c r="AX131" s="13" t="s">
        <v>82</v>
      </c>
      <c r="AY131" s="214" t="s">
        <v>130</v>
      </c>
    </row>
    <row r="132" spans="1:65" s="2" customFormat="1" ht="33" customHeight="1">
      <c r="A132" s="33"/>
      <c r="B132" s="34"/>
      <c r="C132" s="185" t="s">
        <v>153</v>
      </c>
      <c r="D132" s="185" t="s">
        <v>133</v>
      </c>
      <c r="E132" s="186" t="s">
        <v>371</v>
      </c>
      <c r="F132" s="187" t="s">
        <v>372</v>
      </c>
      <c r="G132" s="188" t="s">
        <v>230</v>
      </c>
      <c r="H132" s="189">
        <v>118.65</v>
      </c>
      <c r="I132" s="190"/>
      <c r="J132" s="191">
        <f>ROUND(I132*H132,2)</f>
        <v>0</v>
      </c>
      <c r="K132" s="187" t="s">
        <v>137</v>
      </c>
      <c r="L132" s="38"/>
      <c r="M132" s="192" t="s">
        <v>1</v>
      </c>
      <c r="N132" s="193" t="s">
        <v>39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147</v>
      </c>
      <c r="AT132" s="196" t="s">
        <v>133</v>
      </c>
      <c r="AU132" s="196" t="s">
        <v>84</v>
      </c>
      <c r="AY132" s="16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147</v>
      </c>
      <c r="BM132" s="196" t="s">
        <v>373</v>
      </c>
    </row>
    <row r="133" spans="1:65" s="2" customFormat="1" ht="39">
      <c r="A133" s="33"/>
      <c r="B133" s="34"/>
      <c r="C133" s="35"/>
      <c r="D133" s="198" t="s">
        <v>140</v>
      </c>
      <c r="E133" s="35"/>
      <c r="F133" s="199" t="s">
        <v>374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140</v>
      </c>
      <c r="AU133" s="16" t="s">
        <v>84</v>
      </c>
    </row>
    <row r="134" spans="1:65" s="2" customFormat="1" ht="19.5">
      <c r="A134" s="33"/>
      <c r="B134" s="34"/>
      <c r="C134" s="35"/>
      <c r="D134" s="198" t="s">
        <v>141</v>
      </c>
      <c r="E134" s="35"/>
      <c r="F134" s="203" t="s">
        <v>375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13" customFormat="1" ht="11.25">
      <c r="B135" s="204"/>
      <c r="C135" s="205"/>
      <c r="D135" s="198" t="s">
        <v>143</v>
      </c>
      <c r="E135" s="206" t="s">
        <v>1</v>
      </c>
      <c r="F135" s="207" t="s">
        <v>367</v>
      </c>
      <c r="G135" s="205"/>
      <c r="H135" s="208">
        <v>118.65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143</v>
      </c>
      <c r="AU135" s="214" t="s">
        <v>84</v>
      </c>
      <c r="AV135" s="13" t="s">
        <v>84</v>
      </c>
      <c r="AW135" s="13" t="s">
        <v>31</v>
      </c>
      <c r="AX135" s="13" t="s">
        <v>82</v>
      </c>
      <c r="AY135" s="214" t="s">
        <v>130</v>
      </c>
    </row>
    <row r="136" spans="1:65" s="2" customFormat="1" ht="36">
      <c r="A136" s="33"/>
      <c r="B136" s="34"/>
      <c r="C136" s="185" t="s">
        <v>147</v>
      </c>
      <c r="D136" s="185" t="s">
        <v>133</v>
      </c>
      <c r="E136" s="186" t="s">
        <v>376</v>
      </c>
      <c r="F136" s="187" t="s">
        <v>377</v>
      </c>
      <c r="G136" s="188" t="s">
        <v>230</v>
      </c>
      <c r="H136" s="189">
        <v>118.65</v>
      </c>
      <c r="I136" s="190"/>
      <c r="J136" s="191">
        <f>ROUND(I136*H136,2)</f>
        <v>0</v>
      </c>
      <c r="K136" s="187" t="s">
        <v>137</v>
      </c>
      <c r="L136" s="38"/>
      <c r="M136" s="192" t="s">
        <v>1</v>
      </c>
      <c r="N136" s="193" t="s">
        <v>39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147</v>
      </c>
      <c r="AT136" s="196" t="s">
        <v>133</v>
      </c>
      <c r="AU136" s="196" t="s">
        <v>84</v>
      </c>
      <c r="AY136" s="16" t="s">
        <v>130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82</v>
      </c>
      <c r="BK136" s="197">
        <f>ROUND(I136*H136,2)</f>
        <v>0</v>
      </c>
      <c r="BL136" s="16" t="s">
        <v>147</v>
      </c>
      <c r="BM136" s="196" t="s">
        <v>378</v>
      </c>
    </row>
    <row r="137" spans="1:65" s="2" customFormat="1" ht="48.75">
      <c r="A137" s="33"/>
      <c r="B137" s="34"/>
      <c r="C137" s="35"/>
      <c r="D137" s="198" t="s">
        <v>140</v>
      </c>
      <c r="E137" s="35"/>
      <c r="F137" s="199" t="s">
        <v>379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84</v>
      </c>
    </row>
    <row r="138" spans="1:65" s="2" customFormat="1" ht="19.5">
      <c r="A138" s="33"/>
      <c r="B138" s="34"/>
      <c r="C138" s="35"/>
      <c r="D138" s="198" t="s">
        <v>141</v>
      </c>
      <c r="E138" s="35"/>
      <c r="F138" s="203" t="s">
        <v>375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141</v>
      </c>
      <c r="AU138" s="16" t="s">
        <v>84</v>
      </c>
    </row>
    <row r="139" spans="1:65" s="13" customFormat="1" ht="11.25">
      <c r="B139" s="204"/>
      <c r="C139" s="205"/>
      <c r="D139" s="198" t="s">
        <v>143</v>
      </c>
      <c r="E139" s="206" t="s">
        <v>1</v>
      </c>
      <c r="F139" s="207" t="s">
        <v>367</v>
      </c>
      <c r="G139" s="205"/>
      <c r="H139" s="208">
        <v>118.65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143</v>
      </c>
      <c r="AU139" s="214" t="s">
        <v>84</v>
      </c>
      <c r="AV139" s="13" t="s">
        <v>84</v>
      </c>
      <c r="AW139" s="13" t="s">
        <v>31</v>
      </c>
      <c r="AX139" s="13" t="s">
        <v>82</v>
      </c>
      <c r="AY139" s="214" t="s">
        <v>130</v>
      </c>
    </row>
    <row r="140" spans="1:65" s="2" customFormat="1" ht="24">
      <c r="A140" s="33"/>
      <c r="B140" s="34"/>
      <c r="C140" s="185" t="s">
        <v>129</v>
      </c>
      <c r="D140" s="185" t="s">
        <v>133</v>
      </c>
      <c r="E140" s="186" t="s">
        <v>380</v>
      </c>
      <c r="F140" s="187" t="s">
        <v>381</v>
      </c>
      <c r="G140" s="188" t="s">
        <v>230</v>
      </c>
      <c r="H140" s="189">
        <v>118.65</v>
      </c>
      <c r="I140" s="190"/>
      <c r="J140" s="191">
        <f>ROUND(I140*H140,2)</f>
        <v>0</v>
      </c>
      <c r="K140" s="187" t="s">
        <v>137</v>
      </c>
      <c r="L140" s="38"/>
      <c r="M140" s="192" t="s">
        <v>1</v>
      </c>
      <c r="N140" s="193" t="s">
        <v>39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147</v>
      </c>
      <c r="AT140" s="196" t="s">
        <v>133</v>
      </c>
      <c r="AU140" s="196" t="s">
        <v>84</v>
      </c>
      <c r="AY140" s="16" t="s">
        <v>130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82</v>
      </c>
      <c r="BK140" s="197">
        <f>ROUND(I140*H140,2)</f>
        <v>0</v>
      </c>
      <c r="BL140" s="16" t="s">
        <v>147</v>
      </c>
      <c r="BM140" s="196" t="s">
        <v>382</v>
      </c>
    </row>
    <row r="141" spans="1:65" s="2" customFormat="1" ht="29.25">
      <c r="A141" s="33"/>
      <c r="B141" s="34"/>
      <c r="C141" s="35"/>
      <c r="D141" s="198" t="s">
        <v>140</v>
      </c>
      <c r="E141" s="35"/>
      <c r="F141" s="199" t="s">
        <v>383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140</v>
      </c>
      <c r="AU141" s="16" t="s">
        <v>84</v>
      </c>
    </row>
    <row r="142" spans="1:65" s="13" customFormat="1" ht="11.25">
      <c r="B142" s="204"/>
      <c r="C142" s="205"/>
      <c r="D142" s="198" t="s">
        <v>143</v>
      </c>
      <c r="E142" s="206" t="s">
        <v>1</v>
      </c>
      <c r="F142" s="207" t="s">
        <v>367</v>
      </c>
      <c r="G142" s="205"/>
      <c r="H142" s="208">
        <v>118.65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143</v>
      </c>
      <c r="AU142" s="214" t="s">
        <v>84</v>
      </c>
      <c r="AV142" s="13" t="s">
        <v>84</v>
      </c>
      <c r="AW142" s="13" t="s">
        <v>31</v>
      </c>
      <c r="AX142" s="13" t="s">
        <v>82</v>
      </c>
      <c r="AY142" s="214" t="s">
        <v>130</v>
      </c>
    </row>
    <row r="143" spans="1:65" s="2" customFormat="1" ht="24">
      <c r="A143" s="33"/>
      <c r="B143" s="34"/>
      <c r="C143" s="185" t="s">
        <v>167</v>
      </c>
      <c r="D143" s="185" t="s">
        <v>133</v>
      </c>
      <c r="E143" s="186" t="s">
        <v>257</v>
      </c>
      <c r="F143" s="187" t="s">
        <v>384</v>
      </c>
      <c r="G143" s="188" t="s">
        <v>206</v>
      </c>
      <c r="H143" s="189">
        <v>395.5</v>
      </c>
      <c r="I143" s="190"/>
      <c r="J143" s="191">
        <f>ROUND(I143*H143,2)</f>
        <v>0</v>
      </c>
      <c r="K143" s="187" t="s">
        <v>137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147</v>
      </c>
      <c r="AT143" s="196" t="s">
        <v>133</v>
      </c>
      <c r="AU143" s="196" t="s">
        <v>84</v>
      </c>
      <c r="AY143" s="16" t="s">
        <v>130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147</v>
      </c>
      <c r="BM143" s="196" t="s">
        <v>385</v>
      </c>
    </row>
    <row r="144" spans="1:65" s="2" customFormat="1" ht="19.5">
      <c r="A144" s="33"/>
      <c r="B144" s="34"/>
      <c r="C144" s="35"/>
      <c r="D144" s="198" t="s">
        <v>140</v>
      </c>
      <c r="E144" s="35"/>
      <c r="F144" s="199" t="s">
        <v>260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140</v>
      </c>
      <c r="AU144" s="16" t="s">
        <v>84</v>
      </c>
    </row>
    <row r="145" spans="1:65" s="13" customFormat="1" ht="11.25">
      <c r="B145" s="204"/>
      <c r="C145" s="205"/>
      <c r="D145" s="198" t="s">
        <v>143</v>
      </c>
      <c r="E145" s="206" t="s">
        <v>1</v>
      </c>
      <c r="F145" s="207" t="s">
        <v>223</v>
      </c>
      <c r="G145" s="205"/>
      <c r="H145" s="208">
        <v>395.5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143</v>
      </c>
      <c r="AU145" s="214" t="s">
        <v>84</v>
      </c>
      <c r="AV145" s="13" t="s">
        <v>84</v>
      </c>
      <c r="AW145" s="13" t="s">
        <v>31</v>
      </c>
      <c r="AX145" s="13" t="s">
        <v>82</v>
      </c>
      <c r="AY145" s="214" t="s">
        <v>130</v>
      </c>
    </row>
    <row r="146" spans="1:65" s="12" customFormat="1" ht="22.9" customHeight="1">
      <c r="B146" s="169"/>
      <c r="C146" s="170"/>
      <c r="D146" s="171" t="s">
        <v>73</v>
      </c>
      <c r="E146" s="183" t="s">
        <v>129</v>
      </c>
      <c r="F146" s="183" t="s">
        <v>261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SUM(P147:P150)</f>
        <v>0</v>
      </c>
      <c r="Q146" s="177"/>
      <c r="R146" s="178">
        <f>SUM(R147:R150)</f>
        <v>0</v>
      </c>
      <c r="S146" s="177"/>
      <c r="T146" s="179">
        <f>SUM(T147:T150)</f>
        <v>0</v>
      </c>
      <c r="AR146" s="180" t="s">
        <v>82</v>
      </c>
      <c r="AT146" s="181" t="s">
        <v>73</v>
      </c>
      <c r="AU146" s="181" t="s">
        <v>82</v>
      </c>
      <c r="AY146" s="180" t="s">
        <v>130</v>
      </c>
      <c r="BK146" s="182">
        <f>SUM(BK147:BK150)</f>
        <v>0</v>
      </c>
    </row>
    <row r="147" spans="1:65" s="2" customFormat="1" ht="16.5" customHeight="1">
      <c r="A147" s="33"/>
      <c r="B147" s="34"/>
      <c r="C147" s="185" t="s">
        <v>171</v>
      </c>
      <c r="D147" s="185" t="s">
        <v>133</v>
      </c>
      <c r="E147" s="186" t="s">
        <v>262</v>
      </c>
      <c r="F147" s="187" t="s">
        <v>263</v>
      </c>
      <c r="G147" s="188" t="s">
        <v>206</v>
      </c>
      <c r="H147" s="189">
        <v>791</v>
      </c>
      <c r="I147" s="190"/>
      <c r="J147" s="191">
        <f>ROUND(I147*H147,2)</f>
        <v>0</v>
      </c>
      <c r="K147" s="187" t="s">
        <v>137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147</v>
      </c>
      <c r="AT147" s="196" t="s">
        <v>133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147</v>
      </c>
      <c r="BM147" s="196" t="s">
        <v>386</v>
      </c>
    </row>
    <row r="148" spans="1:65" s="2" customFormat="1" ht="19.5">
      <c r="A148" s="33"/>
      <c r="B148" s="34"/>
      <c r="C148" s="35"/>
      <c r="D148" s="198" t="s">
        <v>140</v>
      </c>
      <c r="E148" s="35"/>
      <c r="F148" s="199" t="s">
        <v>265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84</v>
      </c>
    </row>
    <row r="149" spans="1:65" s="2" customFormat="1" ht="19.5">
      <c r="A149" s="33"/>
      <c r="B149" s="34"/>
      <c r="C149" s="35"/>
      <c r="D149" s="198" t="s">
        <v>141</v>
      </c>
      <c r="E149" s="35"/>
      <c r="F149" s="203" t="s">
        <v>266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13" customFormat="1" ht="11.25">
      <c r="B150" s="204"/>
      <c r="C150" s="205"/>
      <c r="D150" s="198" t="s">
        <v>143</v>
      </c>
      <c r="E150" s="206" t="s">
        <v>1</v>
      </c>
      <c r="F150" s="207" t="s">
        <v>387</v>
      </c>
      <c r="G150" s="205"/>
      <c r="H150" s="208">
        <v>791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143</v>
      </c>
      <c r="AU150" s="214" t="s">
        <v>84</v>
      </c>
      <c r="AV150" s="13" t="s">
        <v>84</v>
      </c>
      <c r="AW150" s="13" t="s">
        <v>31</v>
      </c>
      <c r="AX150" s="13" t="s">
        <v>82</v>
      </c>
      <c r="AY150" s="214" t="s">
        <v>130</v>
      </c>
    </row>
    <row r="151" spans="1:65" s="12" customFormat="1" ht="22.9" customHeight="1">
      <c r="B151" s="169"/>
      <c r="C151" s="170"/>
      <c r="D151" s="171" t="s">
        <v>73</v>
      </c>
      <c r="E151" s="183" t="s">
        <v>182</v>
      </c>
      <c r="F151" s="183" t="s">
        <v>296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SUM(P152:P157)</f>
        <v>0</v>
      </c>
      <c r="Q151" s="177"/>
      <c r="R151" s="178">
        <f>SUM(R152:R157)</f>
        <v>0.32430999999999999</v>
      </c>
      <c r="S151" s="177"/>
      <c r="T151" s="179">
        <f>SUM(T152:T157)</f>
        <v>0</v>
      </c>
      <c r="AR151" s="180" t="s">
        <v>82</v>
      </c>
      <c r="AT151" s="181" t="s">
        <v>73</v>
      </c>
      <c r="AU151" s="181" t="s">
        <v>82</v>
      </c>
      <c r="AY151" s="180" t="s">
        <v>130</v>
      </c>
      <c r="BK151" s="182">
        <f>SUM(BK152:BK157)</f>
        <v>0</v>
      </c>
    </row>
    <row r="152" spans="1:65" s="2" customFormat="1" ht="24">
      <c r="A152" s="33"/>
      <c r="B152" s="34"/>
      <c r="C152" s="185" t="s">
        <v>178</v>
      </c>
      <c r="D152" s="185" t="s">
        <v>133</v>
      </c>
      <c r="E152" s="186" t="s">
        <v>388</v>
      </c>
      <c r="F152" s="187" t="s">
        <v>389</v>
      </c>
      <c r="G152" s="188" t="s">
        <v>206</v>
      </c>
      <c r="H152" s="189">
        <v>395.5</v>
      </c>
      <c r="I152" s="190"/>
      <c r="J152" s="191">
        <f>ROUND(I152*H152,2)</f>
        <v>0</v>
      </c>
      <c r="K152" s="187" t="s">
        <v>137</v>
      </c>
      <c r="L152" s="38"/>
      <c r="M152" s="192" t="s">
        <v>1</v>
      </c>
      <c r="N152" s="193" t="s">
        <v>39</v>
      </c>
      <c r="O152" s="70"/>
      <c r="P152" s="194">
        <f>O152*H152</f>
        <v>0</v>
      </c>
      <c r="Q152" s="194">
        <v>3.5E-4</v>
      </c>
      <c r="R152" s="194">
        <f>Q152*H152</f>
        <v>0.13842499999999999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147</v>
      </c>
      <c r="AT152" s="196" t="s">
        <v>133</v>
      </c>
      <c r="AU152" s="196" t="s">
        <v>84</v>
      </c>
      <c r="AY152" s="16" t="s">
        <v>130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82</v>
      </c>
      <c r="BK152" s="197">
        <f>ROUND(I152*H152,2)</f>
        <v>0</v>
      </c>
      <c r="BL152" s="16" t="s">
        <v>147</v>
      </c>
      <c r="BM152" s="196" t="s">
        <v>390</v>
      </c>
    </row>
    <row r="153" spans="1:65" s="2" customFormat="1" ht="19.5">
      <c r="A153" s="33"/>
      <c r="B153" s="34"/>
      <c r="C153" s="35"/>
      <c r="D153" s="198" t="s">
        <v>140</v>
      </c>
      <c r="E153" s="35"/>
      <c r="F153" s="199" t="s">
        <v>391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140</v>
      </c>
      <c r="AU153" s="16" t="s">
        <v>84</v>
      </c>
    </row>
    <row r="154" spans="1:65" s="13" customFormat="1" ht="11.25">
      <c r="B154" s="204"/>
      <c r="C154" s="205"/>
      <c r="D154" s="198" t="s">
        <v>143</v>
      </c>
      <c r="E154" s="206" t="s">
        <v>1</v>
      </c>
      <c r="F154" s="207" t="s">
        <v>223</v>
      </c>
      <c r="G154" s="205"/>
      <c r="H154" s="208">
        <v>395.5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143</v>
      </c>
      <c r="AU154" s="214" t="s">
        <v>84</v>
      </c>
      <c r="AV154" s="13" t="s">
        <v>84</v>
      </c>
      <c r="AW154" s="13" t="s">
        <v>31</v>
      </c>
      <c r="AX154" s="13" t="s">
        <v>82</v>
      </c>
      <c r="AY154" s="214" t="s">
        <v>130</v>
      </c>
    </row>
    <row r="155" spans="1:65" s="2" customFormat="1" ht="24">
      <c r="A155" s="33"/>
      <c r="B155" s="34"/>
      <c r="C155" s="185" t="s">
        <v>182</v>
      </c>
      <c r="D155" s="185" t="s">
        <v>133</v>
      </c>
      <c r="E155" s="186" t="s">
        <v>392</v>
      </c>
      <c r="F155" s="187" t="s">
        <v>393</v>
      </c>
      <c r="G155" s="188" t="s">
        <v>206</v>
      </c>
      <c r="H155" s="189">
        <v>395.5</v>
      </c>
      <c r="I155" s="190"/>
      <c r="J155" s="191">
        <f>ROUND(I155*H155,2)</f>
        <v>0</v>
      </c>
      <c r="K155" s="187" t="s">
        <v>137</v>
      </c>
      <c r="L155" s="38"/>
      <c r="M155" s="192" t="s">
        <v>1</v>
      </c>
      <c r="N155" s="193" t="s">
        <v>39</v>
      </c>
      <c r="O155" s="70"/>
      <c r="P155" s="194">
        <f>O155*H155</f>
        <v>0</v>
      </c>
      <c r="Q155" s="194">
        <v>4.6999999999999999E-4</v>
      </c>
      <c r="R155" s="194">
        <f>Q155*H155</f>
        <v>0.18588499999999999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147</v>
      </c>
      <c r="AT155" s="196" t="s">
        <v>133</v>
      </c>
      <c r="AU155" s="196" t="s">
        <v>84</v>
      </c>
      <c r="AY155" s="16" t="s">
        <v>130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82</v>
      </c>
      <c r="BK155" s="197">
        <f>ROUND(I155*H155,2)</f>
        <v>0</v>
      </c>
      <c r="BL155" s="16" t="s">
        <v>147</v>
      </c>
      <c r="BM155" s="196" t="s">
        <v>394</v>
      </c>
    </row>
    <row r="156" spans="1:65" s="2" customFormat="1" ht="19.5">
      <c r="A156" s="33"/>
      <c r="B156" s="34"/>
      <c r="C156" s="35"/>
      <c r="D156" s="198" t="s">
        <v>140</v>
      </c>
      <c r="E156" s="35"/>
      <c r="F156" s="199" t="s">
        <v>395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84</v>
      </c>
    </row>
    <row r="157" spans="1:65" s="13" customFormat="1" ht="11.25">
      <c r="B157" s="204"/>
      <c r="C157" s="205"/>
      <c r="D157" s="198" t="s">
        <v>143</v>
      </c>
      <c r="E157" s="206" t="s">
        <v>1</v>
      </c>
      <c r="F157" s="207" t="s">
        <v>223</v>
      </c>
      <c r="G157" s="205"/>
      <c r="H157" s="208">
        <v>395.5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143</v>
      </c>
      <c r="AU157" s="214" t="s">
        <v>84</v>
      </c>
      <c r="AV157" s="13" t="s">
        <v>84</v>
      </c>
      <c r="AW157" s="13" t="s">
        <v>31</v>
      </c>
      <c r="AX157" s="13" t="s">
        <v>82</v>
      </c>
      <c r="AY157" s="214" t="s">
        <v>130</v>
      </c>
    </row>
    <row r="158" spans="1:65" s="12" customFormat="1" ht="22.9" customHeight="1">
      <c r="B158" s="169"/>
      <c r="C158" s="170"/>
      <c r="D158" s="171" t="s">
        <v>73</v>
      </c>
      <c r="E158" s="183" t="s">
        <v>322</v>
      </c>
      <c r="F158" s="183" t="s">
        <v>323</v>
      </c>
      <c r="G158" s="170"/>
      <c r="H158" s="170"/>
      <c r="I158" s="173"/>
      <c r="J158" s="184">
        <f>BK158</f>
        <v>0</v>
      </c>
      <c r="K158" s="170"/>
      <c r="L158" s="175"/>
      <c r="M158" s="176"/>
      <c r="N158" s="177"/>
      <c r="O158" s="177"/>
      <c r="P158" s="178">
        <f>SUM(P159:P168)</f>
        <v>0</v>
      </c>
      <c r="Q158" s="177"/>
      <c r="R158" s="178">
        <f>SUM(R159:R168)</f>
        <v>0</v>
      </c>
      <c r="S158" s="177"/>
      <c r="T158" s="179">
        <f>SUM(T159:T168)</f>
        <v>0</v>
      </c>
      <c r="AR158" s="180" t="s">
        <v>82</v>
      </c>
      <c r="AT158" s="181" t="s">
        <v>73</v>
      </c>
      <c r="AU158" s="181" t="s">
        <v>82</v>
      </c>
      <c r="AY158" s="180" t="s">
        <v>130</v>
      </c>
      <c r="BK158" s="182">
        <f>SUM(BK159:BK168)</f>
        <v>0</v>
      </c>
    </row>
    <row r="159" spans="1:65" s="2" customFormat="1" ht="21.75" customHeight="1">
      <c r="A159" s="33"/>
      <c r="B159" s="34"/>
      <c r="C159" s="185" t="s">
        <v>188</v>
      </c>
      <c r="D159" s="185" t="s">
        <v>133</v>
      </c>
      <c r="E159" s="186" t="s">
        <v>325</v>
      </c>
      <c r="F159" s="187" t="s">
        <v>326</v>
      </c>
      <c r="G159" s="188" t="s">
        <v>293</v>
      </c>
      <c r="H159" s="189">
        <v>213.57</v>
      </c>
      <c r="I159" s="190"/>
      <c r="J159" s="191">
        <f>ROUND(I159*H159,2)</f>
        <v>0</v>
      </c>
      <c r="K159" s="187" t="s">
        <v>137</v>
      </c>
      <c r="L159" s="38"/>
      <c r="M159" s="192" t="s">
        <v>1</v>
      </c>
      <c r="N159" s="193" t="s">
        <v>39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147</v>
      </c>
      <c r="AT159" s="196" t="s">
        <v>133</v>
      </c>
      <c r="AU159" s="196" t="s">
        <v>84</v>
      </c>
      <c r="AY159" s="16" t="s">
        <v>130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82</v>
      </c>
      <c r="BK159" s="197">
        <f>ROUND(I159*H159,2)</f>
        <v>0</v>
      </c>
      <c r="BL159" s="16" t="s">
        <v>147</v>
      </c>
      <c r="BM159" s="196" t="s">
        <v>396</v>
      </c>
    </row>
    <row r="160" spans="1:65" s="2" customFormat="1" ht="19.5">
      <c r="A160" s="33"/>
      <c r="B160" s="34"/>
      <c r="C160" s="35"/>
      <c r="D160" s="198" t="s">
        <v>140</v>
      </c>
      <c r="E160" s="35"/>
      <c r="F160" s="199" t="s">
        <v>328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84</v>
      </c>
    </row>
    <row r="161" spans="1:65" s="2" customFormat="1" ht="19.5">
      <c r="A161" s="33"/>
      <c r="B161" s="34"/>
      <c r="C161" s="35"/>
      <c r="D161" s="198" t="s">
        <v>141</v>
      </c>
      <c r="E161" s="35"/>
      <c r="F161" s="203" t="s">
        <v>397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13" customFormat="1" ht="11.25">
      <c r="B162" s="204"/>
      <c r="C162" s="205"/>
      <c r="D162" s="198" t="s">
        <v>143</v>
      </c>
      <c r="E162" s="206" t="s">
        <v>1</v>
      </c>
      <c r="F162" s="207" t="s">
        <v>398</v>
      </c>
      <c r="G162" s="205"/>
      <c r="H162" s="208">
        <v>213.57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143</v>
      </c>
      <c r="AU162" s="214" t="s">
        <v>84</v>
      </c>
      <c r="AV162" s="13" t="s">
        <v>84</v>
      </c>
      <c r="AW162" s="13" t="s">
        <v>31</v>
      </c>
      <c r="AX162" s="13" t="s">
        <v>82</v>
      </c>
      <c r="AY162" s="214" t="s">
        <v>130</v>
      </c>
    </row>
    <row r="163" spans="1:65" s="2" customFormat="1" ht="24">
      <c r="A163" s="33"/>
      <c r="B163" s="34"/>
      <c r="C163" s="185" t="s">
        <v>194</v>
      </c>
      <c r="D163" s="185" t="s">
        <v>133</v>
      </c>
      <c r="E163" s="186" t="s">
        <v>331</v>
      </c>
      <c r="F163" s="187" t="s">
        <v>332</v>
      </c>
      <c r="G163" s="188" t="s">
        <v>293</v>
      </c>
      <c r="H163" s="189">
        <v>4057.83</v>
      </c>
      <c r="I163" s="190"/>
      <c r="J163" s="191">
        <f>ROUND(I163*H163,2)</f>
        <v>0</v>
      </c>
      <c r="K163" s="187" t="s">
        <v>137</v>
      </c>
      <c r="L163" s="38"/>
      <c r="M163" s="192" t="s">
        <v>1</v>
      </c>
      <c r="N163" s="193" t="s">
        <v>39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147</v>
      </c>
      <c r="AT163" s="196" t="s">
        <v>133</v>
      </c>
      <c r="AU163" s="196" t="s">
        <v>84</v>
      </c>
      <c r="AY163" s="16" t="s">
        <v>130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82</v>
      </c>
      <c r="BK163" s="197">
        <f>ROUND(I163*H163,2)</f>
        <v>0</v>
      </c>
      <c r="BL163" s="16" t="s">
        <v>147</v>
      </c>
      <c r="BM163" s="196" t="s">
        <v>399</v>
      </c>
    </row>
    <row r="164" spans="1:65" s="2" customFormat="1" ht="29.25">
      <c r="A164" s="33"/>
      <c r="B164" s="34"/>
      <c r="C164" s="35"/>
      <c r="D164" s="198" t="s">
        <v>140</v>
      </c>
      <c r="E164" s="35"/>
      <c r="F164" s="199" t="s">
        <v>334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140</v>
      </c>
      <c r="AU164" s="16" t="s">
        <v>84</v>
      </c>
    </row>
    <row r="165" spans="1:65" s="13" customFormat="1" ht="11.25">
      <c r="B165" s="204"/>
      <c r="C165" s="205"/>
      <c r="D165" s="198" t="s">
        <v>143</v>
      </c>
      <c r="E165" s="206" t="s">
        <v>1</v>
      </c>
      <c r="F165" s="207" t="s">
        <v>400</v>
      </c>
      <c r="G165" s="205"/>
      <c r="H165" s="208">
        <v>4057.83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143</v>
      </c>
      <c r="AU165" s="214" t="s">
        <v>84</v>
      </c>
      <c r="AV165" s="13" t="s">
        <v>84</v>
      </c>
      <c r="AW165" s="13" t="s">
        <v>31</v>
      </c>
      <c r="AX165" s="13" t="s">
        <v>82</v>
      </c>
      <c r="AY165" s="214" t="s">
        <v>130</v>
      </c>
    </row>
    <row r="166" spans="1:65" s="2" customFormat="1" ht="24">
      <c r="A166" s="33"/>
      <c r="B166" s="34"/>
      <c r="C166" s="185" t="s">
        <v>200</v>
      </c>
      <c r="D166" s="185" t="s">
        <v>133</v>
      </c>
      <c r="E166" s="186" t="s">
        <v>354</v>
      </c>
      <c r="F166" s="187" t="s">
        <v>355</v>
      </c>
      <c r="G166" s="188" t="s">
        <v>293</v>
      </c>
      <c r="H166" s="189">
        <v>213.57</v>
      </c>
      <c r="I166" s="190"/>
      <c r="J166" s="191">
        <f>ROUND(I166*H166,2)</f>
        <v>0</v>
      </c>
      <c r="K166" s="187" t="s">
        <v>137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147</v>
      </c>
      <c r="AT166" s="196" t="s">
        <v>133</v>
      </c>
      <c r="AU166" s="196" t="s">
        <v>84</v>
      </c>
      <c r="AY166" s="16" t="s">
        <v>130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147</v>
      </c>
      <c r="BM166" s="196" t="s">
        <v>401</v>
      </c>
    </row>
    <row r="167" spans="1:65" s="2" customFormat="1" ht="29.25">
      <c r="A167" s="33"/>
      <c r="B167" s="34"/>
      <c r="C167" s="35"/>
      <c r="D167" s="198" t="s">
        <v>140</v>
      </c>
      <c r="E167" s="35"/>
      <c r="F167" s="199" t="s">
        <v>357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84</v>
      </c>
    </row>
    <row r="168" spans="1:65" s="13" customFormat="1" ht="11.25">
      <c r="B168" s="204"/>
      <c r="C168" s="205"/>
      <c r="D168" s="198" t="s">
        <v>143</v>
      </c>
      <c r="E168" s="206" t="s">
        <v>1</v>
      </c>
      <c r="F168" s="207" t="s">
        <v>398</v>
      </c>
      <c r="G168" s="205"/>
      <c r="H168" s="208">
        <v>213.57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143</v>
      </c>
      <c r="AU168" s="214" t="s">
        <v>84</v>
      </c>
      <c r="AV168" s="13" t="s">
        <v>84</v>
      </c>
      <c r="AW168" s="13" t="s">
        <v>31</v>
      </c>
      <c r="AX168" s="13" t="s">
        <v>82</v>
      </c>
      <c r="AY168" s="214" t="s">
        <v>130</v>
      </c>
    </row>
    <row r="169" spans="1:65" s="12" customFormat="1" ht="22.9" customHeight="1">
      <c r="B169" s="169"/>
      <c r="C169" s="170"/>
      <c r="D169" s="171" t="s">
        <v>73</v>
      </c>
      <c r="E169" s="183" t="s">
        <v>358</v>
      </c>
      <c r="F169" s="183" t="s">
        <v>359</v>
      </c>
      <c r="G169" s="170"/>
      <c r="H169" s="170"/>
      <c r="I169" s="173"/>
      <c r="J169" s="184">
        <f>BK169</f>
        <v>0</v>
      </c>
      <c r="K169" s="170"/>
      <c r="L169" s="175"/>
      <c r="M169" s="176"/>
      <c r="N169" s="177"/>
      <c r="O169" s="177"/>
      <c r="P169" s="178">
        <f>SUM(P170:P171)</f>
        <v>0</v>
      </c>
      <c r="Q169" s="177"/>
      <c r="R169" s="178">
        <f>SUM(R170:R171)</f>
        <v>0</v>
      </c>
      <c r="S169" s="177"/>
      <c r="T169" s="179">
        <f>SUM(T170:T171)</f>
        <v>0</v>
      </c>
      <c r="AR169" s="180" t="s">
        <v>82</v>
      </c>
      <c r="AT169" s="181" t="s">
        <v>73</v>
      </c>
      <c r="AU169" s="181" t="s">
        <v>82</v>
      </c>
      <c r="AY169" s="180" t="s">
        <v>130</v>
      </c>
      <c r="BK169" s="182">
        <f>SUM(BK170:BK171)</f>
        <v>0</v>
      </c>
    </row>
    <row r="170" spans="1:65" s="2" customFormat="1" ht="33" customHeight="1">
      <c r="A170" s="33"/>
      <c r="B170" s="34"/>
      <c r="C170" s="185" t="s">
        <v>280</v>
      </c>
      <c r="D170" s="185" t="s">
        <v>133</v>
      </c>
      <c r="E170" s="186" t="s">
        <v>361</v>
      </c>
      <c r="F170" s="187" t="s">
        <v>362</v>
      </c>
      <c r="G170" s="188" t="s">
        <v>293</v>
      </c>
      <c r="H170" s="189">
        <v>0.32400000000000001</v>
      </c>
      <c r="I170" s="190"/>
      <c r="J170" s="191">
        <f>ROUND(I170*H170,2)</f>
        <v>0</v>
      </c>
      <c r="K170" s="187" t="s">
        <v>137</v>
      </c>
      <c r="L170" s="38"/>
      <c r="M170" s="192" t="s">
        <v>1</v>
      </c>
      <c r="N170" s="193" t="s">
        <v>39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147</v>
      </c>
      <c r="AT170" s="196" t="s">
        <v>133</v>
      </c>
      <c r="AU170" s="196" t="s">
        <v>84</v>
      </c>
      <c r="AY170" s="16" t="s">
        <v>130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82</v>
      </c>
      <c r="BK170" s="197">
        <f>ROUND(I170*H170,2)</f>
        <v>0</v>
      </c>
      <c r="BL170" s="16" t="s">
        <v>147</v>
      </c>
      <c r="BM170" s="196" t="s">
        <v>402</v>
      </c>
    </row>
    <row r="171" spans="1:65" s="2" customFormat="1" ht="29.25">
      <c r="A171" s="33"/>
      <c r="B171" s="34"/>
      <c r="C171" s="35"/>
      <c r="D171" s="198" t="s">
        <v>140</v>
      </c>
      <c r="E171" s="35"/>
      <c r="F171" s="199" t="s">
        <v>364</v>
      </c>
      <c r="G171" s="35"/>
      <c r="H171" s="35"/>
      <c r="I171" s="200"/>
      <c r="J171" s="35"/>
      <c r="K171" s="35"/>
      <c r="L171" s="38"/>
      <c r="M171" s="226"/>
      <c r="N171" s="227"/>
      <c r="O171" s="228"/>
      <c r="P171" s="228"/>
      <c r="Q171" s="228"/>
      <c r="R171" s="228"/>
      <c r="S171" s="228"/>
      <c r="T171" s="229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140</v>
      </c>
      <c r="AU171" s="16" t="s">
        <v>84</v>
      </c>
    </row>
    <row r="172" spans="1:65" s="2" customFormat="1" ht="6.95" customHeight="1">
      <c r="A172" s="3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xEoHfVazBXrbRXO+9tekhWmEyTdifxVjBKYr8rpQPdkJmue9KLUFy71LGCpXUs4TuZPpmQWCKxQL0Wo5DTZsHQ==" saltValue="wlJjshia5aHvZ2AxNLW7Zx/0PGEUVLrNMBdeDilsUGYoPVHt6w1NR/7lZqjfprU9zsfWAcautBuI7E/CS1P5lA==" spinCount="100000" sheet="1" objects="1" scenarios="1" formatColumns="0" formatRows="0" autoFilter="0"/>
  <autoFilter ref="C121:K171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93</v>
      </c>
      <c r="AZ2" s="230" t="s">
        <v>204</v>
      </c>
      <c r="BA2" s="230" t="s">
        <v>205</v>
      </c>
      <c r="BB2" s="230" t="s">
        <v>206</v>
      </c>
      <c r="BC2" s="230" t="s">
        <v>403</v>
      </c>
      <c r="BD2" s="230" t="s">
        <v>84</v>
      </c>
    </row>
    <row r="3" spans="1:5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5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56" s="1" customFormat="1" ht="6.95" customHeight="1">
      <c r="B5" s="19"/>
      <c r="L5" s="19"/>
    </row>
    <row r="6" spans="1:56" s="1" customFormat="1" ht="12" customHeight="1">
      <c r="B6" s="19"/>
      <c r="D6" s="111" t="s">
        <v>16</v>
      </c>
      <c r="L6" s="19"/>
    </row>
    <row r="7" spans="1:5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5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8"/>
      <c r="C9" s="33"/>
      <c r="D9" s="33"/>
      <c r="E9" s="298" t="s">
        <v>404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ROUND((SUM(BE122:BE241)),  2)</f>
        <v>0</v>
      </c>
      <c r="G33" s="33"/>
      <c r="H33" s="33"/>
      <c r="I33" s="123">
        <v>0.21</v>
      </c>
      <c r="J33" s="122">
        <f>ROUND(((SUM(BE122:BE241))*I33),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ROUND((SUM(BF122:BF241)),  2)</f>
        <v>0</v>
      </c>
      <c r="G34" s="33"/>
      <c r="H34" s="33"/>
      <c r="I34" s="123">
        <v>0.15</v>
      </c>
      <c r="J34" s="122">
        <f>ROUND(((SUM(BF122:BF241))*I34),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ROUND((SUM(BG122:BG241)),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ROUND((SUM(BH122:BH241)),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ROUND((SUM(BI122:BI241)),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5" t="str">
        <f>E9</f>
        <v>02.1 - II.etapa - stavba (km 0,080 00 - km 0,320 00)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209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211</v>
      </c>
      <c r="E99" s="155"/>
      <c r="F99" s="155"/>
      <c r="G99" s="155"/>
      <c r="H99" s="155"/>
      <c r="I99" s="155"/>
      <c r="J99" s="156">
        <f>J158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J181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213</v>
      </c>
      <c r="E101" s="155"/>
      <c r="F101" s="155"/>
      <c r="G101" s="155"/>
      <c r="H101" s="155"/>
      <c r="I101" s="155"/>
      <c r="J101" s="156">
        <f>J211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214</v>
      </c>
      <c r="E102" s="155"/>
      <c r="F102" s="155"/>
      <c r="G102" s="155"/>
      <c r="H102" s="155"/>
      <c r="I102" s="155"/>
      <c r="J102" s="156">
        <f>J239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3" t="str">
        <f>E7</f>
        <v>Souvislá údržba ulice Vlkovická</v>
      </c>
      <c r="F112" s="304"/>
      <c r="G112" s="304"/>
      <c r="H112" s="30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5" t="str">
        <f>E9</f>
        <v>02.1 - II.etapa - stavba (km 0,080 00 - km 0,320 00)</v>
      </c>
      <c r="F114" s="305"/>
      <c r="G114" s="305"/>
      <c r="H114" s="30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Praha 14</v>
      </c>
      <c r="G116" s="35"/>
      <c r="H116" s="35"/>
      <c r="I116" s="28" t="s">
        <v>22</v>
      </c>
      <c r="J116" s="65" t="str">
        <f>IF(J12="","",J12)</f>
        <v>11.1.2021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30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116</v>
      </c>
      <c r="D121" s="161" t="s">
        <v>59</v>
      </c>
      <c r="E121" s="161" t="s">
        <v>55</v>
      </c>
      <c r="F121" s="161" t="s">
        <v>56</v>
      </c>
      <c r="G121" s="161" t="s">
        <v>117</v>
      </c>
      <c r="H121" s="161" t="s">
        <v>118</v>
      </c>
      <c r="I121" s="161" t="s">
        <v>119</v>
      </c>
      <c r="J121" s="161" t="s">
        <v>105</v>
      </c>
      <c r="K121" s="162" t="s">
        <v>120</v>
      </c>
      <c r="L121" s="163"/>
      <c r="M121" s="74" t="s">
        <v>1</v>
      </c>
      <c r="N121" s="75" t="s">
        <v>38</v>
      </c>
      <c r="O121" s="75" t="s">
        <v>121</v>
      </c>
      <c r="P121" s="75" t="s">
        <v>122</v>
      </c>
      <c r="Q121" s="75" t="s">
        <v>123</v>
      </c>
      <c r="R121" s="75" t="s">
        <v>124</v>
      </c>
      <c r="S121" s="75" t="s">
        <v>125</v>
      </c>
      <c r="T121" s="76" t="s">
        <v>126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127</v>
      </c>
      <c r="D122" s="35"/>
      <c r="E122" s="35"/>
      <c r="F122" s="35"/>
      <c r="G122" s="35"/>
      <c r="H122" s="35"/>
      <c r="I122" s="35"/>
      <c r="J122" s="164">
        <f>BK122</f>
        <v>0</v>
      </c>
      <c r="K122" s="35"/>
      <c r="L122" s="38"/>
      <c r="M122" s="77"/>
      <c r="N122" s="165"/>
      <c r="O122" s="78"/>
      <c r="P122" s="166">
        <f>P123</f>
        <v>0</v>
      </c>
      <c r="Q122" s="78"/>
      <c r="R122" s="166">
        <f>R123</f>
        <v>188.58600999999999</v>
      </c>
      <c r="S122" s="78"/>
      <c r="T122" s="167">
        <f>T123</f>
        <v>618.51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107</v>
      </c>
      <c r="BK122" s="168">
        <f>BK123</f>
        <v>0</v>
      </c>
    </row>
    <row r="123" spans="1:65" s="12" customFormat="1" ht="25.9" customHeight="1">
      <c r="B123" s="169"/>
      <c r="C123" s="170"/>
      <c r="D123" s="171" t="s">
        <v>73</v>
      </c>
      <c r="E123" s="172" t="s">
        <v>215</v>
      </c>
      <c r="F123" s="172" t="s">
        <v>216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P124+P158+P181+P211+P239</f>
        <v>0</v>
      </c>
      <c r="Q123" s="177"/>
      <c r="R123" s="178">
        <f>R124+R158+R181+R211+R239</f>
        <v>188.58600999999999</v>
      </c>
      <c r="S123" s="177"/>
      <c r="T123" s="179">
        <f>T124+T158+T181+T211+T239</f>
        <v>618.51</v>
      </c>
      <c r="AR123" s="180" t="s">
        <v>82</v>
      </c>
      <c r="AT123" s="181" t="s">
        <v>73</v>
      </c>
      <c r="AU123" s="181" t="s">
        <v>74</v>
      </c>
      <c r="AY123" s="180" t="s">
        <v>130</v>
      </c>
      <c r="BK123" s="182">
        <f>BK124+BK158+BK181+BK211+BK239</f>
        <v>0</v>
      </c>
    </row>
    <row r="124" spans="1:65" s="12" customFormat="1" ht="22.9" customHeight="1">
      <c r="B124" s="169"/>
      <c r="C124" s="170"/>
      <c r="D124" s="171" t="s">
        <v>73</v>
      </c>
      <c r="E124" s="183" t="s">
        <v>82</v>
      </c>
      <c r="F124" s="183" t="s">
        <v>217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SUM(P125:P157)</f>
        <v>0</v>
      </c>
      <c r="Q124" s="177"/>
      <c r="R124" s="178">
        <f>SUM(R125:R157)</f>
        <v>1.2E-2</v>
      </c>
      <c r="S124" s="177"/>
      <c r="T124" s="179">
        <f>SUM(T125:T157)</f>
        <v>618.51</v>
      </c>
      <c r="AR124" s="180" t="s">
        <v>82</v>
      </c>
      <c r="AT124" s="181" t="s">
        <v>73</v>
      </c>
      <c r="AU124" s="181" t="s">
        <v>82</v>
      </c>
      <c r="AY124" s="180" t="s">
        <v>130</v>
      </c>
      <c r="BK124" s="182">
        <f>SUM(BK125:BK157)</f>
        <v>0</v>
      </c>
    </row>
    <row r="125" spans="1:65" s="2" customFormat="1" ht="33" customHeight="1">
      <c r="A125" s="33"/>
      <c r="B125" s="34"/>
      <c r="C125" s="185" t="s">
        <v>82</v>
      </c>
      <c r="D125" s="185" t="s">
        <v>133</v>
      </c>
      <c r="E125" s="186" t="s">
        <v>405</v>
      </c>
      <c r="F125" s="187" t="s">
        <v>406</v>
      </c>
      <c r="G125" s="188" t="s">
        <v>206</v>
      </c>
      <c r="H125" s="189">
        <v>91</v>
      </c>
      <c r="I125" s="190"/>
      <c r="J125" s="191">
        <f>ROUND(I125*H125,2)</f>
        <v>0</v>
      </c>
      <c r="K125" s="187" t="s">
        <v>137</v>
      </c>
      <c r="L125" s="38"/>
      <c r="M125" s="192" t="s">
        <v>1</v>
      </c>
      <c r="N125" s="193" t="s">
        <v>39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147</v>
      </c>
      <c r="AT125" s="196" t="s">
        <v>133</v>
      </c>
      <c r="AU125" s="196" t="s">
        <v>84</v>
      </c>
      <c r="AY125" s="16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82</v>
      </c>
      <c r="BK125" s="197">
        <f>ROUND(I125*H125,2)</f>
        <v>0</v>
      </c>
      <c r="BL125" s="16" t="s">
        <v>147</v>
      </c>
      <c r="BM125" s="196" t="s">
        <v>407</v>
      </c>
    </row>
    <row r="126" spans="1:65" s="2" customFormat="1" ht="29.25">
      <c r="A126" s="33"/>
      <c r="B126" s="34"/>
      <c r="C126" s="35"/>
      <c r="D126" s="198" t="s">
        <v>140</v>
      </c>
      <c r="E126" s="35"/>
      <c r="F126" s="199" t="s">
        <v>408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84</v>
      </c>
    </row>
    <row r="127" spans="1:65" s="13" customFormat="1" ht="11.25">
      <c r="B127" s="204"/>
      <c r="C127" s="205"/>
      <c r="D127" s="198" t="s">
        <v>143</v>
      </c>
      <c r="E127" s="206" t="s">
        <v>1</v>
      </c>
      <c r="F127" s="207" t="s">
        <v>409</v>
      </c>
      <c r="G127" s="205"/>
      <c r="H127" s="208">
        <v>91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143</v>
      </c>
      <c r="AU127" s="214" t="s">
        <v>84</v>
      </c>
      <c r="AV127" s="13" t="s">
        <v>84</v>
      </c>
      <c r="AW127" s="13" t="s">
        <v>31</v>
      </c>
      <c r="AX127" s="13" t="s">
        <v>82</v>
      </c>
      <c r="AY127" s="214" t="s">
        <v>130</v>
      </c>
    </row>
    <row r="128" spans="1:65" s="2" customFormat="1" ht="33" customHeight="1">
      <c r="A128" s="33"/>
      <c r="B128" s="34"/>
      <c r="C128" s="185" t="s">
        <v>84</v>
      </c>
      <c r="D128" s="185" t="s">
        <v>133</v>
      </c>
      <c r="E128" s="186" t="s">
        <v>218</v>
      </c>
      <c r="F128" s="187" t="s">
        <v>219</v>
      </c>
      <c r="G128" s="188" t="s">
        <v>206</v>
      </c>
      <c r="H128" s="189">
        <v>876</v>
      </c>
      <c r="I128" s="190"/>
      <c r="J128" s="191">
        <f>ROUND(I128*H128,2)</f>
        <v>0</v>
      </c>
      <c r="K128" s="187" t="s">
        <v>137</v>
      </c>
      <c r="L128" s="38"/>
      <c r="M128" s="192" t="s">
        <v>1</v>
      </c>
      <c r="N128" s="193" t="s">
        <v>39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0.42499999999999999</v>
      </c>
      <c r="T128" s="195">
        <f>S128*H128</f>
        <v>372.3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147</v>
      </c>
      <c r="AT128" s="196" t="s">
        <v>133</v>
      </c>
      <c r="AU128" s="196" t="s">
        <v>84</v>
      </c>
      <c r="AY128" s="16" t="s">
        <v>130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82</v>
      </c>
      <c r="BK128" s="197">
        <f>ROUND(I128*H128,2)</f>
        <v>0</v>
      </c>
      <c r="BL128" s="16" t="s">
        <v>147</v>
      </c>
      <c r="BM128" s="196" t="s">
        <v>410</v>
      </c>
    </row>
    <row r="129" spans="1:65" s="2" customFormat="1" ht="48.75">
      <c r="A129" s="33"/>
      <c r="B129" s="34"/>
      <c r="C129" s="35"/>
      <c r="D129" s="198" t="s">
        <v>140</v>
      </c>
      <c r="E129" s="35"/>
      <c r="F129" s="199" t="s">
        <v>221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140</v>
      </c>
      <c r="AU129" s="16" t="s">
        <v>84</v>
      </c>
    </row>
    <row r="130" spans="1:65" s="2" customFormat="1" ht="19.5">
      <c r="A130" s="33"/>
      <c r="B130" s="34"/>
      <c r="C130" s="35"/>
      <c r="D130" s="198" t="s">
        <v>141</v>
      </c>
      <c r="E130" s="35"/>
      <c r="F130" s="203" t="s">
        <v>222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13" customFormat="1" ht="11.25">
      <c r="B131" s="204"/>
      <c r="C131" s="205"/>
      <c r="D131" s="198" t="s">
        <v>143</v>
      </c>
      <c r="E131" s="206" t="s">
        <v>204</v>
      </c>
      <c r="F131" s="207" t="s">
        <v>411</v>
      </c>
      <c r="G131" s="205"/>
      <c r="H131" s="208">
        <v>849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143</v>
      </c>
      <c r="AU131" s="214" t="s">
        <v>84</v>
      </c>
      <c r="AV131" s="13" t="s">
        <v>84</v>
      </c>
      <c r="AW131" s="13" t="s">
        <v>31</v>
      </c>
      <c r="AX131" s="13" t="s">
        <v>74</v>
      </c>
      <c r="AY131" s="214" t="s">
        <v>130</v>
      </c>
    </row>
    <row r="132" spans="1:65" s="13" customFormat="1" ht="11.25">
      <c r="B132" s="204"/>
      <c r="C132" s="205"/>
      <c r="D132" s="198" t="s">
        <v>143</v>
      </c>
      <c r="E132" s="206" t="s">
        <v>1</v>
      </c>
      <c r="F132" s="207" t="s">
        <v>412</v>
      </c>
      <c r="G132" s="205"/>
      <c r="H132" s="208">
        <v>27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143</v>
      </c>
      <c r="AU132" s="214" t="s">
        <v>84</v>
      </c>
      <c r="AV132" s="13" t="s">
        <v>84</v>
      </c>
      <c r="AW132" s="13" t="s">
        <v>31</v>
      </c>
      <c r="AX132" s="13" t="s">
        <v>74</v>
      </c>
      <c r="AY132" s="214" t="s">
        <v>130</v>
      </c>
    </row>
    <row r="133" spans="1:65" s="14" customFormat="1" ht="11.25">
      <c r="B133" s="215"/>
      <c r="C133" s="216"/>
      <c r="D133" s="198" t="s">
        <v>143</v>
      </c>
      <c r="E133" s="217" t="s">
        <v>1</v>
      </c>
      <c r="F133" s="218" t="s">
        <v>146</v>
      </c>
      <c r="G133" s="216"/>
      <c r="H133" s="219">
        <v>876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143</v>
      </c>
      <c r="AU133" s="225" t="s">
        <v>84</v>
      </c>
      <c r="AV133" s="14" t="s">
        <v>147</v>
      </c>
      <c r="AW133" s="14" t="s">
        <v>31</v>
      </c>
      <c r="AX133" s="14" t="s">
        <v>82</v>
      </c>
      <c r="AY133" s="225" t="s">
        <v>130</v>
      </c>
    </row>
    <row r="134" spans="1:65" s="2" customFormat="1" ht="24">
      <c r="A134" s="33"/>
      <c r="B134" s="34"/>
      <c r="C134" s="185" t="s">
        <v>153</v>
      </c>
      <c r="D134" s="185" t="s">
        <v>133</v>
      </c>
      <c r="E134" s="186" t="s">
        <v>224</v>
      </c>
      <c r="F134" s="187" t="s">
        <v>225</v>
      </c>
      <c r="G134" s="188" t="s">
        <v>206</v>
      </c>
      <c r="H134" s="189">
        <v>849</v>
      </c>
      <c r="I134" s="190"/>
      <c r="J134" s="191">
        <f>ROUND(I134*H134,2)</f>
        <v>0</v>
      </c>
      <c r="K134" s="187" t="s">
        <v>137</v>
      </c>
      <c r="L134" s="38"/>
      <c r="M134" s="192" t="s">
        <v>1</v>
      </c>
      <c r="N134" s="193" t="s">
        <v>39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0.28999999999999998</v>
      </c>
      <c r="T134" s="195">
        <f>S134*H134</f>
        <v>246.20999999999998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147</v>
      </c>
      <c r="AT134" s="196" t="s">
        <v>133</v>
      </c>
      <c r="AU134" s="196" t="s">
        <v>84</v>
      </c>
      <c r="AY134" s="16" t="s">
        <v>130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82</v>
      </c>
      <c r="BK134" s="197">
        <f>ROUND(I134*H134,2)</f>
        <v>0</v>
      </c>
      <c r="BL134" s="16" t="s">
        <v>147</v>
      </c>
      <c r="BM134" s="196" t="s">
        <v>413</v>
      </c>
    </row>
    <row r="135" spans="1:65" s="2" customFormat="1" ht="39">
      <c r="A135" s="33"/>
      <c r="B135" s="34"/>
      <c r="C135" s="35"/>
      <c r="D135" s="198" t="s">
        <v>140</v>
      </c>
      <c r="E135" s="35"/>
      <c r="F135" s="199" t="s">
        <v>227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140</v>
      </c>
      <c r="AU135" s="16" t="s">
        <v>84</v>
      </c>
    </row>
    <row r="136" spans="1:65" s="13" customFormat="1" ht="11.25">
      <c r="B136" s="204"/>
      <c r="C136" s="205"/>
      <c r="D136" s="198" t="s">
        <v>143</v>
      </c>
      <c r="E136" s="206" t="s">
        <v>1</v>
      </c>
      <c r="F136" s="207" t="s">
        <v>204</v>
      </c>
      <c r="G136" s="205"/>
      <c r="H136" s="208">
        <v>849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143</v>
      </c>
      <c r="AU136" s="214" t="s">
        <v>84</v>
      </c>
      <c r="AV136" s="13" t="s">
        <v>84</v>
      </c>
      <c r="AW136" s="13" t="s">
        <v>31</v>
      </c>
      <c r="AX136" s="13" t="s">
        <v>82</v>
      </c>
      <c r="AY136" s="214" t="s">
        <v>130</v>
      </c>
    </row>
    <row r="137" spans="1:65" s="2" customFormat="1" ht="36">
      <c r="A137" s="33"/>
      <c r="B137" s="34"/>
      <c r="C137" s="185" t="s">
        <v>147</v>
      </c>
      <c r="D137" s="185" t="s">
        <v>133</v>
      </c>
      <c r="E137" s="186" t="s">
        <v>228</v>
      </c>
      <c r="F137" s="187" t="s">
        <v>229</v>
      </c>
      <c r="G137" s="188" t="s">
        <v>230</v>
      </c>
      <c r="H137" s="189">
        <v>50.94</v>
      </c>
      <c r="I137" s="190"/>
      <c r="J137" s="191">
        <f>ROUND(I137*H137,2)</f>
        <v>0</v>
      </c>
      <c r="K137" s="187" t="s">
        <v>137</v>
      </c>
      <c r="L137" s="38"/>
      <c r="M137" s="192" t="s">
        <v>1</v>
      </c>
      <c r="N137" s="193" t="s">
        <v>39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147</v>
      </c>
      <c r="AT137" s="196" t="s">
        <v>133</v>
      </c>
      <c r="AU137" s="196" t="s">
        <v>84</v>
      </c>
      <c r="AY137" s="16" t="s">
        <v>130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82</v>
      </c>
      <c r="BK137" s="197">
        <f>ROUND(I137*H137,2)</f>
        <v>0</v>
      </c>
      <c r="BL137" s="16" t="s">
        <v>147</v>
      </c>
      <c r="BM137" s="196" t="s">
        <v>414</v>
      </c>
    </row>
    <row r="138" spans="1:65" s="2" customFormat="1" ht="19.5">
      <c r="A138" s="33"/>
      <c r="B138" s="34"/>
      <c r="C138" s="35"/>
      <c r="D138" s="198" t="s">
        <v>140</v>
      </c>
      <c r="E138" s="35"/>
      <c r="F138" s="199" t="s">
        <v>232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140</v>
      </c>
      <c r="AU138" s="16" t="s">
        <v>84</v>
      </c>
    </row>
    <row r="139" spans="1:65" s="13" customFormat="1" ht="11.25">
      <c r="B139" s="204"/>
      <c r="C139" s="205"/>
      <c r="D139" s="198" t="s">
        <v>143</v>
      </c>
      <c r="E139" s="206" t="s">
        <v>1</v>
      </c>
      <c r="F139" s="207" t="s">
        <v>233</v>
      </c>
      <c r="G139" s="205"/>
      <c r="H139" s="208">
        <v>50.94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143</v>
      </c>
      <c r="AU139" s="214" t="s">
        <v>84</v>
      </c>
      <c r="AV139" s="13" t="s">
        <v>84</v>
      </c>
      <c r="AW139" s="13" t="s">
        <v>31</v>
      </c>
      <c r="AX139" s="13" t="s">
        <v>82</v>
      </c>
      <c r="AY139" s="214" t="s">
        <v>130</v>
      </c>
    </row>
    <row r="140" spans="1:65" s="2" customFormat="1" ht="24">
      <c r="A140" s="33"/>
      <c r="B140" s="34"/>
      <c r="C140" s="185" t="s">
        <v>129</v>
      </c>
      <c r="D140" s="185" t="s">
        <v>133</v>
      </c>
      <c r="E140" s="186" t="s">
        <v>234</v>
      </c>
      <c r="F140" s="187" t="s">
        <v>235</v>
      </c>
      <c r="G140" s="188" t="s">
        <v>230</v>
      </c>
      <c r="H140" s="189">
        <v>15.282</v>
      </c>
      <c r="I140" s="190"/>
      <c r="J140" s="191">
        <f>ROUND(I140*H140,2)</f>
        <v>0</v>
      </c>
      <c r="K140" s="187" t="s">
        <v>137</v>
      </c>
      <c r="L140" s="38"/>
      <c r="M140" s="192" t="s">
        <v>1</v>
      </c>
      <c r="N140" s="193" t="s">
        <v>39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147</v>
      </c>
      <c r="AT140" s="196" t="s">
        <v>133</v>
      </c>
      <c r="AU140" s="196" t="s">
        <v>84</v>
      </c>
      <c r="AY140" s="16" t="s">
        <v>130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82</v>
      </c>
      <c r="BK140" s="197">
        <f>ROUND(I140*H140,2)</f>
        <v>0</v>
      </c>
      <c r="BL140" s="16" t="s">
        <v>147</v>
      </c>
      <c r="BM140" s="196" t="s">
        <v>415</v>
      </c>
    </row>
    <row r="141" spans="1:65" s="2" customFormat="1" ht="29.25">
      <c r="A141" s="33"/>
      <c r="B141" s="34"/>
      <c r="C141" s="35"/>
      <c r="D141" s="198" t="s">
        <v>140</v>
      </c>
      <c r="E141" s="35"/>
      <c r="F141" s="199" t="s">
        <v>237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140</v>
      </c>
      <c r="AU141" s="16" t="s">
        <v>84</v>
      </c>
    </row>
    <row r="142" spans="1:65" s="2" customFormat="1" ht="19.5">
      <c r="A142" s="33"/>
      <c r="B142" s="34"/>
      <c r="C142" s="35"/>
      <c r="D142" s="198" t="s">
        <v>141</v>
      </c>
      <c r="E142" s="35"/>
      <c r="F142" s="203" t="s">
        <v>238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141</v>
      </c>
      <c r="AU142" s="16" t="s">
        <v>84</v>
      </c>
    </row>
    <row r="143" spans="1:65" s="13" customFormat="1" ht="11.25">
      <c r="B143" s="204"/>
      <c r="C143" s="205"/>
      <c r="D143" s="198" t="s">
        <v>143</v>
      </c>
      <c r="E143" s="206" t="s">
        <v>1</v>
      </c>
      <c r="F143" s="207" t="s">
        <v>239</v>
      </c>
      <c r="G143" s="205"/>
      <c r="H143" s="208">
        <v>15.282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143</v>
      </c>
      <c r="AU143" s="214" t="s">
        <v>84</v>
      </c>
      <c r="AV143" s="13" t="s">
        <v>84</v>
      </c>
      <c r="AW143" s="13" t="s">
        <v>31</v>
      </c>
      <c r="AX143" s="13" t="s">
        <v>82</v>
      </c>
      <c r="AY143" s="214" t="s">
        <v>130</v>
      </c>
    </row>
    <row r="144" spans="1:65" s="2" customFormat="1" ht="33" customHeight="1">
      <c r="A144" s="33"/>
      <c r="B144" s="34"/>
      <c r="C144" s="185" t="s">
        <v>167</v>
      </c>
      <c r="D144" s="185" t="s">
        <v>133</v>
      </c>
      <c r="E144" s="186" t="s">
        <v>240</v>
      </c>
      <c r="F144" s="187" t="s">
        <v>241</v>
      </c>
      <c r="G144" s="188" t="s">
        <v>206</v>
      </c>
      <c r="H144" s="189">
        <v>480</v>
      </c>
      <c r="I144" s="190"/>
      <c r="J144" s="191">
        <f>ROUND(I144*H144,2)</f>
        <v>0</v>
      </c>
      <c r="K144" s="187" t="s">
        <v>137</v>
      </c>
      <c r="L144" s="38"/>
      <c r="M144" s="192" t="s">
        <v>1</v>
      </c>
      <c r="N144" s="193" t="s">
        <v>39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147</v>
      </c>
      <c r="AT144" s="196" t="s">
        <v>133</v>
      </c>
      <c r="AU144" s="196" t="s">
        <v>84</v>
      </c>
      <c r="AY144" s="16" t="s">
        <v>130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82</v>
      </c>
      <c r="BK144" s="197">
        <f>ROUND(I144*H144,2)</f>
        <v>0</v>
      </c>
      <c r="BL144" s="16" t="s">
        <v>147</v>
      </c>
      <c r="BM144" s="196" t="s">
        <v>416</v>
      </c>
    </row>
    <row r="145" spans="1:65" s="2" customFormat="1" ht="29.25">
      <c r="A145" s="33"/>
      <c r="B145" s="34"/>
      <c r="C145" s="35"/>
      <c r="D145" s="198" t="s">
        <v>140</v>
      </c>
      <c r="E145" s="35"/>
      <c r="F145" s="199" t="s">
        <v>243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84</v>
      </c>
    </row>
    <row r="146" spans="1:65" s="2" customFormat="1" ht="19.5">
      <c r="A146" s="33"/>
      <c r="B146" s="34"/>
      <c r="C146" s="35"/>
      <c r="D146" s="198" t="s">
        <v>141</v>
      </c>
      <c r="E146" s="35"/>
      <c r="F146" s="203" t="s">
        <v>244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141</v>
      </c>
      <c r="AU146" s="16" t="s">
        <v>84</v>
      </c>
    </row>
    <row r="147" spans="1:65" s="13" customFormat="1" ht="11.25">
      <c r="B147" s="204"/>
      <c r="C147" s="205"/>
      <c r="D147" s="198" t="s">
        <v>143</v>
      </c>
      <c r="E147" s="206" t="s">
        <v>1</v>
      </c>
      <c r="F147" s="207" t="s">
        <v>417</v>
      </c>
      <c r="G147" s="205"/>
      <c r="H147" s="208">
        <v>480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143</v>
      </c>
      <c r="AU147" s="214" t="s">
        <v>84</v>
      </c>
      <c r="AV147" s="13" t="s">
        <v>84</v>
      </c>
      <c r="AW147" s="13" t="s">
        <v>31</v>
      </c>
      <c r="AX147" s="13" t="s">
        <v>82</v>
      </c>
      <c r="AY147" s="214" t="s">
        <v>130</v>
      </c>
    </row>
    <row r="148" spans="1:65" s="2" customFormat="1" ht="24">
      <c r="A148" s="33"/>
      <c r="B148" s="34"/>
      <c r="C148" s="185" t="s">
        <v>171</v>
      </c>
      <c r="D148" s="185" t="s">
        <v>133</v>
      </c>
      <c r="E148" s="186" t="s">
        <v>246</v>
      </c>
      <c r="F148" s="187" t="s">
        <v>247</v>
      </c>
      <c r="G148" s="188" t="s">
        <v>206</v>
      </c>
      <c r="H148" s="189">
        <v>480</v>
      </c>
      <c r="I148" s="190"/>
      <c r="J148" s="191">
        <f>ROUND(I148*H148,2)</f>
        <v>0</v>
      </c>
      <c r="K148" s="187" t="s">
        <v>137</v>
      </c>
      <c r="L148" s="38"/>
      <c r="M148" s="192" t="s">
        <v>1</v>
      </c>
      <c r="N148" s="193" t="s">
        <v>39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147</v>
      </c>
      <c r="AT148" s="196" t="s">
        <v>133</v>
      </c>
      <c r="AU148" s="196" t="s">
        <v>84</v>
      </c>
      <c r="AY148" s="16" t="s">
        <v>130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82</v>
      </c>
      <c r="BK148" s="197">
        <f>ROUND(I148*H148,2)</f>
        <v>0</v>
      </c>
      <c r="BL148" s="16" t="s">
        <v>147</v>
      </c>
      <c r="BM148" s="196" t="s">
        <v>418</v>
      </c>
    </row>
    <row r="149" spans="1:65" s="2" customFormat="1" ht="29.25">
      <c r="A149" s="33"/>
      <c r="B149" s="34"/>
      <c r="C149" s="35"/>
      <c r="D149" s="198" t="s">
        <v>140</v>
      </c>
      <c r="E149" s="35"/>
      <c r="F149" s="199" t="s">
        <v>249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84</v>
      </c>
    </row>
    <row r="150" spans="1:65" s="13" customFormat="1" ht="11.25">
      <c r="B150" s="204"/>
      <c r="C150" s="205"/>
      <c r="D150" s="198" t="s">
        <v>143</v>
      </c>
      <c r="E150" s="206" t="s">
        <v>1</v>
      </c>
      <c r="F150" s="207" t="s">
        <v>417</v>
      </c>
      <c r="G150" s="205"/>
      <c r="H150" s="208">
        <v>480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143</v>
      </c>
      <c r="AU150" s="214" t="s">
        <v>84</v>
      </c>
      <c r="AV150" s="13" t="s">
        <v>84</v>
      </c>
      <c r="AW150" s="13" t="s">
        <v>31</v>
      </c>
      <c r="AX150" s="13" t="s">
        <v>82</v>
      </c>
      <c r="AY150" s="214" t="s">
        <v>130</v>
      </c>
    </row>
    <row r="151" spans="1:65" s="2" customFormat="1" ht="16.5" customHeight="1">
      <c r="A151" s="33"/>
      <c r="B151" s="34"/>
      <c r="C151" s="231" t="s">
        <v>178</v>
      </c>
      <c r="D151" s="231" t="s">
        <v>250</v>
      </c>
      <c r="E151" s="232" t="s">
        <v>251</v>
      </c>
      <c r="F151" s="233" t="s">
        <v>252</v>
      </c>
      <c r="G151" s="234" t="s">
        <v>253</v>
      </c>
      <c r="H151" s="235">
        <v>12</v>
      </c>
      <c r="I151" s="236"/>
      <c r="J151" s="237">
        <f>ROUND(I151*H151,2)</f>
        <v>0</v>
      </c>
      <c r="K151" s="233" t="s">
        <v>137</v>
      </c>
      <c r="L151" s="238"/>
      <c r="M151" s="239" t="s">
        <v>1</v>
      </c>
      <c r="N151" s="240" t="s">
        <v>39</v>
      </c>
      <c r="O151" s="70"/>
      <c r="P151" s="194">
        <f>O151*H151</f>
        <v>0</v>
      </c>
      <c r="Q151" s="194">
        <v>1E-3</v>
      </c>
      <c r="R151" s="194">
        <f>Q151*H151</f>
        <v>1.2E-2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178</v>
      </c>
      <c r="AT151" s="196" t="s">
        <v>250</v>
      </c>
      <c r="AU151" s="196" t="s">
        <v>84</v>
      </c>
      <c r="AY151" s="16" t="s">
        <v>130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82</v>
      </c>
      <c r="BK151" s="197">
        <f>ROUND(I151*H151,2)</f>
        <v>0</v>
      </c>
      <c r="BL151" s="16" t="s">
        <v>147</v>
      </c>
      <c r="BM151" s="196" t="s">
        <v>419</v>
      </c>
    </row>
    <row r="152" spans="1:65" s="2" customFormat="1" ht="11.25">
      <c r="A152" s="33"/>
      <c r="B152" s="34"/>
      <c r="C152" s="35"/>
      <c r="D152" s="198" t="s">
        <v>140</v>
      </c>
      <c r="E152" s="35"/>
      <c r="F152" s="199" t="s">
        <v>252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84</v>
      </c>
    </row>
    <row r="153" spans="1:65" s="2" customFormat="1" ht="19.5">
      <c r="A153" s="33"/>
      <c r="B153" s="34"/>
      <c r="C153" s="35"/>
      <c r="D153" s="198" t="s">
        <v>141</v>
      </c>
      <c r="E153" s="35"/>
      <c r="F153" s="203" t="s">
        <v>255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141</v>
      </c>
      <c r="AU153" s="16" t="s">
        <v>84</v>
      </c>
    </row>
    <row r="154" spans="1:65" s="13" customFormat="1" ht="11.25">
      <c r="B154" s="204"/>
      <c r="C154" s="205"/>
      <c r="D154" s="198" t="s">
        <v>143</v>
      </c>
      <c r="E154" s="206" t="s">
        <v>1</v>
      </c>
      <c r="F154" s="207" t="s">
        <v>420</v>
      </c>
      <c r="G154" s="205"/>
      <c r="H154" s="208">
        <v>12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143</v>
      </c>
      <c r="AU154" s="214" t="s">
        <v>84</v>
      </c>
      <c r="AV154" s="13" t="s">
        <v>84</v>
      </c>
      <c r="AW154" s="13" t="s">
        <v>31</v>
      </c>
      <c r="AX154" s="13" t="s">
        <v>82</v>
      </c>
      <c r="AY154" s="214" t="s">
        <v>130</v>
      </c>
    </row>
    <row r="155" spans="1:65" s="2" customFormat="1" ht="24">
      <c r="A155" s="33"/>
      <c r="B155" s="34"/>
      <c r="C155" s="185" t="s">
        <v>182</v>
      </c>
      <c r="D155" s="185" t="s">
        <v>133</v>
      </c>
      <c r="E155" s="186" t="s">
        <v>257</v>
      </c>
      <c r="F155" s="187" t="s">
        <v>258</v>
      </c>
      <c r="G155" s="188" t="s">
        <v>206</v>
      </c>
      <c r="H155" s="189">
        <v>849</v>
      </c>
      <c r="I155" s="190"/>
      <c r="J155" s="191">
        <f>ROUND(I155*H155,2)</f>
        <v>0</v>
      </c>
      <c r="K155" s="187" t="s">
        <v>137</v>
      </c>
      <c r="L155" s="38"/>
      <c r="M155" s="192" t="s">
        <v>1</v>
      </c>
      <c r="N155" s="193" t="s">
        <v>39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147</v>
      </c>
      <c r="AT155" s="196" t="s">
        <v>133</v>
      </c>
      <c r="AU155" s="196" t="s">
        <v>84</v>
      </c>
      <c r="AY155" s="16" t="s">
        <v>130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82</v>
      </c>
      <c r="BK155" s="197">
        <f>ROUND(I155*H155,2)</f>
        <v>0</v>
      </c>
      <c r="BL155" s="16" t="s">
        <v>147</v>
      </c>
      <c r="BM155" s="196" t="s">
        <v>421</v>
      </c>
    </row>
    <row r="156" spans="1:65" s="2" customFormat="1" ht="19.5">
      <c r="A156" s="33"/>
      <c r="B156" s="34"/>
      <c r="C156" s="35"/>
      <c r="D156" s="198" t="s">
        <v>140</v>
      </c>
      <c r="E156" s="35"/>
      <c r="F156" s="199" t="s">
        <v>260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84</v>
      </c>
    </row>
    <row r="157" spans="1:65" s="13" customFormat="1" ht="11.25">
      <c r="B157" s="204"/>
      <c r="C157" s="205"/>
      <c r="D157" s="198" t="s">
        <v>143</v>
      </c>
      <c r="E157" s="206" t="s">
        <v>1</v>
      </c>
      <c r="F157" s="207" t="s">
        <v>204</v>
      </c>
      <c r="G157" s="205"/>
      <c r="H157" s="208">
        <v>849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143</v>
      </c>
      <c r="AU157" s="214" t="s">
        <v>84</v>
      </c>
      <c r="AV157" s="13" t="s">
        <v>84</v>
      </c>
      <c r="AW157" s="13" t="s">
        <v>31</v>
      </c>
      <c r="AX157" s="13" t="s">
        <v>82</v>
      </c>
      <c r="AY157" s="214" t="s">
        <v>130</v>
      </c>
    </row>
    <row r="158" spans="1:65" s="12" customFormat="1" ht="22.9" customHeight="1">
      <c r="B158" s="169"/>
      <c r="C158" s="170"/>
      <c r="D158" s="171" t="s">
        <v>73</v>
      </c>
      <c r="E158" s="183" t="s">
        <v>129</v>
      </c>
      <c r="F158" s="183" t="s">
        <v>261</v>
      </c>
      <c r="G158" s="170"/>
      <c r="H158" s="170"/>
      <c r="I158" s="173"/>
      <c r="J158" s="184">
        <f>BK158</f>
        <v>0</v>
      </c>
      <c r="K158" s="170"/>
      <c r="L158" s="175"/>
      <c r="M158" s="176"/>
      <c r="N158" s="177"/>
      <c r="O158" s="177"/>
      <c r="P158" s="178">
        <f>SUM(P159:P180)</f>
        <v>0</v>
      </c>
      <c r="Q158" s="177"/>
      <c r="R158" s="178">
        <f>SUM(R159:R180)</f>
        <v>72</v>
      </c>
      <c r="S158" s="177"/>
      <c r="T158" s="179">
        <f>SUM(T159:T180)</f>
        <v>0</v>
      </c>
      <c r="AR158" s="180" t="s">
        <v>82</v>
      </c>
      <c r="AT158" s="181" t="s">
        <v>73</v>
      </c>
      <c r="AU158" s="181" t="s">
        <v>82</v>
      </c>
      <c r="AY158" s="180" t="s">
        <v>130</v>
      </c>
      <c r="BK158" s="182">
        <f>SUM(BK159:BK180)</f>
        <v>0</v>
      </c>
    </row>
    <row r="159" spans="1:65" s="2" customFormat="1" ht="16.5" customHeight="1">
      <c r="A159" s="33"/>
      <c r="B159" s="34"/>
      <c r="C159" s="185" t="s">
        <v>188</v>
      </c>
      <c r="D159" s="185" t="s">
        <v>133</v>
      </c>
      <c r="E159" s="186" t="s">
        <v>262</v>
      </c>
      <c r="F159" s="187" t="s">
        <v>263</v>
      </c>
      <c r="G159" s="188" t="s">
        <v>206</v>
      </c>
      <c r="H159" s="189">
        <v>1698</v>
      </c>
      <c r="I159" s="190"/>
      <c r="J159" s="191">
        <f>ROUND(I159*H159,2)</f>
        <v>0</v>
      </c>
      <c r="K159" s="187" t="s">
        <v>137</v>
      </c>
      <c r="L159" s="38"/>
      <c r="M159" s="192" t="s">
        <v>1</v>
      </c>
      <c r="N159" s="193" t="s">
        <v>39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147</v>
      </c>
      <c r="AT159" s="196" t="s">
        <v>133</v>
      </c>
      <c r="AU159" s="196" t="s">
        <v>84</v>
      </c>
      <c r="AY159" s="16" t="s">
        <v>130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82</v>
      </c>
      <c r="BK159" s="197">
        <f>ROUND(I159*H159,2)</f>
        <v>0</v>
      </c>
      <c r="BL159" s="16" t="s">
        <v>147</v>
      </c>
      <c r="BM159" s="196" t="s">
        <v>422</v>
      </c>
    </row>
    <row r="160" spans="1:65" s="2" customFormat="1" ht="19.5">
      <c r="A160" s="33"/>
      <c r="B160" s="34"/>
      <c r="C160" s="35"/>
      <c r="D160" s="198" t="s">
        <v>140</v>
      </c>
      <c r="E160" s="35"/>
      <c r="F160" s="199" t="s">
        <v>265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84</v>
      </c>
    </row>
    <row r="161" spans="1:65" s="2" customFormat="1" ht="19.5">
      <c r="A161" s="33"/>
      <c r="B161" s="34"/>
      <c r="C161" s="35"/>
      <c r="D161" s="198" t="s">
        <v>141</v>
      </c>
      <c r="E161" s="35"/>
      <c r="F161" s="203" t="s">
        <v>266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13" customFormat="1" ht="11.25">
      <c r="B162" s="204"/>
      <c r="C162" s="205"/>
      <c r="D162" s="198" t="s">
        <v>143</v>
      </c>
      <c r="E162" s="206" t="s">
        <v>1</v>
      </c>
      <c r="F162" s="207" t="s">
        <v>267</v>
      </c>
      <c r="G162" s="205"/>
      <c r="H162" s="208">
        <v>1698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143</v>
      </c>
      <c r="AU162" s="214" t="s">
        <v>84</v>
      </c>
      <c r="AV162" s="13" t="s">
        <v>84</v>
      </c>
      <c r="AW162" s="13" t="s">
        <v>31</v>
      </c>
      <c r="AX162" s="13" t="s">
        <v>82</v>
      </c>
      <c r="AY162" s="214" t="s">
        <v>130</v>
      </c>
    </row>
    <row r="163" spans="1:65" s="2" customFormat="1" ht="33" customHeight="1">
      <c r="A163" s="33"/>
      <c r="B163" s="34"/>
      <c r="C163" s="185" t="s">
        <v>194</v>
      </c>
      <c r="D163" s="185" t="s">
        <v>133</v>
      </c>
      <c r="E163" s="186" t="s">
        <v>272</v>
      </c>
      <c r="F163" s="187" t="s">
        <v>273</v>
      </c>
      <c r="G163" s="188" t="s">
        <v>206</v>
      </c>
      <c r="H163" s="189">
        <v>849</v>
      </c>
      <c r="I163" s="190"/>
      <c r="J163" s="191">
        <f>ROUND(I163*H163,2)</f>
        <v>0</v>
      </c>
      <c r="K163" s="187" t="s">
        <v>137</v>
      </c>
      <c r="L163" s="38"/>
      <c r="M163" s="192" t="s">
        <v>1</v>
      </c>
      <c r="N163" s="193" t="s">
        <v>39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147</v>
      </c>
      <c r="AT163" s="196" t="s">
        <v>133</v>
      </c>
      <c r="AU163" s="196" t="s">
        <v>84</v>
      </c>
      <c r="AY163" s="16" t="s">
        <v>130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82</v>
      </c>
      <c r="BK163" s="197">
        <f>ROUND(I163*H163,2)</f>
        <v>0</v>
      </c>
      <c r="BL163" s="16" t="s">
        <v>147</v>
      </c>
      <c r="BM163" s="196" t="s">
        <v>423</v>
      </c>
    </row>
    <row r="164" spans="1:65" s="2" customFormat="1" ht="29.25">
      <c r="A164" s="33"/>
      <c r="B164" s="34"/>
      <c r="C164" s="35"/>
      <c r="D164" s="198" t="s">
        <v>140</v>
      </c>
      <c r="E164" s="35"/>
      <c r="F164" s="199" t="s">
        <v>275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140</v>
      </c>
      <c r="AU164" s="16" t="s">
        <v>84</v>
      </c>
    </row>
    <row r="165" spans="1:65" s="13" customFormat="1" ht="11.25">
      <c r="B165" s="204"/>
      <c r="C165" s="205"/>
      <c r="D165" s="198" t="s">
        <v>143</v>
      </c>
      <c r="E165" s="206" t="s">
        <v>1</v>
      </c>
      <c r="F165" s="207" t="s">
        <v>204</v>
      </c>
      <c r="G165" s="205"/>
      <c r="H165" s="208">
        <v>849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143</v>
      </c>
      <c r="AU165" s="214" t="s">
        <v>84</v>
      </c>
      <c r="AV165" s="13" t="s">
        <v>84</v>
      </c>
      <c r="AW165" s="13" t="s">
        <v>31</v>
      </c>
      <c r="AX165" s="13" t="s">
        <v>82</v>
      </c>
      <c r="AY165" s="214" t="s">
        <v>130</v>
      </c>
    </row>
    <row r="166" spans="1:65" s="2" customFormat="1" ht="16.5" customHeight="1">
      <c r="A166" s="33"/>
      <c r="B166" s="34"/>
      <c r="C166" s="185" t="s">
        <v>200</v>
      </c>
      <c r="D166" s="185" t="s">
        <v>133</v>
      </c>
      <c r="E166" s="186" t="s">
        <v>286</v>
      </c>
      <c r="F166" s="187" t="s">
        <v>287</v>
      </c>
      <c r="G166" s="188" t="s">
        <v>230</v>
      </c>
      <c r="H166" s="189">
        <v>36</v>
      </c>
      <c r="I166" s="190"/>
      <c r="J166" s="191">
        <f>ROUND(I166*H166,2)</f>
        <v>0</v>
      </c>
      <c r="K166" s="187" t="s">
        <v>137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147</v>
      </c>
      <c r="AT166" s="196" t="s">
        <v>133</v>
      </c>
      <c r="AU166" s="196" t="s">
        <v>84</v>
      </c>
      <c r="AY166" s="16" t="s">
        <v>130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147</v>
      </c>
      <c r="BM166" s="196" t="s">
        <v>424</v>
      </c>
    </row>
    <row r="167" spans="1:65" s="2" customFormat="1" ht="11.25">
      <c r="A167" s="33"/>
      <c r="B167" s="34"/>
      <c r="C167" s="35"/>
      <c r="D167" s="198" t="s">
        <v>140</v>
      </c>
      <c r="E167" s="35"/>
      <c r="F167" s="199" t="s">
        <v>289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84</v>
      </c>
    </row>
    <row r="168" spans="1:65" s="13" customFormat="1" ht="11.25">
      <c r="B168" s="204"/>
      <c r="C168" s="205"/>
      <c r="D168" s="198" t="s">
        <v>143</v>
      </c>
      <c r="E168" s="206" t="s">
        <v>1</v>
      </c>
      <c r="F168" s="207" t="s">
        <v>425</v>
      </c>
      <c r="G168" s="205"/>
      <c r="H168" s="208">
        <v>36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143</v>
      </c>
      <c r="AU168" s="214" t="s">
        <v>84</v>
      </c>
      <c r="AV168" s="13" t="s">
        <v>84</v>
      </c>
      <c r="AW168" s="13" t="s">
        <v>31</v>
      </c>
      <c r="AX168" s="13" t="s">
        <v>82</v>
      </c>
      <c r="AY168" s="214" t="s">
        <v>130</v>
      </c>
    </row>
    <row r="169" spans="1:65" s="2" customFormat="1" ht="16.5" customHeight="1">
      <c r="A169" s="33"/>
      <c r="B169" s="34"/>
      <c r="C169" s="231" t="s">
        <v>280</v>
      </c>
      <c r="D169" s="231" t="s">
        <v>250</v>
      </c>
      <c r="E169" s="232" t="s">
        <v>291</v>
      </c>
      <c r="F169" s="233" t="s">
        <v>292</v>
      </c>
      <c r="G169" s="234" t="s">
        <v>293</v>
      </c>
      <c r="H169" s="235">
        <v>72</v>
      </c>
      <c r="I169" s="236"/>
      <c r="J169" s="237">
        <f>ROUND(I169*H169,2)</f>
        <v>0</v>
      </c>
      <c r="K169" s="233" t="s">
        <v>137</v>
      </c>
      <c r="L169" s="238"/>
      <c r="M169" s="239" t="s">
        <v>1</v>
      </c>
      <c r="N169" s="240" t="s">
        <v>39</v>
      </c>
      <c r="O169" s="70"/>
      <c r="P169" s="194">
        <f>O169*H169</f>
        <v>0</v>
      </c>
      <c r="Q169" s="194">
        <v>1</v>
      </c>
      <c r="R169" s="194">
        <f>Q169*H169</f>
        <v>72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178</v>
      </c>
      <c r="AT169" s="196" t="s">
        <v>250</v>
      </c>
      <c r="AU169" s="196" t="s">
        <v>84</v>
      </c>
      <c r="AY169" s="16" t="s">
        <v>130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82</v>
      </c>
      <c r="BK169" s="197">
        <f>ROUND(I169*H169,2)</f>
        <v>0</v>
      </c>
      <c r="BL169" s="16" t="s">
        <v>147</v>
      </c>
      <c r="BM169" s="196" t="s">
        <v>426</v>
      </c>
    </row>
    <row r="170" spans="1:65" s="2" customFormat="1" ht="11.25">
      <c r="A170" s="33"/>
      <c r="B170" s="34"/>
      <c r="C170" s="35"/>
      <c r="D170" s="198" t="s">
        <v>140</v>
      </c>
      <c r="E170" s="35"/>
      <c r="F170" s="199" t="s">
        <v>292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140</v>
      </c>
      <c r="AU170" s="16" t="s">
        <v>84</v>
      </c>
    </row>
    <row r="171" spans="1:65" s="13" customFormat="1" ht="11.25">
      <c r="B171" s="204"/>
      <c r="C171" s="205"/>
      <c r="D171" s="198" t="s">
        <v>143</v>
      </c>
      <c r="E171" s="206" t="s">
        <v>1</v>
      </c>
      <c r="F171" s="207" t="s">
        <v>427</v>
      </c>
      <c r="G171" s="205"/>
      <c r="H171" s="208">
        <v>72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143</v>
      </c>
      <c r="AU171" s="214" t="s">
        <v>84</v>
      </c>
      <c r="AV171" s="13" t="s">
        <v>84</v>
      </c>
      <c r="AW171" s="13" t="s">
        <v>31</v>
      </c>
      <c r="AX171" s="13" t="s">
        <v>82</v>
      </c>
      <c r="AY171" s="214" t="s">
        <v>130</v>
      </c>
    </row>
    <row r="172" spans="1:65" s="2" customFormat="1" ht="24">
      <c r="A172" s="33"/>
      <c r="B172" s="34"/>
      <c r="C172" s="185" t="s">
        <v>285</v>
      </c>
      <c r="D172" s="185" t="s">
        <v>133</v>
      </c>
      <c r="E172" s="186" t="s">
        <v>268</v>
      </c>
      <c r="F172" s="187" t="s">
        <v>269</v>
      </c>
      <c r="G172" s="188" t="s">
        <v>206</v>
      </c>
      <c r="H172" s="189">
        <v>849</v>
      </c>
      <c r="I172" s="190"/>
      <c r="J172" s="191">
        <f>ROUND(I172*H172,2)</f>
        <v>0</v>
      </c>
      <c r="K172" s="187" t="s">
        <v>137</v>
      </c>
      <c r="L172" s="38"/>
      <c r="M172" s="192" t="s">
        <v>1</v>
      </c>
      <c r="N172" s="193" t="s">
        <v>39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147</v>
      </c>
      <c r="AT172" s="196" t="s">
        <v>133</v>
      </c>
      <c r="AU172" s="196" t="s">
        <v>84</v>
      </c>
      <c r="AY172" s="16" t="s">
        <v>130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82</v>
      </c>
      <c r="BK172" s="197">
        <f>ROUND(I172*H172,2)</f>
        <v>0</v>
      </c>
      <c r="BL172" s="16" t="s">
        <v>147</v>
      </c>
      <c r="BM172" s="196" t="s">
        <v>428</v>
      </c>
    </row>
    <row r="173" spans="1:65" s="2" customFormat="1" ht="19.5">
      <c r="A173" s="33"/>
      <c r="B173" s="34"/>
      <c r="C173" s="35"/>
      <c r="D173" s="198" t="s">
        <v>140</v>
      </c>
      <c r="E173" s="35"/>
      <c r="F173" s="199" t="s">
        <v>271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140</v>
      </c>
      <c r="AU173" s="16" t="s">
        <v>84</v>
      </c>
    </row>
    <row r="174" spans="1:65" s="13" customFormat="1" ht="11.25">
      <c r="B174" s="204"/>
      <c r="C174" s="205"/>
      <c r="D174" s="198" t="s">
        <v>143</v>
      </c>
      <c r="E174" s="206" t="s">
        <v>1</v>
      </c>
      <c r="F174" s="207" t="s">
        <v>204</v>
      </c>
      <c r="G174" s="205"/>
      <c r="H174" s="208">
        <v>849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143</v>
      </c>
      <c r="AU174" s="214" t="s">
        <v>84</v>
      </c>
      <c r="AV174" s="13" t="s">
        <v>84</v>
      </c>
      <c r="AW174" s="13" t="s">
        <v>31</v>
      </c>
      <c r="AX174" s="13" t="s">
        <v>82</v>
      </c>
      <c r="AY174" s="214" t="s">
        <v>130</v>
      </c>
    </row>
    <row r="175" spans="1:65" s="2" customFormat="1" ht="24">
      <c r="A175" s="33"/>
      <c r="B175" s="34"/>
      <c r="C175" s="185" t="s">
        <v>8</v>
      </c>
      <c r="D175" s="185" t="s">
        <v>133</v>
      </c>
      <c r="E175" s="186" t="s">
        <v>276</v>
      </c>
      <c r="F175" s="187" t="s">
        <v>277</v>
      </c>
      <c r="G175" s="188" t="s">
        <v>206</v>
      </c>
      <c r="H175" s="189">
        <v>849</v>
      </c>
      <c r="I175" s="190"/>
      <c r="J175" s="191">
        <f>ROUND(I175*H175,2)</f>
        <v>0</v>
      </c>
      <c r="K175" s="187" t="s">
        <v>137</v>
      </c>
      <c r="L175" s="38"/>
      <c r="M175" s="192" t="s">
        <v>1</v>
      </c>
      <c r="N175" s="193" t="s">
        <v>39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147</v>
      </c>
      <c r="AT175" s="196" t="s">
        <v>133</v>
      </c>
      <c r="AU175" s="196" t="s">
        <v>84</v>
      </c>
      <c r="AY175" s="16" t="s">
        <v>130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82</v>
      </c>
      <c r="BK175" s="197">
        <f>ROUND(I175*H175,2)</f>
        <v>0</v>
      </c>
      <c r="BL175" s="16" t="s">
        <v>147</v>
      </c>
      <c r="BM175" s="196" t="s">
        <v>429</v>
      </c>
    </row>
    <row r="176" spans="1:65" s="2" customFormat="1" ht="19.5">
      <c r="A176" s="33"/>
      <c r="B176" s="34"/>
      <c r="C176" s="35"/>
      <c r="D176" s="198" t="s">
        <v>140</v>
      </c>
      <c r="E176" s="35"/>
      <c r="F176" s="199" t="s">
        <v>279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84</v>
      </c>
    </row>
    <row r="177" spans="1:65" s="13" customFormat="1" ht="11.25">
      <c r="B177" s="204"/>
      <c r="C177" s="205"/>
      <c r="D177" s="198" t="s">
        <v>143</v>
      </c>
      <c r="E177" s="206" t="s">
        <v>1</v>
      </c>
      <c r="F177" s="207" t="s">
        <v>204</v>
      </c>
      <c r="G177" s="205"/>
      <c r="H177" s="208">
        <v>849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143</v>
      </c>
      <c r="AU177" s="214" t="s">
        <v>84</v>
      </c>
      <c r="AV177" s="13" t="s">
        <v>84</v>
      </c>
      <c r="AW177" s="13" t="s">
        <v>31</v>
      </c>
      <c r="AX177" s="13" t="s">
        <v>82</v>
      </c>
      <c r="AY177" s="214" t="s">
        <v>130</v>
      </c>
    </row>
    <row r="178" spans="1:65" s="2" customFormat="1" ht="33" customHeight="1">
      <c r="A178" s="33"/>
      <c r="B178" s="34"/>
      <c r="C178" s="185" t="s">
        <v>297</v>
      </c>
      <c r="D178" s="185" t="s">
        <v>133</v>
      </c>
      <c r="E178" s="186" t="s">
        <v>281</v>
      </c>
      <c r="F178" s="187" t="s">
        <v>282</v>
      </c>
      <c r="G178" s="188" t="s">
        <v>206</v>
      </c>
      <c r="H178" s="189">
        <v>849</v>
      </c>
      <c r="I178" s="190"/>
      <c r="J178" s="191">
        <f>ROUND(I178*H178,2)</f>
        <v>0</v>
      </c>
      <c r="K178" s="187" t="s">
        <v>137</v>
      </c>
      <c r="L178" s="38"/>
      <c r="M178" s="192" t="s">
        <v>1</v>
      </c>
      <c r="N178" s="193" t="s">
        <v>39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147</v>
      </c>
      <c r="AT178" s="196" t="s">
        <v>133</v>
      </c>
      <c r="AU178" s="196" t="s">
        <v>84</v>
      </c>
      <c r="AY178" s="16" t="s">
        <v>130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82</v>
      </c>
      <c r="BK178" s="197">
        <f>ROUND(I178*H178,2)</f>
        <v>0</v>
      </c>
      <c r="BL178" s="16" t="s">
        <v>147</v>
      </c>
      <c r="BM178" s="196" t="s">
        <v>430</v>
      </c>
    </row>
    <row r="179" spans="1:65" s="2" customFormat="1" ht="29.25">
      <c r="A179" s="33"/>
      <c r="B179" s="34"/>
      <c r="C179" s="35"/>
      <c r="D179" s="198" t="s">
        <v>140</v>
      </c>
      <c r="E179" s="35"/>
      <c r="F179" s="199" t="s">
        <v>284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140</v>
      </c>
      <c r="AU179" s="16" t="s">
        <v>84</v>
      </c>
    </row>
    <row r="180" spans="1:65" s="13" customFormat="1" ht="11.25">
      <c r="B180" s="204"/>
      <c r="C180" s="205"/>
      <c r="D180" s="198" t="s">
        <v>143</v>
      </c>
      <c r="E180" s="206" t="s">
        <v>1</v>
      </c>
      <c r="F180" s="207" t="s">
        <v>204</v>
      </c>
      <c r="G180" s="205"/>
      <c r="H180" s="208">
        <v>849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143</v>
      </c>
      <c r="AU180" s="214" t="s">
        <v>84</v>
      </c>
      <c r="AV180" s="13" t="s">
        <v>84</v>
      </c>
      <c r="AW180" s="13" t="s">
        <v>31</v>
      </c>
      <c r="AX180" s="13" t="s">
        <v>82</v>
      </c>
      <c r="AY180" s="214" t="s">
        <v>130</v>
      </c>
    </row>
    <row r="181" spans="1:65" s="12" customFormat="1" ht="22.9" customHeight="1">
      <c r="B181" s="169"/>
      <c r="C181" s="170"/>
      <c r="D181" s="171" t="s">
        <v>73</v>
      </c>
      <c r="E181" s="183" t="s">
        <v>182</v>
      </c>
      <c r="F181" s="183" t="s">
        <v>296</v>
      </c>
      <c r="G181" s="170"/>
      <c r="H181" s="170"/>
      <c r="I181" s="173"/>
      <c r="J181" s="184">
        <f>BK181</f>
        <v>0</v>
      </c>
      <c r="K181" s="170"/>
      <c r="L181" s="175"/>
      <c r="M181" s="176"/>
      <c r="N181" s="177"/>
      <c r="O181" s="177"/>
      <c r="P181" s="178">
        <f>SUM(P182:P210)</f>
        <v>0</v>
      </c>
      <c r="Q181" s="177"/>
      <c r="R181" s="178">
        <f>SUM(R182:R210)</f>
        <v>116.57401</v>
      </c>
      <c r="S181" s="177"/>
      <c r="T181" s="179">
        <f>SUM(T182:T210)</f>
        <v>0</v>
      </c>
      <c r="AR181" s="180" t="s">
        <v>82</v>
      </c>
      <c r="AT181" s="181" t="s">
        <v>73</v>
      </c>
      <c r="AU181" s="181" t="s">
        <v>82</v>
      </c>
      <c r="AY181" s="180" t="s">
        <v>130</v>
      </c>
      <c r="BK181" s="182">
        <f>SUM(BK182:BK210)</f>
        <v>0</v>
      </c>
    </row>
    <row r="182" spans="1:65" s="2" customFormat="1" ht="24">
      <c r="A182" s="33"/>
      <c r="B182" s="34"/>
      <c r="C182" s="185" t="s">
        <v>304</v>
      </c>
      <c r="D182" s="185" t="s">
        <v>133</v>
      </c>
      <c r="E182" s="186" t="s">
        <v>431</v>
      </c>
      <c r="F182" s="187" t="s">
        <v>432</v>
      </c>
      <c r="G182" s="188" t="s">
        <v>433</v>
      </c>
      <c r="H182" s="189">
        <v>5</v>
      </c>
      <c r="I182" s="190"/>
      <c r="J182" s="191">
        <f>ROUND(I182*H182,2)</f>
        <v>0</v>
      </c>
      <c r="K182" s="187" t="s">
        <v>137</v>
      </c>
      <c r="L182" s="38"/>
      <c r="M182" s="192" t="s">
        <v>1</v>
      </c>
      <c r="N182" s="193" t="s">
        <v>39</v>
      </c>
      <c r="O182" s="70"/>
      <c r="P182" s="194">
        <f>O182*H182</f>
        <v>0</v>
      </c>
      <c r="Q182" s="194">
        <v>0.10931</v>
      </c>
      <c r="R182" s="194">
        <f>Q182*H182</f>
        <v>0.54654999999999998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147</v>
      </c>
      <c r="AT182" s="196" t="s">
        <v>133</v>
      </c>
      <c r="AU182" s="196" t="s">
        <v>84</v>
      </c>
      <c r="AY182" s="16" t="s">
        <v>130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82</v>
      </c>
      <c r="BK182" s="197">
        <f>ROUND(I182*H182,2)</f>
        <v>0</v>
      </c>
      <c r="BL182" s="16" t="s">
        <v>147</v>
      </c>
      <c r="BM182" s="196" t="s">
        <v>434</v>
      </c>
    </row>
    <row r="183" spans="1:65" s="2" customFormat="1" ht="19.5">
      <c r="A183" s="33"/>
      <c r="B183" s="34"/>
      <c r="C183" s="35"/>
      <c r="D183" s="198" t="s">
        <v>140</v>
      </c>
      <c r="E183" s="35"/>
      <c r="F183" s="199" t="s">
        <v>435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140</v>
      </c>
      <c r="AU183" s="16" t="s">
        <v>84</v>
      </c>
    </row>
    <row r="184" spans="1:65" s="13" customFormat="1" ht="11.25">
      <c r="B184" s="204"/>
      <c r="C184" s="205"/>
      <c r="D184" s="198" t="s">
        <v>143</v>
      </c>
      <c r="E184" s="206" t="s">
        <v>1</v>
      </c>
      <c r="F184" s="207" t="s">
        <v>436</v>
      </c>
      <c r="G184" s="205"/>
      <c r="H184" s="208">
        <v>3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143</v>
      </c>
      <c r="AU184" s="214" t="s">
        <v>84</v>
      </c>
      <c r="AV184" s="13" t="s">
        <v>84</v>
      </c>
      <c r="AW184" s="13" t="s">
        <v>31</v>
      </c>
      <c r="AX184" s="13" t="s">
        <v>74</v>
      </c>
      <c r="AY184" s="214" t="s">
        <v>130</v>
      </c>
    </row>
    <row r="185" spans="1:65" s="13" customFormat="1" ht="11.25">
      <c r="B185" s="204"/>
      <c r="C185" s="205"/>
      <c r="D185" s="198" t="s">
        <v>143</v>
      </c>
      <c r="E185" s="206" t="s">
        <v>1</v>
      </c>
      <c r="F185" s="207" t="s">
        <v>437</v>
      </c>
      <c r="G185" s="205"/>
      <c r="H185" s="208">
        <v>2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143</v>
      </c>
      <c r="AU185" s="214" t="s">
        <v>84</v>
      </c>
      <c r="AV185" s="13" t="s">
        <v>84</v>
      </c>
      <c r="AW185" s="13" t="s">
        <v>31</v>
      </c>
      <c r="AX185" s="13" t="s">
        <v>74</v>
      </c>
      <c r="AY185" s="214" t="s">
        <v>130</v>
      </c>
    </row>
    <row r="186" spans="1:65" s="14" customFormat="1" ht="11.25">
      <c r="B186" s="215"/>
      <c r="C186" s="216"/>
      <c r="D186" s="198" t="s">
        <v>143</v>
      </c>
      <c r="E186" s="217" t="s">
        <v>1</v>
      </c>
      <c r="F186" s="218" t="s">
        <v>146</v>
      </c>
      <c r="G186" s="216"/>
      <c r="H186" s="219">
        <v>5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143</v>
      </c>
      <c r="AU186" s="225" t="s">
        <v>84</v>
      </c>
      <c r="AV186" s="14" t="s">
        <v>147</v>
      </c>
      <c r="AW186" s="14" t="s">
        <v>31</v>
      </c>
      <c r="AX186" s="14" t="s">
        <v>82</v>
      </c>
      <c r="AY186" s="225" t="s">
        <v>130</v>
      </c>
    </row>
    <row r="187" spans="1:65" s="2" customFormat="1" ht="24">
      <c r="A187" s="33"/>
      <c r="B187" s="34"/>
      <c r="C187" s="231" t="s">
        <v>309</v>
      </c>
      <c r="D187" s="231" t="s">
        <v>250</v>
      </c>
      <c r="E187" s="232" t="s">
        <v>438</v>
      </c>
      <c r="F187" s="233" t="s">
        <v>439</v>
      </c>
      <c r="G187" s="234" t="s">
        <v>433</v>
      </c>
      <c r="H187" s="235">
        <v>3</v>
      </c>
      <c r="I187" s="236"/>
      <c r="J187" s="237">
        <f>ROUND(I187*H187,2)</f>
        <v>0</v>
      </c>
      <c r="K187" s="233" t="s">
        <v>137</v>
      </c>
      <c r="L187" s="238"/>
      <c r="M187" s="239" t="s">
        <v>1</v>
      </c>
      <c r="N187" s="240" t="s">
        <v>39</v>
      </c>
      <c r="O187" s="70"/>
      <c r="P187" s="194">
        <f>O187*H187</f>
        <v>0</v>
      </c>
      <c r="Q187" s="194">
        <v>6.0000000000000001E-3</v>
      </c>
      <c r="R187" s="194">
        <f>Q187*H187</f>
        <v>1.8000000000000002E-2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178</v>
      </c>
      <c r="AT187" s="196" t="s">
        <v>250</v>
      </c>
      <c r="AU187" s="196" t="s">
        <v>84</v>
      </c>
      <c r="AY187" s="16" t="s">
        <v>130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82</v>
      </c>
      <c r="BK187" s="197">
        <f>ROUND(I187*H187,2)</f>
        <v>0</v>
      </c>
      <c r="BL187" s="16" t="s">
        <v>147</v>
      </c>
      <c r="BM187" s="196" t="s">
        <v>440</v>
      </c>
    </row>
    <row r="188" spans="1:65" s="2" customFormat="1" ht="11.25">
      <c r="A188" s="33"/>
      <c r="B188" s="34"/>
      <c r="C188" s="35"/>
      <c r="D188" s="198" t="s">
        <v>140</v>
      </c>
      <c r="E188" s="35"/>
      <c r="F188" s="199" t="s">
        <v>439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140</v>
      </c>
      <c r="AU188" s="16" t="s">
        <v>84</v>
      </c>
    </row>
    <row r="189" spans="1:65" s="13" customFormat="1" ht="11.25">
      <c r="B189" s="204"/>
      <c r="C189" s="205"/>
      <c r="D189" s="198" t="s">
        <v>143</v>
      </c>
      <c r="E189" s="206" t="s">
        <v>1</v>
      </c>
      <c r="F189" s="207" t="s">
        <v>436</v>
      </c>
      <c r="G189" s="205"/>
      <c r="H189" s="208">
        <v>3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143</v>
      </c>
      <c r="AU189" s="214" t="s">
        <v>84</v>
      </c>
      <c r="AV189" s="13" t="s">
        <v>84</v>
      </c>
      <c r="AW189" s="13" t="s">
        <v>31</v>
      </c>
      <c r="AX189" s="13" t="s">
        <v>82</v>
      </c>
      <c r="AY189" s="214" t="s">
        <v>130</v>
      </c>
    </row>
    <row r="190" spans="1:65" s="2" customFormat="1" ht="24">
      <c r="A190" s="33"/>
      <c r="B190" s="34"/>
      <c r="C190" s="231" t="s">
        <v>316</v>
      </c>
      <c r="D190" s="231" t="s">
        <v>250</v>
      </c>
      <c r="E190" s="232" t="s">
        <v>441</v>
      </c>
      <c r="F190" s="233" t="s">
        <v>442</v>
      </c>
      <c r="G190" s="234" t="s">
        <v>433</v>
      </c>
      <c r="H190" s="235">
        <v>2</v>
      </c>
      <c r="I190" s="236"/>
      <c r="J190" s="237">
        <f>ROUND(I190*H190,2)</f>
        <v>0</v>
      </c>
      <c r="K190" s="233" t="s">
        <v>137</v>
      </c>
      <c r="L190" s="238"/>
      <c r="M190" s="239" t="s">
        <v>1</v>
      </c>
      <c r="N190" s="240" t="s">
        <v>39</v>
      </c>
      <c r="O190" s="70"/>
      <c r="P190" s="194">
        <f>O190*H190</f>
        <v>0</v>
      </c>
      <c r="Q190" s="194">
        <v>6.0000000000000001E-3</v>
      </c>
      <c r="R190" s="194">
        <f>Q190*H190</f>
        <v>1.2E-2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178</v>
      </c>
      <c r="AT190" s="196" t="s">
        <v>250</v>
      </c>
      <c r="AU190" s="196" t="s">
        <v>84</v>
      </c>
      <c r="AY190" s="16" t="s">
        <v>130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82</v>
      </c>
      <c r="BK190" s="197">
        <f>ROUND(I190*H190,2)</f>
        <v>0</v>
      </c>
      <c r="BL190" s="16" t="s">
        <v>147</v>
      </c>
      <c r="BM190" s="196" t="s">
        <v>443</v>
      </c>
    </row>
    <row r="191" spans="1:65" s="2" customFormat="1" ht="19.5">
      <c r="A191" s="33"/>
      <c r="B191" s="34"/>
      <c r="C191" s="35"/>
      <c r="D191" s="198" t="s">
        <v>140</v>
      </c>
      <c r="E191" s="35"/>
      <c r="F191" s="199" t="s">
        <v>442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140</v>
      </c>
      <c r="AU191" s="16" t="s">
        <v>84</v>
      </c>
    </row>
    <row r="192" spans="1:65" s="13" customFormat="1" ht="11.25">
      <c r="B192" s="204"/>
      <c r="C192" s="205"/>
      <c r="D192" s="198" t="s">
        <v>143</v>
      </c>
      <c r="E192" s="206" t="s">
        <v>1</v>
      </c>
      <c r="F192" s="207" t="s">
        <v>437</v>
      </c>
      <c r="G192" s="205"/>
      <c r="H192" s="208">
        <v>2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143</v>
      </c>
      <c r="AU192" s="214" t="s">
        <v>84</v>
      </c>
      <c r="AV192" s="13" t="s">
        <v>84</v>
      </c>
      <c r="AW192" s="13" t="s">
        <v>31</v>
      </c>
      <c r="AX192" s="13" t="s">
        <v>82</v>
      </c>
      <c r="AY192" s="214" t="s">
        <v>130</v>
      </c>
    </row>
    <row r="193" spans="1:65" s="2" customFormat="1" ht="24">
      <c r="A193" s="33"/>
      <c r="B193" s="34"/>
      <c r="C193" s="185" t="s">
        <v>324</v>
      </c>
      <c r="D193" s="185" t="s">
        <v>133</v>
      </c>
      <c r="E193" s="186" t="s">
        <v>310</v>
      </c>
      <c r="F193" s="187" t="s">
        <v>311</v>
      </c>
      <c r="G193" s="188" t="s">
        <v>300</v>
      </c>
      <c r="H193" s="189">
        <v>7</v>
      </c>
      <c r="I193" s="190"/>
      <c r="J193" s="191">
        <f>ROUND(I193*H193,2)</f>
        <v>0</v>
      </c>
      <c r="K193" s="187" t="s">
        <v>137</v>
      </c>
      <c r="L193" s="38"/>
      <c r="M193" s="192" t="s">
        <v>1</v>
      </c>
      <c r="N193" s="193" t="s">
        <v>39</v>
      </c>
      <c r="O193" s="70"/>
      <c r="P193" s="194">
        <f>O193*H193</f>
        <v>0</v>
      </c>
      <c r="Q193" s="194">
        <v>1.0000000000000001E-5</v>
      </c>
      <c r="R193" s="194">
        <f>Q193*H193</f>
        <v>7.0000000000000007E-5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147</v>
      </c>
      <c r="AT193" s="196" t="s">
        <v>133</v>
      </c>
      <c r="AU193" s="196" t="s">
        <v>84</v>
      </c>
      <c r="AY193" s="16" t="s">
        <v>130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82</v>
      </c>
      <c r="BK193" s="197">
        <f>ROUND(I193*H193,2)</f>
        <v>0</v>
      </c>
      <c r="BL193" s="16" t="s">
        <v>147</v>
      </c>
      <c r="BM193" s="196" t="s">
        <v>444</v>
      </c>
    </row>
    <row r="194" spans="1:65" s="2" customFormat="1" ht="19.5">
      <c r="A194" s="33"/>
      <c r="B194" s="34"/>
      <c r="C194" s="35"/>
      <c r="D194" s="198" t="s">
        <v>140</v>
      </c>
      <c r="E194" s="35"/>
      <c r="F194" s="199" t="s">
        <v>313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140</v>
      </c>
      <c r="AU194" s="16" t="s">
        <v>84</v>
      </c>
    </row>
    <row r="195" spans="1:65" s="2" customFormat="1" ht="19.5">
      <c r="A195" s="33"/>
      <c r="B195" s="34"/>
      <c r="C195" s="35"/>
      <c r="D195" s="198" t="s">
        <v>141</v>
      </c>
      <c r="E195" s="35"/>
      <c r="F195" s="203" t="s">
        <v>314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84</v>
      </c>
    </row>
    <row r="196" spans="1:65" s="13" customFormat="1" ht="11.25">
      <c r="B196" s="204"/>
      <c r="C196" s="205"/>
      <c r="D196" s="198" t="s">
        <v>143</v>
      </c>
      <c r="E196" s="206" t="s">
        <v>1</v>
      </c>
      <c r="F196" s="207" t="s">
        <v>445</v>
      </c>
      <c r="G196" s="205"/>
      <c r="H196" s="208">
        <v>7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143</v>
      </c>
      <c r="AU196" s="214" t="s">
        <v>84</v>
      </c>
      <c r="AV196" s="13" t="s">
        <v>84</v>
      </c>
      <c r="AW196" s="13" t="s">
        <v>31</v>
      </c>
      <c r="AX196" s="13" t="s">
        <v>82</v>
      </c>
      <c r="AY196" s="214" t="s">
        <v>130</v>
      </c>
    </row>
    <row r="197" spans="1:65" s="2" customFormat="1" ht="33" customHeight="1">
      <c r="A197" s="33"/>
      <c r="B197" s="34"/>
      <c r="C197" s="185" t="s">
        <v>7</v>
      </c>
      <c r="D197" s="185" t="s">
        <v>133</v>
      </c>
      <c r="E197" s="186" t="s">
        <v>317</v>
      </c>
      <c r="F197" s="187" t="s">
        <v>318</v>
      </c>
      <c r="G197" s="188" t="s">
        <v>300</v>
      </c>
      <c r="H197" s="189">
        <v>125</v>
      </c>
      <c r="I197" s="190"/>
      <c r="J197" s="191">
        <f>ROUND(I197*H197,2)</f>
        <v>0</v>
      </c>
      <c r="K197" s="187" t="s">
        <v>137</v>
      </c>
      <c r="L197" s="38"/>
      <c r="M197" s="192" t="s">
        <v>1</v>
      </c>
      <c r="N197" s="193" t="s">
        <v>39</v>
      </c>
      <c r="O197" s="70"/>
      <c r="P197" s="194">
        <f>O197*H197</f>
        <v>0</v>
      </c>
      <c r="Q197" s="194">
        <v>6.0999999999999997E-4</v>
      </c>
      <c r="R197" s="194">
        <f>Q197*H197</f>
        <v>7.6249999999999998E-2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147</v>
      </c>
      <c r="AT197" s="196" t="s">
        <v>133</v>
      </c>
      <c r="AU197" s="196" t="s">
        <v>84</v>
      </c>
      <c r="AY197" s="16" t="s">
        <v>130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82</v>
      </c>
      <c r="BK197" s="197">
        <f>ROUND(I197*H197,2)</f>
        <v>0</v>
      </c>
      <c r="BL197" s="16" t="s">
        <v>147</v>
      </c>
      <c r="BM197" s="196" t="s">
        <v>446</v>
      </c>
    </row>
    <row r="198" spans="1:65" s="2" customFormat="1" ht="39">
      <c r="A198" s="33"/>
      <c r="B198" s="34"/>
      <c r="C198" s="35"/>
      <c r="D198" s="198" t="s">
        <v>140</v>
      </c>
      <c r="E198" s="35"/>
      <c r="F198" s="199" t="s">
        <v>320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140</v>
      </c>
      <c r="AU198" s="16" t="s">
        <v>84</v>
      </c>
    </row>
    <row r="199" spans="1:65" s="13" customFormat="1" ht="11.25">
      <c r="B199" s="204"/>
      <c r="C199" s="205"/>
      <c r="D199" s="198" t="s">
        <v>143</v>
      </c>
      <c r="E199" s="206" t="s">
        <v>1</v>
      </c>
      <c r="F199" s="207" t="s">
        <v>445</v>
      </c>
      <c r="G199" s="205"/>
      <c r="H199" s="208">
        <v>7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143</v>
      </c>
      <c r="AU199" s="214" t="s">
        <v>84</v>
      </c>
      <c r="AV199" s="13" t="s">
        <v>84</v>
      </c>
      <c r="AW199" s="13" t="s">
        <v>31</v>
      </c>
      <c r="AX199" s="13" t="s">
        <v>74</v>
      </c>
      <c r="AY199" s="214" t="s">
        <v>130</v>
      </c>
    </row>
    <row r="200" spans="1:65" s="13" customFormat="1" ht="11.25">
      <c r="B200" s="204"/>
      <c r="C200" s="205"/>
      <c r="D200" s="198" t="s">
        <v>143</v>
      </c>
      <c r="E200" s="206" t="s">
        <v>1</v>
      </c>
      <c r="F200" s="207" t="s">
        <v>447</v>
      </c>
      <c r="G200" s="205"/>
      <c r="H200" s="208">
        <v>118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143</v>
      </c>
      <c r="AU200" s="214" t="s">
        <v>84</v>
      </c>
      <c r="AV200" s="13" t="s">
        <v>84</v>
      </c>
      <c r="AW200" s="13" t="s">
        <v>31</v>
      </c>
      <c r="AX200" s="13" t="s">
        <v>74</v>
      </c>
      <c r="AY200" s="214" t="s">
        <v>130</v>
      </c>
    </row>
    <row r="201" spans="1:65" s="14" customFormat="1" ht="11.25">
      <c r="B201" s="215"/>
      <c r="C201" s="216"/>
      <c r="D201" s="198" t="s">
        <v>143</v>
      </c>
      <c r="E201" s="217" t="s">
        <v>1</v>
      </c>
      <c r="F201" s="218" t="s">
        <v>146</v>
      </c>
      <c r="G201" s="216"/>
      <c r="H201" s="219">
        <v>125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143</v>
      </c>
      <c r="AU201" s="225" t="s">
        <v>84</v>
      </c>
      <c r="AV201" s="14" t="s">
        <v>147</v>
      </c>
      <c r="AW201" s="14" t="s">
        <v>31</v>
      </c>
      <c r="AX201" s="14" t="s">
        <v>82</v>
      </c>
      <c r="AY201" s="225" t="s">
        <v>130</v>
      </c>
    </row>
    <row r="202" spans="1:65" s="2" customFormat="1" ht="24">
      <c r="A202" s="33"/>
      <c r="B202" s="34"/>
      <c r="C202" s="185" t="s">
        <v>336</v>
      </c>
      <c r="D202" s="185" t="s">
        <v>133</v>
      </c>
      <c r="E202" s="186" t="s">
        <v>448</v>
      </c>
      <c r="F202" s="187" t="s">
        <v>449</v>
      </c>
      <c r="G202" s="188" t="s">
        <v>300</v>
      </c>
      <c r="H202" s="189">
        <v>138</v>
      </c>
      <c r="I202" s="190"/>
      <c r="J202" s="191">
        <f>ROUND(I202*H202,2)</f>
        <v>0</v>
      </c>
      <c r="K202" s="187" t="s">
        <v>137</v>
      </c>
      <c r="L202" s="38"/>
      <c r="M202" s="192" t="s">
        <v>1</v>
      </c>
      <c r="N202" s="193" t="s">
        <v>39</v>
      </c>
      <c r="O202" s="70"/>
      <c r="P202" s="194">
        <f>O202*H202</f>
        <v>0</v>
      </c>
      <c r="Q202" s="194">
        <v>0.32252999999999998</v>
      </c>
      <c r="R202" s="194">
        <f>Q202*H202</f>
        <v>44.509139999999995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147</v>
      </c>
      <c r="AT202" s="196" t="s">
        <v>133</v>
      </c>
      <c r="AU202" s="196" t="s">
        <v>84</v>
      </c>
      <c r="AY202" s="16" t="s">
        <v>130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82</v>
      </c>
      <c r="BK202" s="197">
        <f>ROUND(I202*H202,2)</f>
        <v>0</v>
      </c>
      <c r="BL202" s="16" t="s">
        <v>147</v>
      </c>
      <c r="BM202" s="196" t="s">
        <v>450</v>
      </c>
    </row>
    <row r="203" spans="1:65" s="2" customFormat="1" ht="29.25">
      <c r="A203" s="33"/>
      <c r="B203" s="34"/>
      <c r="C203" s="35"/>
      <c r="D203" s="198" t="s">
        <v>140</v>
      </c>
      <c r="E203" s="35"/>
      <c r="F203" s="199" t="s">
        <v>451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140</v>
      </c>
      <c r="AU203" s="16" t="s">
        <v>84</v>
      </c>
    </row>
    <row r="204" spans="1:65" s="13" customFormat="1" ht="11.25">
      <c r="B204" s="204"/>
      <c r="C204" s="205"/>
      <c r="D204" s="198" t="s">
        <v>143</v>
      </c>
      <c r="E204" s="206" t="s">
        <v>1</v>
      </c>
      <c r="F204" s="207" t="s">
        <v>452</v>
      </c>
      <c r="G204" s="205"/>
      <c r="H204" s="208">
        <v>138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143</v>
      </c>
      <c r="AU204" s="214" t="s">
        <v>84</v>
      </c>
      <c r="AV204" s="13" t="s">
        <v>84</v>
      </c>
      <c r="AW204" s="13" t="s">
        <v>31</v>
      </c>
      <c r="AX204" s="13" t="s">
        <v>82</v>
      </c>
      <c r="AY204" s="214" t="s">
        <v>130</v>
      </c>
    </row>
    <row r="205" spans="1:65" s="2" customFormat="1" ht="24">
      <c r="A205" s="33"/>
      <c r="B205" s="34"/>
      <c r="C205" s="185" t="s">
        <v>343</v>
      </c>
      <c r="D205" s="185" t="s">
        <v>133</v>
      </c>
      <c r="E205" s="186" t="s">
        <v>453</v>
      </c>
      <c r="F205" s="187" t="s">
        <v>454</v>
      </c>
      <c r="G205" s="188" t="s">
        <v>206</v>
      </c>
      <c r="H205" s="189">
        <v>1380</v>
      </c>
      <c r="I205" s="190"/>
      <c r="J205" s="191">
        <f>ROUND(I205*H205,2)</f>
        <v>0</v>
      </c>
      <c r="K205" s="187" t="s">
        <v>137</v>
      </c>
      <c r="L205" s="38"/>
      <c r="M205" s="192" t="s">
        <v>1</v>
      </c>
      <c r="N205" s="193" t="s">
        <v>39</v>
      </c>
      <c r="O205" s="70"/>
      <c r="P205" s="194">
        <f>O205*H205</f>
        <v>0</v>
      </c>
      <c r="Q205" s="194">
        <v>2.3380000000000001E-2</v>
      </c>
      <c r="R205" s="194">
        <f>Q205*H205</f>
        <v>32.264400000000002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147</v>
      </c>
      <c r="AT205" s="196" t="s">
        <v>133</v>
      </c>
      <c r="AU205" s="196" t="s">
        <v>84</v>
      </c>
      <c r="AY205" s="16" t="s">
        <v>130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82</v>
      </c>
      <c r="BK205" s="197">
        <f>ROUND(I205*H205,2)</f>
        <v>0</v>
      </c>
      <c r="BL205" s="16" t="s">
        <v>147</v>
      </c>
      <c r="BM205" s="196" t="s">
        <v>455</v>
      </c>
    </row>
    <row r="206" spans="1:65" s="2" customFormat="1" ht="29.25">
      <c r="A206" s="33"/>
      <c r="B206" s="34"/>
      <c r="C206" s="35"/>
      <c r="D206" s="198" t="s">
        <v>140</v>
      </c>
      <c r="E206" s="35"/>
      <c r="F206" s="199" t="s">
        <v>456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140</v>
      </c>
      <c r="AU206" s="16" t="s">
        <v>84</v>
      </c>
    </row>
    <row r="207" spans="1:65" s="13" customFormat="1" ht="11.25">
      <c r="B207" s="204"/>
      <c r="C207" s="205"/>
      <c r="D207" s="198" t="s">
        <v>143</v>
      </c>
      <c r="E207" s="206" t="s">
        <v>1</v>
      </c>
      <c r="F207" s="207" t="s">
        <v>457</v>
      </c>
      <c r="G207" s="205"/>
      <c r="H207" s="208">
        <v>1380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143</v>
      </c>
      <c r="AU207" s="214" t="s">
        <v>84</v>
      </c>
      <c r="AV207" s="13" t="s">
        <v>84</v>
      </c>
      <c r="AW207" s="13" t="s">
        <v>31</v>
      </c>
      <c r="AX207" s="13" t="s">
        <v>82</v>
      </c>
      <c r="AY207" s="214" t="s">
        <v>130</v>
      </c>
    </row>
    <row r="208" spans="1:65" s="2" customFormat="1" ht="16.5" customHeight="1">
      <c r="A208" s="33"/>
      <c r="B208" s="34"/>
      <c r="C208" s="231" t="s">
        <v>348</v>
      </c>
      <c r="D208" s="231" t="s">
        <v>250</v>
      </c>
      <c r="E208" s="232" t="s">
        <v>458</v>
      </c>
      <c r="F208" s="233" t="s">
        <v>459</v>
      </c>
      <c r="G208" s="234" t="s">
        <v>300</v>
      </c>
      <c r="H208" s="235">
        <v>152</v>
      </c>
      <c r="I208" s="236"/>
      <c r="J208" s="237">
        <f>ROUND(I208*H208,2)</f>
        <v>0</v>
      </c>
      <c r="K208" s="233" t="s">
        <v>137</v>
      </c>
      <c r="L208" s="238"/>
      <c r="M208" s="239" t="s">
        <v>1</v>
      </c>
      <c r="N208" s="240" t="s">
        <v>39</v>
      </c>
      <c r="O208" s="70"/>
      <c r="P208" s="194">
        <f>O208*H208</f>
        <v>0</v>
      </c>
      <c r="Q208" s="194">
        <v>0.25755</v>
      </c>
      <c r="R208" s="194">
        <f>Q208*H208</f>
        <v>39.147599999999997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178</v>
      </c>
      <c r="AT208" s="196" t="s">
        <v>250</v>
      </c>
      <c r="AU208" s="196" t="s">
        <v>84</v>
      </c>
      <c r="AY208" s="16" t="s">
        <v>130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82</v>
      </c>
      <c r="BK208" s="197">
        <f>ROUND(I208*H208,2)</f>
        <v>0</v>
      </c>
      <c r="BL208" s="16" t="s">
        <v>147</v>
      </c>
      <c r="BM208" s="196" t="s">
        <v>460</v>
      </c>
    </row>
    <row r="209" spans="1:65" s="2" customFormat="1" ht="11.25">
      <c r="A209" s="33"/>
      <c r="B209" s="34"/>
      <c r="C209" s="35"/>
      <c r="D209" s="198" t="s">
        <v>140</v>
      </c>
      <c r="E209" s="35"/>
      <c r="F209" s="199" t="s">
        <v>459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140</v>
      </c>
      <c r="AU209" s="16" t="s">
        <v>84</v>
      </c>
    </row>
    <row r="210" spans="1:65" s="13" customFormat="1" ht="11.25">
      <c r="B210" s="204"/>
      <c r="C210" s="205"/>
      <c r="D210" s="198" t="s">
        <v>143</v>
      </c>
      <c r="E210" s="206" t="s">
        <v>1</v>
      </c>
      <c r="F210" s="207" t="s">
        <v>461</v>
      </c>
      <c r="G210" s="205"/>
      <c r="H210" s="208">
        <v>152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143</v>
      </c>
      <c r="AU210" s="214" t="s">
        <v>84</v>
      </c>
      <c r="AV210" s="13" t="s">
        <v>84</v>
      </c>
      <c r="AW210" s="13" t="s">
        <v>31</v>
      </c>
      <c r="AX210" s="13" t="s">
        <v>82</v>
      </c>
      <c r="AY210" s="214" t="s">
        <v>130</v>
      </c>
    </row>
    <row r="211" spans="1:65" s="12" customFormat="1" ht="22.9" customHeight="1">
      <c r="B211" s="169"/>
      <c r="C211" s="170"/>
      <c r="D211" s="171" t="s">
        <v>73</v>
      </c>
      <c r="E211" s="183" t="s">
        <v>322</v>
      </c>
      <c r="F211" s="183" t="s">
        <v>323</v>
      </c>
      <c r="G211" s="170"/>
      <c r="H211" s="170"/>
      <c r="I211" s="173"/>
      <c r="J211" s="184">
        <f>BK211</f>
        <v>0</v>
      </c>
      <c r="K211" s="170"/>
      <c r="L211" s="175"/>
      <c r="M211" s="176"/>
      <c r="N211" s="177"/>
      <c r="O211" s="177"/>
      <c r="P211" s="178">
        <f>SUM(P212:P238)</f>
        <v>0</v>
      </c>
      <c r="Q211" s="177"/>
      <c r="R211" s="178">
        <f>SUM(R212:R238)</f>
        <v>0</v>
      </c>
      <c r="S211" s="177"/>
      <c r="T211" s="179">
        <f>SUM(T212:T238)</f>
        <v>0</v>
      </c>
      <c r="AR211" s="180" t="s">
        <v>82</v>
      </c>
      <c r="AT211" s="181" t="s">
        <v>73</v>
      </c>
      <c r="AU211" s="181" t="s">
        <v>82</v>
      </c>
      <c r="AY211" s="180" t="s">
        <v>130</v>
      </c>
      <c r="BK211" s="182">
        <f>SUM(BK212:BK238)</f>
        <v>0</v>
      </c>
    </row>
    <row r="212" spans="1:65" s="2" customFormat="1" ht="21.75" customHeight="1">
      <c r="A212" s="33"/>
      <c r="B212" s="34"/>
      <c r="C212" s="185" t="s">
        <v>353</v>
      </c>
      <c r="D212" s="185" t="s">
        <v>133</v>
      </c>
      <c r="E212" s="186" t="s">
        <v>325</v>
      </c>
      <c r="F212" s="187" t="s">
        <v>326</v>
      </c>
      <c r="G212" s="188" t="s">
        <v>293</v>
      </c>
      <c r="H212" s="189">
        <v>431.29199999999997</v>
      </c>
      <c r="I212" s="190"/>
      <c r="J212" s="191">
        <f>ROUND(I212*H212,2)</f>
        <v>0</v>
      </c>
      <c r="K212" s="187" t="s">
        <v>137</v>
      </c>
      <c r="L212" s="38"/>
      <c r="M212" s="192" t="s">
        <v>1</v>
      </c>
      <c r="N212" s="193" t="s">
        <v>39</v>
      </c>
      <c r="O212" s="70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147</v>
      </c>
      <c r="AT212" s="196" t="s">
        <v>133</v>
      </c>
      <c r="AU212" s="196" t="s">
        <v>84</v>
      </c>
      <c r="AY212" s="16" t="s">
        <v>130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82</v>
      </c>
      <c r="BK212" s="197">
        <f>ROUND(I212*H212,2)</f>
        <v>0</v>
      </c>
      <c r="BL212" s="16" t="s">
        <v>147</v>
      </c>
      <c r="BM212" s="196" t="s">
        <v>462</v>
      </c>
    </row>
    <row r="213" spans="1:65" s="2" customFormat="1" ht="19.5">
      <c r="A213" s="33"/>
      <c r="B213" s="34"/>
      <c r="C213" s="35"/>
      <c r="D213" s="198" t="s">
        <v>140</v>
      </c>
      <c r="E213" s="35"/>
      <c r="F213" s="199" t="s">
        <v>328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140</v>
      </c>
      <c r="AU213" s="16" t="s">
        <v>84</v>
      </c>
    </row>
    <row r="214" spans="1:65" s="13" customFormat="1" ht="11.25">
      <c r="B214" s="204"/>
      <c r="C214" s="205"/>
      <c r="D214" s="198" t="s">
        <v>143</v>
      </c>
      <c r="E214" s="206" t="s">
        <v>1</v>
      </c>
      <c r="F214" s="207" t="s">
        <v>329</v>
      </c>
      <c r="G214" s="205"/>
      <c r="H214" s="208">
        <v>339.6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143</v>
      </c>
      <c r="AU214" s="214" t="s">
        <v>84</v>
      </c>
      <c r="AV214" s="13" t="s">
        <v>84</v>
      </c>
      <c r="AW214" s="13" t="s">
        <v>31</v>
      </c>
      <c r="AX214" s="13" t="s">
        <v>74</v>
      </c>
      <c r="AY214" s="214" t="s">
        <v>130</v>
      </c>
    </row>
    <row r="215" spans="1:65" s="13" customFormat="1" ht="11.25">
      <c r="B215" s="204"/>
      <c r="C215" s="205"/>
      <c r="D215" s="198" t="s">
        <v>143</v>
      </c>
      <c r="E215" s="206" t="s">
        <v>1</v>
      </c>
      <c r="F215" s="207" t="s">
        <v>330</v>
      </c>
      <c r="G215" s="205"/>
      <c r="H215" s="208">
        <v>91.691999999999993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143</v>
      </c>
      <c r="AU215" s="214" t="s">
        <v>84</v>
      </c>
      <c r="AV215" s="13" t="s">
        <v>84</v>
      </c>
      <c r="AW215" s="13" t="s">
        <v>31</v>
      </c>
      <c r="AX215" s="13" t="s">
        <v>74</v>
      </c>
      <c r="AY215" s="214" t="s">
        <v>130</v>
      </c>
    </row>
    <row r="216" spans="1:65" s="14" customFormat="1" ht="11.25">
      <c r="B216" s="215"/>
      <c r="C216" s="216"/>
      <c r="D216" s="198" t="s">
        <v>143</v>
      </c>
      <c r="E216" s="217" t="s">
        <v>1</v>
      </c>
      <c r="F216" s="218" t="s">
        <v>146</v>
      </c>
      <c r="G216" s="216"/>
      <c r="H216" s="219">
        <v>431.29199999999997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143</v>
      </c>
      <c r="AU216" s="225" t="s">
        <v>84</v>
      </c>
      <c r="AV216" s="14" t="s">
        <v>147</v>
      </c>
      <c r="AW216" s="14" t="s">
        <v>31</v>
      </c>
      <c r="AX216" s="14" t="s">
        <v>82</v>
      </c>
      <c r="AY216" s="225" t="s">
        <v>130</v>
      </c>
    </row>
    <row r="217" spans="1:65" s="2" customFormat="1" ht="24">
      <c r="A217" s="33"/>
      <c r="B217" s="34"/>
      <c r="C217" s="185" t="s">
        <v>360</v>
      </c>
      <c r="D217" s="185" t="s">
        <v>133</v>
      </c>
      <c r="E217" s="186" t="s">
        <v>331</v>
      </c>
      <c r="F217" s="187" t="s">
        <v>332</v>
      </c>
      <c r="G217" s="188" t="s">
        <v>293</v>
      </c>
      <c r="H217" s="189">
        <v>8194.5480000000007</v>
      </c>
      <c r="I217" s="190"/>
      <c r="J217" s="191">
        <f>ROUND(I217*H217,2)</f>
        <v>0</v>
      </c>
      <c r="K217" s="187" t="s">
        <v>137</v>
      </c>
      <c r="L217" s="38"/>
      <c r="M217" s="192" t="s">
        <v>1</v>
      </c>
      <c r="N217" s="193" t="s">
        <v>39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147</v>
      </c>
      <c r="AT217" s="196" t="s">
        <v>133</v>
      </c>
      <c r="AU217" s="196" t="s">
        <v>84</v>
      </c>
      <c r="AY217" s="16" t="s">
        <v>130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82</v>
      </c>
      <c r="BK217" s="197">
        <f>ROUND(I217*H217,2)</f>
        <v>0</v>
      </c>
      <c r="BL217" s="16" t="s">
        <v>147</v>
      </c>
      <c r="BM217" s="196" t="s">
        <v>463</v>
      </c>
    </row>
    <row r="218" spans="1:65" s="2" customFormat="1" ht="29.25">
      <c r="A218" s="33"/>
      <c r="B218" s="34"/>
      <c r="C218" s="35"/>
      <c r="D218" s="198" t="s">
        <v>140</v>
      </c>
      <c r="E218" s="35"/>
      <c r="F218" s="199" t="s">
        <v>334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140</v>
      </c>
      <c r="AU218" s="16" t="s">
        <v>84</v>
      </c>
    </row>
    <row r="219" spans="1:65" s="13" customFormat="1" ht="11.25">
      <c r="B219" s="204"/>
      <c r="C219" s="205"/>
      <c r="D219" s="198" t="s">
        <v>143</v>
      </c>
      <c r="E219" s="206" t="s">
        <v>1</v>
      </c>
      <c r="F219" s="207" t="s">
        <v>464</v>
      </c>
      <c r="G219" s="205"/>
      <c r="H219" s="208">
        <v>8194.5480000000007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143</v>
      </c>
      <c r="AU219" s="214" t="s">
        <v>84</v>
      </c>
      <c r="AV219" s="13" t="s">
        <v>84</v>
      </c>
      <c r="AW219" s="13" t="s">
        <v>31</v>
      </c>
      <c r="AX219" s="13" t="s">
        <v>82</v>
      </c>
      <c r="AY219" s="214" t="s">
        <v>130</v>
      </c>
    </row>
    <row r="220" spans="1:65" s="2" customFormat="1" ht="21.75" customHeight="1">
      <c r="A220" s="33"/>
      <c r="B220" s="34"/>
      <c r="C220" s="185" t="s">
        <v>465</v>
      </c>
      <c r="D220" s="185" t="s">
        <v>133</v>
      </c>
      <c r="E220" s="186" t="s">
        <v>337</v>
      </c>
      <c r="F220" s="187" t="s">
        <v>338</v>
      </c>
      <c r="G220" s="188" t="s">
        <v>293</v>
      </c>
      <c r="H220" s="189">
        <v>328.5</v>
      </c>
      <c r="I220" s="190"/>
      <c r="J220" s="191">
        <f>ROUND(I220*H220,2)</f>
        <v>0</v>
      </c>
      <c r="K220" s="187" t="s">
        <v>137</v>
      </c>
      <c r="L220" s="38"/>
      <c r="M220" s="192" t="s">
        <v>1</v>
      </c>
      <c r="N220" s="193" t="s">
        <v>39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147</v>
      </c>
      <c r="AT220" s="196" t="s">
        <v>133</v>
      </c>
      <c r="AU220" s="196" t="s">
        <v>84</v>
      </c>
      <c r="AY220" s="16" t="s">
        <v>130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82</v>
      </c>
      <c r="BK220" s="197">
        <f>ROUND(I220*H220,2)</f>
        <v>0</v>
      </c>
      <c r="BL220" s="16" t="s">
        <v>147</v>
      </c>
      <c r="BM220" s="196" t="s">
        <v>466</v>
      </c>
    </row>
    <row r="221" spans="1:65" s="2" customFormat="1" ht="19.5">
      <c r="A221" s="33"/>
      <c r="B221" s="34"/>
      <c r="C221" s="35"/>
      <c r="D221" s="198" t="s">
        <v>140</v>
      </c>
      <c r="E221" s="35"/>
      <c r="F221" s="199" t="s">
        <v>340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140</v>
      </c>
      <c r="AU221" s="16" t="s">
        <v>84</v>
      </c>
    </row>
    <row r="222" spans="1:65" s="2" customFormat="1" ht="19.5">
      <c r="A222" s="33"/>
      <c r="B222" s="34"/>
      <c r="C222" s="35"/>
      <c r="D222" s="198" t="s">
        <v>141</v>
      </c>
      <c r="E222" s="35"/>
      <c r="F222" s="203" t="s">
        <v>341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141</v>
      </c>
      <c r="AU222" s="16" t="s">
        <v>84</v>
      </c>
    </row>
    <row r="223" spans="1:65" s="13" customFormat="1" ht="11.25">
      <c r="B223" s="204"/>
      <c r="C223" s="205"/>
      <c r="D223" s="198" t="s">
        <v>143</v>
      </c>
      <c r="E223" s="206" t="s">
        <v>1</v>
      </c>
      <c r="F223" s="207" t="s">
        <v>342</v>
      </c>
      <c r="G223" s="205"/>
      <c r="H223" s="208">
        <v>318.375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143</v>
      </c>
      <c r="AU223" s="214" t="s">
        <v>84</v>
      </c>
      <c r="AV223" s="13" t="s">
        <v>84</v>
      </c>
      <c r="AW223" s="13" t="s">
        <v>31</v>
      </c>
      <c r="AX223" s="13" t="s">
        <v>74</v>
      </c>
      <c r="AY223" s="214" t="s">
        <v>130</v>
      </c>
    </row>
    <row r="224" spans="1:65" s="13" customFormat="1" ht="11.25">
      <c r="B224" s="204"/>
      <c r="C224" s="205"/>
      <c r="D224" s="198" t="s">
        <v>143</v>
      </c>
      <c r="E224" s="206" t="s">
        <v>1</v>
      </c>
      <c r="F224" s="207" t="s">
        <v>467</v>
      </c>
      <c r="G224" s="205"/>
      <c r="H224" s="208">
        <v>10.125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143</v>
      </c>
      <c r="AU224" s="214" t="s">
        <v>84</v>
      </c>
      <c r="AV224" s="13" t="s">
        <v>84</v>
      </c>
      <c r="AW224" s="13" t="s">
        <v>31</v>
      </c>
      <c r="AX224" s="13" t="s">
        <v>74</v>
      </c>
      <c r="AY224" s="214" t="s">
        <v>130</v>
      </c>
    </row>
    <row r="225" spans="1:65" s="14" customFormat="1" ht="11.25">
      <c r="B225" s="215"/>
      <c r="C225" s="216"/>
      <c r="D225" s="198" t="s">
        <v>143</v>
      </c>
      <c r="E225" s="217" t="s">
        <v>1</v>
      </c>
      <c r="F225" s="218" t="s">
        <v>146</v>
      </c>
      <c r="G225" s="216"/>
      <c r="H225" s="219">
        <v>328.5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143</v>
      </c>
      <c r="AU225" s="225" t="s">
        <v>84</v>
      </c>
      <c r="AV225" s="14" t="s">
        <v>147</v>
      </c>
      <c r="AW225" s="14" t="s">
        <v>31</v>
      </c>
      <c r="AX225" s="14" t="s">
        <v>82</v>
      </c>
      <c r="AY225" s="225" t="s">
        <v>130</v>
      </c>
    </row>
    <row r="226" spans="1:65" s="2" customFormat="1" ht="24">
      <c r="A226" s="33"/>
      <c r="B226" s="34"/>
      <c r="C226" s="185" t="s">
        <v>468</v>
      </c>
      <c r="D226" s="185" t="s">
        <v>133</v>
      </c>
      <c r="E226" s="186" t="s">
        <v>344</v>
      </c>
      <c r="F226" s="187" t="s">
        <v>345</v>
      </c>
      <c r="G226" s="188" t="s">
        <v>293</v>
      </c>
      <c r="H226" s="189">
        <v>6241.5</v>
      </c>
      <c r="I226" s="190"/>
      <c r="J226" s="191">
        <f>ROUND(I226*H226,2)</f>
        <v>0</v>
      </c>
      <c r="K226" s="187" t="s">
        <v>137</v>
      </c>
      <c r="L226" s="38"/>
      <c r="M226" s="192" t="s">
        <v>1</v>
      </c>
      <c r="N226" s="193" t="s">
        <v>39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147</v>
      </c>
      <c r="AT226" s="196" t="s">
        <v>133</v>
      </c>
      <c r="AU226" s="196" t="s">
        <v>84</v>
      </c>
      <c r="AY226" s="16" t="s">
        <v>130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82</v>
      </c>
      <c r="BK226" s="197">
        <f>ROUND(I226*H226,2)</f>
        <v>0</v>
      </c>
      <c r="BL226" s="16" t="s">
        <v>147</v>
      </c>
      <c r="BM226" s="196" t="s">
        <v>469</v>
      </c>
    </row>
    <row r="227" spans="1:65" s="2" customFormat="1" ht="29.25">
      <c r="A227" s="33"/>
      <c r="B227" s="34"/>
      <c r="C227" s="35"/>
      <c r="D227" s="198" t="s">
        <v>140</v>
      </c>
      <c r="E227" s="35"/>
      <c r="F227" s="199" t="s">
        <v>334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140</v>
      </c>
      <c r="AU227" s="16" t="s">
        <v>84</v>
      </c>
    </row>
    <row r="228" spans="1:65" s="13" customFormat="1" ht="11.25">
      <c r="B228" s="204"/>
      <c r="C228" s="205"/>
      <c r="D228" s="198" t="s">
        <v>143</v>
      </c>
      <c r="E228" s="206" t="s">
        <v>1</v>
      </c>
      <c r="F228" s="207" t="s">
        <v>470</v>
      </c>
      <c r="G228" s="205"/>
      <c r="H228" s="208">
        <v>6241.5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143</v>
      </c>
      <c r="AU228" s="214" t="s">
        <v>84</v>
      </c>
      <c r="AV228" s="13" t="s">
        <v>84</v>
      </c>
      <c r="AW228" s="13" t="s">
        <v>31</v>
      </c>
      <c r="AX228" s="13" t="s">
        <v>82</v>
      </c>
      <c r="AY228" s="214" t="s">
        <v>130</v>
      </c>
    </row>
    <row r="229" spans="1:65" s="2" customFormat="1" ht="36">
      <c r="A229" s="33"/>
      <c r="B229" s="34"/>
      <c r="C229" s="185" t="s">
        <v>471</v>
      </c>
      <c r="D229" s="185" t="s">
        <v>133</v>
      </c>
      <c r="E229" s="186" t="s">
        <v>349</v>
      </c>
      <c r="F229" s="187" t="s">
        <v>350</v>
      </c>
      <c r="G229" s="188" t="s">
        <v>293</v>
      </c>
      <c r="H229" s="189">
        <v>328.5</v>
      </c>
      <c r="I229" s="190"/>
      <c r="J229" s="191">
        <f>ROUND(I229*H229,2)</f>
        <v>0</v>
      </c>
      <c r="K229" s="187" t="s">
        <v>137</v>
      </c>
      <c r="L229" s="38"/>
      <c r="M229" s="192" t="s">
        <v>1</v>
      </c>
      <c r="N229" s="193" t="s">
        <v>39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147</v>
      </c>
      <c r="AT229" s="196" t="s">
        <v>133</v>
      </c>
      <c r="AU229" s="196" t="s">
        <v>84</v>
      </c>
      <c r="AY229" s="16" t="s">
        <v>130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82</v>
      </c>
      <c r="BK229" s="197">
        <f>ROUND(I229*H229,2)</f>
        <v>0</v>
      </c>
      <c r="BL229" s="16" t="s">
        <v>147</v>
      </c>
      <c r="BM229" s="196" t="s">
        <v>472</v>
      </c>
    </row>
    <row r="230" spans="1:65" s="2" customFormat="1" ht="29.25">
      <c r="A230" s="33"/>
      <c r="B230" s="34"/>
      <c r="C230" s="35"/>
      <c r="D230" s="198" t="s">
        <v>140</v>
      </c>
      <c r="E230" s="35"/>
      <c r="F230" s="199" t="s">
        <v>352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140</v>
      </c>
      <c r="AU230" s="16" t="s">
        <v>84</v>
      </c>
    </row>
    <row r="231" spans="1:65" s="13" customFormat="1" ht="11.25">
      <c r="B231" s="204"/>
      <c r="C231" s="205"/>
      <c r="D231" s="198" t="s">
        <v>143</v>
      </c>
      <c r="E231" s="206" t="s">
        <v>1</v>
      </c>
      <c r="F231" s="207" t="s">
        <v>342</v>
      </c>
      <c r="G231" s="205"/>
      <c r="H231" s="208">
        <v>318.375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143</v>
      </c>
      <c r="AU231" s="214" t="s">
        <v>84</v>
      </c>
      <c r="AV231" s="13" t="s">
        <v>84</v>
      </c>
      <c r="AW231" s="13" t="s">
        <v>31</v>
      </c>
      <c r="AX231" s="13" t="s">
        <v>74</v>
      </c>
      <c r="AY231" s="214" t="s">
        <v>130</v>
      </c>
    </row>
    <row r="232" spans="1:65" s="13" customFormat="1" ht="11.25">
      <c r="B232" s="204"/>
      <c r="C232" s="205"/>
      <c r="D232" s="198" t="s">
        <v>143</v>
      </c>
      <c r="E232" s="206" t="s">
        <v>1</v>
      </c>
      <c r="F232" s="207" t="s">
        <v>467</v>
      </c>
      <c r="G232" s="205"/>
      <c r="H232" s="208">
        <v>10.125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143</v>
      </c>
      <c r="AU232" s="214" t="s">
        <v>84</v>
      </c>
      <c r="AV232" s="13" t="s">
        <v>84</v>
      </c>
      <c r="AW232" s="13" t="s">
        <v>31</v>
      </c>
      <c r="AX232" s="13" t="s">
        <v>74</v>
      </c>
      <c r="AY232" s="214" t="s">
        <v>130</v>
      </c>
    </row>
    <row r="233" spans="1:65" s="14" customFormat="1" ht="11.25">
      <c r="B233" s="215"/>
      <c r="C233" s="216"/>
      <c r="D233" s="198" t="s">
        <v>143</v>
      </c>
      <c r="E233" s="217" t="s">
        <v>1</v>
      </c>
      <c r="F233" s="218" t="s">
        <v>146</v>
      </c>
      <c r="G233" s="216"/>
      <c r="H233" s="219">
        <v>328.5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143</v>
      </c>
      <c r="AU233" s="225" t="s">
        <v>84</v>
      </c>
      <c r="AV233" s="14" t="s">
        <v>147</v>
      </c>
      <c r="AW233" s="14" t="s">
        <v>31</v>
      </c>
      <c r="AX233" s="14" t="s">
        <v>82</v>
      </c>
      <c r="AY233" s="225" t="s">
        <v>130</v>
      </c>
    </row>
    <row r="234" spans="1:65" s="2" customFormat="1" ht="24">
      <c r="A234" s="33"/>
      <c r="B234" s="34"/>
      <c r="C234" s="185" t="s">
        <v>473</v>
      </c>
      <c r="D234" s="185" t="s">
        <v>133</v>
      </c>
      <c r="E234" s="186" t="s">
        <v>354</v>
      </c>
      <c r="F234" s="187" t="s">
        <v>355</v>
      </c>
      <c r="G234" s="188" t="s">
        <v>293</v>
      </c>
      <c r="H234" s="189">
        <v>431.29199999999997</v>
      </c>
      <c r="I234" s="190"/>
      <c r="J234" s="191">
        <f>ROUND(I234*H234,2)</f>
        <v>0</v>
      </c>
      <c r="K234" s="187" t="s">
        <v>137</v>
      </c>
      <c r="L234" s="38"/>
      <c r="M234" s="192" t="s">
        <v>1</v>
      </c>
      <c r="N234" s="193" t="s">
        <v>39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147</v>
      </c>
      <c r="AT234" s="196" t="s">
        <v>133</v>
      </c>
      <c r="AU234" s="196" t="s">
        <v>84</v>
      </c>
      <c r="AY234" s="16" t="s">
        <v>130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82</v>
      </c>
      <c r="BK234" s="197">
        <f>ROUND(I234*H234,2)</f>
        <v>0</v>
      </c>
      <c r="BL234" s="16" t="s">
        <v>147</v>
      </c>
      <c r="BM234" s="196" t="s">
        <v>474</v>
      </c>
    </row>
    <row r="235" spans="1:65" s="2" customFormat="1" ht="29.25">
      <c r="A235" s="33"/>
      <c r="B235" s="34"/>
      <c r="C235" s="35"/>
      <c r="D235" s="198" t="s">
        <v>140</v>
      </c>
      <c r="E235" s="35"/>
      <c r="F235" s="199" t="s">
        <v>357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140</v>
      </c>
      <c r="AU235" s="16" t="s">
        <v>84</v>
      </c>
    </row>
    <row r="236" spans="1:65" s="13" customFormat="1" ht="11.25">
      <c r="B236" s="204"/>
      <c r="C236" s="205"/>
      <c r="D236" s="198" t="s">
        <v>143</v>
      </c>
      <c r="E236" s="206" t="s">
        <v>1</v>
      </c>
      <c r="F236" s="207" t="s">
        <v>329</v>
      </c>
      <c r="G236" s="205"/>
      <c r="H236" s="208">
        <v>339.6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143</v>
      </c>
      <c r="AU236" s="214" t="s">
        <v>84</v>
      </c>
      <c r="AV236" s="13" t="s">
        <v>84</v>
      </c>
      <c r="AW236" s="13" t="s">
        <v>31</v>
      </c>
      <c r="AX236" s="13" t="s">
        <v>74</v>
      </c>
      <c r="AY236" s="214" t="s">
        <v>130</v>
      </c>
    </row>
    <row r="237" spans="1:65" s="13" customFormat="1" ht="11.25">
      <c r="B237" s="204"/>
      <c r="C237" s="205"/>
      <c r="D237" s="198" t="s">
        <v>143</v>
      </c>
      <c r="E237" s="206" t="s">
        <v>1</v>
      </c>
      <c r="F237" s="207" t="s">
        <v>330</v>
      </c>
      <c r="G237" s="205"/>
      <c r="H237" s="208">
        <v>91.691999999999993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143</v>
      </c>
      <c r="AU237" s="214" t="s">
        <v>84</v>
      </c>
      <c r="AV237" s="13" t="s">
        <v>84</v>
      </c>
      <c r="AW237" s="13" t="s">
        <v>31</v>
      </c>
      <c r="AX237" s="13" t="s">
        <v>74</v>
      </c>
      <c r="AY237" s="214" t="s">
        <v>130</v>
      </c>
    </row>
    <row r="238" spans="1:65" s="14" customFormat="1" ht="11.25">
      <c r="B238" s="215"/>
      <c r="C238" s="216"/>
      <c r="D238" s="198" t="s">
        <v>143</v>
      </c>
      <c r="E238" s="217" t="s">
        <v>1</v>
      </c>
      <c r="F238" s="218" t="s">
        <v>146</v>
      </c>
      <c r="G238" s="216"/>
      <c r="H238" s="219">
        <v>431.29199999999997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143</v>
      </c>
      <c r="AU238" s="225" t="s">
        <v>84</v>
      </c>
      <c r="AV238" s="14" t="s">
        <v>147</v>
      </c>
      <c r="AW238" s="14" t="s">
        <v>31</v>
      </c>
      <c r="AX238" s="14" t="s">
        <v>82</v>
      </c>
      <c r="AY238" s="225" t="s">
        <v>130</v>
      </c>
    </row>
    <row r="239" spans="1:65" s="12" customFormat="1" ht="22.9" customHeight="1">
      <c r="B239" s="169"/>
      <c r="C239" s="170"/>
      <c r="D239" s="171" t="s">
        <v>73</v>
      </c>
      <c r="E239" s="183" t="s">
        <v>358</v>
      </c>
      <c r="F239" s="183" t="s">
        <v>359</v>
      </c>
      <c r="G239" s="170"/>
      <c r="H239" s="170"/>
      <c r="I239" s="173"/>
      <c r="J239" s="184">
        <f>BK239</f>
        <v>0</v>
      </c>
      <c r="K239" s="170"/>
      <c r="L239" s="175"/>
      <c r="M239" s="176"/>
      <c r="N239" s="177"/>
      <c r="O239" s="177"/>
      <c r="P239" s="178">
        <f>SUM(P240:P241)</f>
        <v>0</v>
      </c>
      <c r="Q239" s="177"/>
      <c r="R239" s="178">
        <f>SUM(R240:R241)</f>
        <v>0</v>
      </c>
      <c r="S239" s="177"/>
      <c r="T239" s="179">
        <f>SUM(T240:T241)</f>
        <v>0</v>
      </c>
      <c r="AR239" s="180" t="s">
        <v>82</v>
      </c>
      <c r="AT239" s="181" t="s">
        <v>73</v>
      </c>
      <c r="AU239" s="181" t="s">
        <v>82</v>
      </c>
      <c r="AY239" s="180" t="s">
        <v>130</v>
      </c>
      <c r="BK239" s="182">
        <f>SUM(BK240:BK241)</f>
        <v>0</v>
      </c>
    </row>
    <row r="240" spans="1:65" s="2" customFormat="1" ht="33" customHeight="1">
      <c r="A240" s="33"/>
      <c r="B240" s="34"/>
      <c r="C240" s="185" t="s">
        <v>475</v>
      </c>
      <c r="D240" s="185" t="s">
        <v>133</v>
      </c>
      <c r="E240" s="186" t="s">
        <v>361</v>
      </c>
      <c r="F240" s="187" t="s">
        <v>362</v>
      </c>
      <c r="G240" s="188" t="s">
        <v>293</v>
      </c>
      <c r="H240" s="189">
        <v>188.58600000000001</v>
      </c>
      <c r="I240" s="190"/>
      <c r="J240" s="191">
        <f>ROUND(I240*H240,2)</f>
        <v>0</v>
      </c>
      <c r="K240" s="187" t="s">
        <v>137</v>
      </c>
      <c r="L240" s="38"/>
      <c r="M240" s="192" t="s">
        <v>1</v>
      </c>
      <c r="N240" s="193" t="s">
        <v>39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147</v>
      </c>
      <c r="AT240" s="196" t="s">
        <v>133</v>
      </c>
      <c r="AU240" s="196" t="s">
        <v>84</v>
      </c>
      <c r="AY240" s="16" t="s">
        <v>130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82</v>
      </c>
      <c r="BK240" s="197">
        <f>ROUND(I240*H240,2)</f>
        <v>0</v>
      </c>
      <c r="BL240" s="16" t="s">
        <v>147</v>
      </c>
      <c r="BM240" s="196" t="s">
        <v>476</v>
      </c>
    </row>
    <row r="241" spans="1:47" s="2" customFormat="1" ht="29.25">
      <c r="A241" s="33"/>
      <c r="B241" s="34"/>
      <c r="C241" s="35"/>
      <c r="D241" s="198" t="s">
        <v>140</v>
      </c>
      <c r="E241" s="35"/>
      <c r="F241" s="199" t="s">
        <v>364</v>
      </c>
      <c r="G241" s="35"/>
      <c r="H241" s="35"/>
      <c r="I241" s="200"/>
      <c r="J241" s="35"/>
      <c r="K241" s="35"/>
      <c r="L241" s="38"/>
      <c r="M241" s="226"/>
      <c r="N241" s="227"/>
      <c r="O241" s="228"/>
      <c r="P241" s="228"/>
      <c r="Q241" s="228"/>
      <c r="R241" s="228"/>
      <c r="S241" s="228"/>
      <c r="T241" s="229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140</v>
      </c>
      <c r="AU241" s="16" t="s">
        <v>84</v>
      </c>
    </row>
    <row r="242" spans="1:47" s="2" customFormat="1" ht="6.95" customHeight="1">
      <c r="A242" s="3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38"/>
      <c r="M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</row>
  </sheetData>
  <sheetProtection algorithmName="SHA-512" hashValue="6jQR+HgNfmscNCgX6IVxpfpfpGNs394NzrHkmiG/w+0Gp6kNgiK8Bt8QhNwRCBvuCLIL+hmky/kQuU/tJZwnlQ==" saltValue="1HuGX5J9k4eT0vb2Oql57e8vL64HV+v7PBCVJOPBcK8txKQGf4JSnjN11cs4O3Q7mkf0/mcMKzWRLbUWAW9A0Q==" spinCount="100000" sheet="1" objects="1" scenarios="1" formatColumns="0" formatRows="0" autoFilter="0"/>
  <autoFilter ref="C121:K241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96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98" t="s">
        <v>477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ROUND((SUM(BE122:BE171)),  2)</f>
        <v>0</v>
      </c>
      <c r="G33" s="33"/>
      <c r="H33" s="33"/>
      <c r="I33" s="123">
        <v>0.21</v>
      </c>
      <c r="J33" s="122">
        <f>ROUND(((SUM(BE122:BE171))*I33),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ROUND((SUM(BF122:BF171)),  2)</f>
        <v>0</v>
      </c>
      <c r="G34" s="33"/>
      <c r="H34" s="33"/>
      <c r="I34" s="123">
        <v>0.15</v>
      </c>
      <c r="J34" s="122">
        <f>ROUND(((SUM(BF122:BF171))*I34),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ROUND((SUM(BG122:BG171)),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ROUND((SUM(BH122:BH171)),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ROUND((SUM(BI122:BI171)),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55" t="str">
        <f>E9</f>
        <v>02.2 - II.etapa - sanace zemní pláně (km 0,080 00 - km 0,320 00)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209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211</v>
      </c>
      <c r="E99" s="155"/>
      <c r="F99" s="155"/>
      <c r="G99" s="155"/>
      <c r="H99" s="155"/>
      <c r="I99" s="155"/>
      <c r="J99" s="156">
        <f>J146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J151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213</v>
      </c>
      <c r="E101" s="155"/>
      <c r="F101" s="155"/>
      <c r="G101" s="155"/>
      <c r="H101" s="155"/>
      <c r="I101" s="155"/>
      <c r="J101" s="156">
        <f>J158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214</v>
      </c>
      <c r="E102" s="155"/>
      <c r="F102" s="155"/>
      <c r="G102" s="155"/>
      <c r="H102" s="155"/>
      <c r="I102" s="155"/>
      <c r="J102" s="156">
        <f>J169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3" t="str">
        <f>E7</f>
        <v>Souvislá údržba ulice Vlkovická</v>
      </c>
      <c r="F112" s="304"/>
      <c r="G112" s="304"/>
      <c r="H112" s="30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30" customHeight="1">
      <c r="A114" s="33"/>
      <c r="B114" s="34"/>
      <c r="C114" s="35"/>
      <c r="D114" s="35"/>
      <c r="E114" s="255" t="str">
        <f>E9</f>
        <v>02.2 - II.etapa - sanace zemní pláně (km 0,080 00 - km 0,320 00)</v>
      </c>
      <c r="F114" s="305"/>
      <c r="G114" s="305"/>
      <c r="H114" s="30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Praha 14</v>
      </c>
      <c r="G116" s="35"/>
      <c r="H116" s="35"/>
      <c r="I116" s="28" t="s">
        <v>22</v>
      </c>
      <c r="J116" s="65" t="str">
        <f>IF(J12="","",J12)</f>
        <v>11.1.2021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30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116</v>
      </c>
      <c r="D121" s="161" t="s">
        <v>59</v>
      </c>
      <c r="E121" s="161" t="s">
        <v>55</v>
      </c>
      <c r="F121" s="161" t="s">
        <v>56</v>
      </c>
      <c r="G121" s="161" t="s">
        <v>117</v>
      </c>
      <c r="H121" s="161" t="s">
        <v>118</v>
      </c>
      <c r="I121" s="161" t="s">
        <v>119</v>
      </c>
      <c r="J121" s="161" t="s">
        <v>105</v>
      </c>
      <c r="K121" s="162" t="s">
        <v>120</v>
      </c>
      <c r="L121" s="163"/>
      <c r="M121" s="74" t="s">
        <v>1</v>
      </c>
      <c r="N121" s="75" t="s">
        <v>38</v>
      </c>
      <c r="O121" s="75" t="s">
        <v>121</v>
      </c>
      <c r="P121" s="75" t="s">
        <v>122</v>
      </c>
      <c r="Q121" s="75" t="s">
        <v>123</v>
      </c>
      <c r="R121" s="75" t="s">
        <v>124</v>
      </c>
      <c r="S121" s="75" t="s">
        <v>125</v>
      </c>
      <c r="T121" s="76" t="s">
        <v>126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127</v>
      </c>
      <c r="D122" s="35"/>
      <c r="E122" s="35"/>
      <c r="F122" s="35"/>
      <c r="G122" s="35"/>
      <c r="H122" s="35"/>
      <c r="I122" s="35"/>
      <c r="J122" s="164">
        <f>BK122</f>
        <v>0</v>
      </c>
      <c r="K122" s="35"/>
      <c r="L122" s="38"/>
      <c r="M122" s="77"/>
      <c r="N122" s="165"/>
      <c r="O122" s="78"/>
      <c r="P122" s="166">
        <f>P123</f>
        <v>0</v>
      </c>
      <c r="Q122" s="78"/>
      <c r="R122" s="166">
        <f>R123</f>
        <v>0.69618000000000002</v>
      </c>
      <c r="S122" s="78"/>
      <c r="T122" s="167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107</v>
      </c>
      <c r="BK122" s="168">
        <f>BK123</f>
        <v>0</v>
      </c>
    </row>
    <row r="123" spans="1:65" s="12" customFormat="1" ht="25.9" customHeight="1">
      <c r="B123" s="169"/>
      <c r="C123" s="170"/>
      <c r="D123" s="171" t="s">
        <v>73</v>
      </c>
      <c r="E123" s="172" t="s">
        <v>215</v>
      </c>
      <c r="F123" s="172" t="s">
        <v>216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P124+P146+P151+P158+P169</f>
        <v>0</v>
      </c>
      <c r="Q123" s="177"/>
      <c r="R123" s="178">
        <f>R124+R146+R151+R158+R169</f>
        <v>0.69618000000000002</v>
      </c>
      <c r="S123" s="177"/>
      <c r="T123" s="179">
        <f>T124+T146+T151+T158+T169</f>
        <v>0</v>
      </c>
      <c r="AR123" s="180" t="s">
        <v>82</v>
      </c>
      <c r="AT123" s="181" t="s">
        <v>73</v>
      </c>
      <c r="AU123" s="181" t="s">
        <v>74</v>
      </c>
      <c r="AY123" s="180" t="s">
        <v>130</v>
      </c>
      <c r="BK123" s="182">
        <f>BK124+BK146+BK151+BK158+BK169</f>
        <v>0</v>
      </c>
    </row>
    <row r="124" spans="1:65" s="12" customFormat="1" ht="22.9" customHeight="1">
      <c r="B124" s="169"/>
      <c r="C124" s="170"/>
      <c r="D124" s="171" t="s">
        <v>73</v>
      </c>
      <c r="E124" s="183" t="s">
        <v>82</v>
      </c>
      <c r="F124" s="183" t="s">
        <v>217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SUM(P125:P145)</f>
        <v>0</v>
      </c>
      <c r="Q124" s="177"/>
      <c r="R124" s="178">
        <f>SUM(R125:R145)</f>
        <v>0</v>
      </c>
      <c r="S124" s="177"/>
      <c r="T124" s="179">
        <f>SUM(T125:T145)</f>
        <v>0</v>
      </c>
      <c r="AR124" s="180" t="s">
        <v>82</v>
      </c>
      <c r="AT124" s="181" t="s">
        <v>73</v>
      </c>
      <c r="AU124" s="181" t="s">
        <v>82</v>
      </c>
      <c r="AY124" s="180" t="s">
        <v>130</v>
      </c>
      <c r="BK124" s="182">
        <f>SUM(BK125:BK145)</f>
        <v>0</v>
      </c>
    </row>
    <row r="125" spans="1:65" s="2" customFormat="1" ht="36">
      <c r="A125" s="33"/>
      <c r="B125" s="34"/>
      <c r="C125" s="185" t="s">
        <v>82</v>
      </c>
      <c r="D125" s="185" t="s">
        <v>133</v>
      </c>
      <c r="E125" s="186" t="s">
        <v>228</v>
      </c>
      <c r="F125" s="187" t="s">
        <v>229</v>
      </c>
      <c r="G125" s="188" t="s">
        <v>230</v>
      </c>
      <c r="H125" s="189">
        <v>254.7</v>
      </c>
      <c r="I125" s="190"/>
      <c r="J125" s="191">
        <f>ROUND(I125*H125,2)</f>
        <v>0</v>
      </c>
      <c r="K125" s="187" t="s">
        <v>137</v>
      </c>
      <c r="L125" s="38"/>
      <c r="M125" s="192" t="s">
        <v>1</v>
      </c>
      <c r="N125" s="193" t="s">
        <v>39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147</v>
      </c>
      <c r="AT125" s="196" t="s">
        <v>133</v>
      </c>
      <c r="AU125" s="196" t="s">
        <v>84</v>
      </c>
      <c r="AY125" s="16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82</v>
      </c>
      <c r="BK125" s="197">
        <f>ROUND(I125*H125,2)</f>
        <v>0</v>
      </c>
      <c r="BL125" s="16" t="s">
        <v>147</v>
      </c>
      <c r="BM125" s="196" t="s">
        <v>478</v>
      </c>
    </row>
    <row r="126" spans="1:65" s="2" customFormat="1" ht="19.5">
      <c r="A126" s="33"/>
      <c r="B126" s="34"/>
      <c r="C126" s="35"/>
      <c r="D126" s="198" t="s">
        <v>140</v>
      </c>
      <c r="E126" s="35"/>
      <c r="F126" s="199" t="s">
        <v>232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84</v>
      </c>
    </row>
    <row r="127" spans="1:65" s="13" customFormat="1" ht="11.25">
      <c r="B127" s="204"/>
      <c r="C127" s="205"/>
      <c r="D127" s="198" t="s">
        <v>143</v>
      </c>
      <c r="E127" s="206" t="s">
        <v>1</v>
      </c>
      <c r="F127" s="207" t="s">
        <v>479</v>
      </c>
      <c r="G127" s="205"/>
      <c r="H127" s="208">
        <v>254.7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143</v>
      </c>
      <c r="AU127" s="214" t="s">
        <v>84</v>
      </c>
      <c r="AV127" s="13" t="s">
        <v>84</v>
      </c>
      <c r="AW127" s="13" t="s">
        <v>31</v>
      </c>
      <c r="AX127" s="13" t="s">
        <v>82</v>
      </c>
      <c r="AY127" s="214" t="s">
        <v>130</v>
      </c>
    </row>
    <row r="128" spans="1:65" s="2" customFormat="1" ht="24">
      <c r="A128" s="33"/>
      <c r="B128" s="34"/>
      <c r="C128" s="185" t="s">
        <v>84</v>
      </c>
      <c r="D128" s="185" t="s">
        <v>133</v>
      </c>
      <c r="E128" s="186" t="s">
        <v>234</v>
      </c>
      <c r="F128" s="187" t="s">
        <v>235</v>
      </c>
      <c r="G128" s="188" t="s">
        <v>230</v>
      </c>
      <c r="H128" s="189">
        <v>76.41</v>
      </c>
      <c r="I128" s="190"/>
      <c r="J128" s="191">
        <f>ROUND(I128*H128,2)</f>
        <v>0</v>
      </c>
      <c r="K128" s="187" t="s">
        <v>368</v>
      </c>
      <c r="L128" s="38"/>
      <c r="M128" s="192" t="s">
        <v>1</v>
      </c>
      <c r="N128" s="193" t="s">
        <v>39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147</v>
      </c>
      <c r="AT128" s="196" t="s">
        <v>133</v>
      </c>
      <c r="AU128" s="196" t="s">
        <v>84</v>
      </c>
      <c r="AY128" s="16" t="s">
        <v>130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82</v>
      </c>
      <c r="BK128" s="197">
        <f>ROUND(I128*H128,2)</f>
        <v>0</v>
      </c>
      <c r="BL128" s="16" t="s">
        <v>147</v>
      </c>
      <c r="BM128" s="196" t="s">
        <v>480</v>
      </c>
    </row>
    <row r="129" spans="1:65" s="2" customFormat="1" ht="29.25">
      <c r="A129" s="33"/>
      <c r="B129" s="34"/>
      <c r="C129" s="35"/>
      <c r="D129" s="198" t="s">
        <v>140</v>
      </c>
      <c r="E129" s="35"/>
      <c r="F129" s="199" t="s">
        <v>237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140</v>
      </c>
      <c r="AU129" s="16" t="s">
        <v>84</v>
      </c>
    </row>
    <row r="130" spans="1:65" s="2" customFormat="1" ht="19.5">
      <c r="A130" s="33"/>
      <c r="B130" s="34"/>
      <c r="C130" s="35"/>
      <c r="D130" s="198" t="s">
        <v>141</v>
      </c>
      <c r="E130" s="35"/>
      <c r="F130" s="203" t="s">
        <v>238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84</v>
      </c>
    </row>
    <row r="131" spans="1:65" s="13" customFormat="1" ht="11.25">
      <c r="B131" s="204"/>
      <c r="C131" s="205"/>
      <c r="D131" s="198" t="s">
        <v>143</v>
      </c>
      <c r="E131" s="206" t="s">
        <v>1</v>
      </c>
      <c r="F131" s="207" t="s">
        <v>481</v>
      </c>
      <c r="G131" s="205"/>
      <c r="H131" s="208">
        <v>76.41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143</v>
      </c>
      <c r="AU131" s="214" t="s">
        <v>84</v>
      </c>
      <c r="AV131" s="13" t="s">
        <v>84</v>
      </c>
      <c r="AW131" s="13" t="s">
        <v>31</v>
      </c>
      <c r="AX131" s="13" t="s">
        <v>82</v>
      </c>
      <c r="AY131" s="214" t="s">
        <v>130</v>
      </c>
    </row>
    <row r="132" spans="1:65" s="2" customFormat="1" ht="33" customHeight="1">
      <c r="A132" s="33"/>
      <c r="B132" s="34"/>
      <c r="C132" s="185" t="s">
        <v>153</v>
      </c>
      <c r="D132" s="185" t="s">
        <v>133</v>
      </c>
      <c r="E132" s="186" t="s">
        <v>371</v>
      </c>
      <c r="F132" s="187" t="s">
        <v>372</v>
      </c>
      <c r="G132" s="188" t="s">
        <v>230</v>
      </c>
      <c r="H132" s="189">
        <v>254.7</v>
      </c>
      <c r="I132" s="190"/>
      <c r="J132" s="191">
        <f>ROUND(I132*H132,2)</f>
        <v>0</v>
      </c>
      <c r="K132" s="187" t="s">
        <v>137</v>
      </c>
      <c r="L132" s="38"/>
      <c r="M132" s="192" t="s">
        <v>1</v>
      </c>
      <c r="N132" s="193" t="s">
        <v>39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147</v>
      </c>
      <c r="AT132" s="196" t="s">
        <v>133</v>
      </c>
      <c r="AU132" s="196" t="s">
        <v>84</v>
      </c>
      <c r="AY132" s="16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147</v>
      </c>
      <c r="BM132" s="196" t="s">
        <v>482</v>
      </c>
    </row>
    <row r="133" spans="1:65" s="2" customFormat="1" ht="39">
      <c r="A133" s="33"/>
      <c r="B133" s="34"/>
      <c r="C133" s="35"/>
      <c r="D133" s="198" t="s">
        <v>140</v>
      </c>
      <c r="E133" s="35"/>
      <c r="F133" s="199" t="s">
        <v>374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140</v>
      </c>
      <c r="AU133" s="16" t="s">
        <v>84</v>
      </c>
    </row>
    <row r="134" spans="1:65" s="2" customFormat="1" ht="19.5">
      <c r="A134" s="33"/>
      <c r="B134" s="34"/>
      <c r="C134" s="35"/>
      <c r="D134" s="198" t="s">
        <v>141</v>
      </c>
      <c r="E134" s="35"/>
      <c r="F134" s="203" t="s">
        <v>375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13" customFormat="1" ht="11.25">
      <c r="B135" s="204"/>
      <c r="C135" s="205"/>
      <c r="D135" s="198" t="s">
        <v>143</v>
      </c>
      <c r="E135" s="206" t="s">
        <v>1</v>
      </c>
      <c r="F135" s="207" t="s">
        <v>479</v>
      </c>
      <c r="G135" s="205"/>
      <c r="H135" s="208">
        <v>254.7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143</v>
      </c>
      <c r="AU135" s="214" t="s">
        <v>84</v>
      </c>
      <c r="AV135" s="13" t="s">
        <v>84</v>
      </c>
      <c r="AW135" s="13" t="s">
        <v>31</v>
      </c>
      <c r="AX135" s="13" t="s">
        <v>82</v>
      </c>
      <c r="AY135" s="214" t="s">
        <v>130</v>
      </c>
    </row>
    <row r="136" spans="1:65" s="2" customFormat="1" ht="36">
      <c r="A136" s="33"/>
      <c r="B136" s="34"/>
      <c r="C136" s="185" t="s">
        <v>147</v>
      </c>
      <c r="D136" s="185" t="s">
        <v>133</v>
      </c>
      <c r="E136" s="186" t="s">
        <v>376</v>
      </c>
      <c r="F136" s="187" t="s">
        <v>377</v>
      </c>
      <c r="G136" s="188" t="s">
        <v>230</v>
      </c>
      <c r="H136" s="189">
        <v>254.7</v>
      </c>
      <c r="I136" s="190"/>
      <c r="J136" s="191">
        <f>ROUND(I136*H136,2)</f>
        <v>0</v>
      </c>
      <c r="K136" s="187" t="s">
        <v>137</v>
      </c>
      <c r="L136" s="38"/>
      <c r="M136" s="192" t="s">
        <v>1</v>
      </c>
      <c r="N136" s="193" t="s">
        <v>39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147</v>
      </c>
      <c r="AT136" s="196" t="s">
        <v>133</v>
      </c>
      <c r="AU136" s="196" t="s">
        <v>84</v>
      </c>
      <c r="AY136" s="16" t="s">
        <v>130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82</v>
      </c>
      <c r="BK136" s="197">
        <f>ROUND(I136*H136,2)</f>
        <v>0</v>
      </c>
      <c r="BL136" s="16" t="s">
        <v>147</v>
      </c>
      <c r="BM136" s="196" t="s">
        <v>483</v>
      </c>
    </row>
    <row r="137" spans="1:65" s="2" customFormat="1" ht="48.75">
      <c r="A137" s="33"/>
      <c r="B137" s="34"/>
      <c r="C137" s="35"/>
      <c r="D137" s="198" t="s">
        <v>140</v>
      </c>
      <c r="E137" s="35"/>
      <c r="F137" s="199" t="s">
        <v>379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84</v>
      </c>
    </row>
    <row r="138" spans="1:65" s="2" customFormat="1" ht="19.5">
      <c r="A138" s="33"/>
      <c r="B138" s="34"/>
      <c r="C138" s="35"/>
      <c r="D138" s="198" t="s">
        <v>141</v>
      </c>
      <c r="E138" s="35"/>
      <c r="F138" s="203" t="s">
        <v>375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141</v>
      </c>
      <c r="AU138" s="16" t="s">
        <v>84</v>
      </c>
    </row>
    <row r="139" spans="1:65" s="13" customFormat="1" ht="11.25">
      <c r="B139" s="204"/>
      <c r="C139" s="205"/>
      <c r="D139" s="198" t="s">
        <v>143</v>
      </c>
      <c r="E139" s="206" t="s">
        <v>1</v>
      </c>
      <c r="F139" s="207" t="s">
        <v>479</v>
      </c>
      <c r="G139" s="205"/>
      <c r="H139" s="208">
        <v>254.7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143</v>
      </c>
      <c r="AU139" s="214" t="s">
        <v>84</v>
      </c>
      <c r="AV139" s="13" t="s">
        <v>84</v>
      </c>
      <c r="AW139" s="13" t="s">
        <v>31</v>
      </c>
      <c r="AX139" s="13" t="s">
        <v>82</v>
      </c>
      <c r="AY139" s="214" t="s">
        <v>130</v>
      </c>
    </row>
    <row r="140" spans="1:65" s="2" customFormat="1" ht="24">
      <c r="A140" s="33"/>
      <c r="B140" s="34"/>
      <c r="C140" s="185" t="s">
        <v>129</v>
      </c>
      <c r="D140" s="185" t="s">
        <v>133</v>
      </c>
      <c r="E140" s="186" t="s">
        <v>380</v>
      </c>
      <c r="F140" s="187" t="s">
        <v>381</v>
      </c>
      <c r="G140" s="188" t="s">
        <v>230</v>
      </c>
      <c r="H140" s="189">
        <v>254.7</v>
      </c>
      <c r="I140" s="190"/>
      <c r="J140" s="191">
        <f>ROUND(I140*H140,2)</f>
        <v>0</v>
      </c>
      <c r="K140" s="187" t="s">
        <v>137</v>
      </c>
      <c r="L140" s="38"/>
      <c r="M140" s="192" t="s">
        <v>1</v>
      </c>
      <c r="N140" s="193" t="s">
        <v>39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147</v>
      </c>
      <c r="AT140" s="196" t="s">
        <v>133</v>
      </c>
      <c r="AU140" s="196" t="s">
        <v>84</v>
      </c>
      <c r="AY140" s="16" t="s">
        <v>130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82</v>
      </c>
      <c r="BK140" s="197">
        <f>ROUND(I140*H140,2)</f>
        <v>0</v>
      </c>
      <c r="BL140" s="16" t="s">
        <v>147</v>
      </c>
      <c r="BM140" s="196" t="s">
        <v>484</v>
      </c>
    </row>
    <row r="141" spans="1:65" s="2" customFormat="1" ht="29.25">
      <c r="A141" s="33"/>
      <c r="B141" s="34"/>
      <c r="C141" s="35"/>
      <c r="D141" s="198" t="s">
        <v>140</v>
      </c>
      <c r="E141" s="35"/>
      <c r="F141" s="199" t="s">
        <v>383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140</v>
      </c>
      <c r="AU141" s="16" t="s">
        <v>84</v>
      </c>
    </row>
    <row r="142" spans="1:65" s="13" customFormat="1" ht="11.25">
      <c r="B142" s="204"/>
      <c r="C142" s="205"/>
      <c r="D142" s="198" t="s">
        <v>143</v>
      </c>
      <c r="E142" s="206" t="s">
        <v>1</v>
      </c>
      <c r="F142" s="207" t="s">
        <v>479</v>
      </c>
      <c r="G142" s="205"/>
      <c r="H142" s="208">
        <v>254.7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143</v>
      </c>
      <c r="AU142" s="214" t="s">
        <v>84</v>
      </c>
      <c r="AV142" s="13" t="s">
        <v>84</v>
      </c>
      <c r="AW142" s="13" t="s">
        <v>31</v>
      </c>
      <c r="AX142" s="13" t="s">
        <v>82</v>
      </c>
      <c r="AY142" s="214" t="s">
        <v>130</v>
      </c>
    </row>
    <row r="143" spans="1:65" s="2" customFormat="1" ht="24">
      <c r="A143" s="33"/>
      <c r="B143" s="34"/>
      <c r="C143" s="185" t="s">
        <v>167</v>
      </c>
      <c r="D143" s="185" t="s">
        <v>133</v>
      </c>
      <c r="E143" s="186" t="s">
        <v>257</v>
      </c>
      <c r="F143" s="187" t="s">
        <v>384</v>
      </c>
      <c r="G143" s="188" t="s">
        <v>206</v>
      </c>
      <c r="H143" s="189">
        <v>849</v>
      </c>
      <c r="I143" s="190"/>
      <c r="J143" s="191">
        <f>ROUND(I143*H143,2)</f>
        <v>0</v>
      </c>
      <c r="K143" s="187" t="s">
        <v>137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147</v>
      </c>
      <c r="AT143" s="196" t="s">
        <v>133</v>
      </c>
      <c r="AU143" s="196" t="s">
        <v>84</v>
      </c>
      <c r="AY143" s="16" t="s">
        <v>130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147</v>
      </c>
      <c r="BM143" s="196" t="s">
        <v>485</v>
      </c>
    </row>
    <row r="144" spans="1:65" s="2" customFormat="1" ht="19.5">
      <c r="A144" s="33"/>
      <c r="B144" s="34"/>
      <c r="C144" s="35"/>
      <c r="D144" s="198" t="s">
        <v>140</v>
      </c>
      <c r="E144" s="35"/>
      <c r="F144" s="199" t="s">
        <v>260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140</v>
      </c>
      <c r="AU144" s="16" t="s">
        <v>84</v>
      </c>
    </row>
    <row r="145" spans="1:65" s="13" customFormat="1" ht="11.25">
      <c r="B145" s="204"/>
      <c r="C145" s="205"/>
      <c r="D145" s="198" t="s">
        <v>143</v>
      </c>
      <c r="E145" s="206" t="s">
        <v>1</v>
      </c>
      <c r="F145" s="207" t="s">
        <v>411</v>
      </c>
      <c r="G145" s="205"/>
      <c r="H145" s="208">
        <v>849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143</v>
      </c>
      <c r="AU145" s="214" t="s">
        <v>84</v>
      </c>
      <c r="AV145" s="13" t="s">
        <v>84</v>
      </c>
      <c r="AW145" s="13" t="s">
        <v>31</v>
      </c>
      <c r="AX145" s="13" t="s">
        <v>82</v>
      </c>
      <c r="AY145" s="214" t="s">
        <v>130</v>
      </c>
    </row>
    <row r="146" spans="1:65" s="12" customFormat="1" ht="22.9" customHeight="1">
      <c r="B146" s="169"/>
      <c r="C146" s="170"/>
      <c r="D146" s="171" t="s">
        <v>73</v>
      </c>
      <c r="E146" s="183" t="s">
        <v>129</v>
      </c>
      <c r="F146" s="183" t="s">
        <v>261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SUM(P147:P150)</f>
        <v>0</v>
      </c>
      <c r="Q146" s="177"/>
      <c r="R146" s="178">
        <f>SUM(R147:R150)</f>
        <v>0</v>
      </c>
      <c r="S146" s="177"/>
      <c r="T146" s="179">
        <f>SUM(T147:T150)</f>
        <v>0</v>
      </c>
      <c r="AR146" s="180" t="s">
        <v>82</v>
      </c>
      <c r="AT146" s="181" t="s">
        <v>73</v>
      </c>
      <c r="AU146" s="181" t="s">
        <v>82</v>
      </c>
      <c r="AY146" s="180" t="s">
        <v>130</v>
      </c>
      <c r="BK146" s="182">
        <f>SUM(BK147:BK150)</f>
        <v>0</v>
      </c>
    </row>
    <row r="147" spans="1:65" s="2" customFormat="1" ht="16.5" customHeight="1">
      <c r="A147" s="33"/>
      <c r="B147" s="34"/>
      <c r="C147" s="185" t="s">
        <v>171</v>
      </c>
      <c r="D147" s="185" t="s">
        <v>133</v>
      </c>
      <c r="E147" s="186" t="s">
        <v>262</v>
      </c>
      <c r="F147" s="187" t="s">
        <v>263</v>
      </c>
      <c r="G147" s="188" t="s">
        <v>206</v>
      </c>
      <c r="H147" s="189">
        <v>1698</v>
      </c>
      <c r="I147" s="190"/>
      <c r="J147" s="191">
        <f>ROUND(I147*H147,2)</f>
        <v>0</v>
      </c>
      <c r="K147" s="187" t="s">
        <v>137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147</v>
      </c>
      <c r="AT147" s="196" t="s">
        <v>133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147</v>
      </c>
      <c r="BM147" s="196" t="s">
        <v>486</v>
      </c>
    </row>
    <row r="148" spans="1:65" s="2" customFormat="1" ht="19.5">
      <c r="A148" s="33"/>
      <c r="B148" s="34"/>
      <c r="C148" s="35"/>
      <c r="D148" s="198" t="s">
        <v>140</v>
      </c>
      <c r="E148" s="35"/>
      <c r="F148" s="199" t="s">
        <v>265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84</v>
      </c>
    </row>
    <row r="149" spans="1:65" s="2" customFormat="1" ht="19.5">
      <c r="A149" s="33"/>
      <c r="B149" s="34"/>
      <c r="C149" s="35"/>
      <c r="D149" s="198" t="s">
        <v>141</v>
      </c>
      <c r="E149" s="35"/>
      <c r="F149" s="203" t="s">
        <v>266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13" customFormat="1" ht="11.25">
      <c r="B150" s="204"/>
      <c r="C150" s="205"/>
      <c r="D150" s="198" t="s">
        <v>143</v>
      </c>
      <c r="E150" s="206" t="s">
        <v>1</v>
      </c>
      <c r="F150" s="207" t="s">
        <v>487</v>
      </c>
      <c r="G150" s="205"/>
      <c r="H150" s="208">
        <v>1698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143</v>
      </c>
      <c r="AU150" s="214" t="s">
        <v>84</v>
      </c>
      <c r="AV150" s="13" t="s">
        <v>84</v>
      </c>
      <c r="AW150" s="13" t="s">
        <v>31</v>
      </c>
      <c r="AX150" s="13" t="s">
        <v>82</v>
      </c>
      <c r="AY150" s="214" t="s">
        <v>130</v>
      </c>
    </row>
    <row r="151" spans="1:65" s="12" customFormat="1" ht="22.9" customHeight="1">
      <c r="B151" s="169"/>
      <c r="C151" s="170"/>
      <c r="D151" s="171" t="s">
        <v>73</v>
      </c>
      <c r="E151" s="183" t="s">
        <v>182</v>
      </c>
      <c r="F151" s="183" t="s">
        <v>296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SUM(P152:P157)</f>
        <v>0</v>
      </c>
      <c r="Q151" s="177"/>
      <c r="R151" s="178">
        <f>SUM(R152:R157)</f>
        <v>0.69618000000000002</v>
      </c>
      <c r="S151" s="177"/>
      <c r="T151" s="179">
        <f>SUM(T152:T157)</f>
        <v>0</v>
      </c>
      <c r="AR151" s="180" t="s">
        <v>82</v>
      </c>
      <c r="AT151" s="181" t="s">
        <v>73</v>
      </c>
      <c r="AU151" s="181" t="s">
        <v>82</v>
      </c>
      <c r="AY151" s="180" t="s">
        <v>130</v>
      </c>
      <c r="BK151" s="182">
        <f>SUM(BK152:BK157)</f>
        <v>0</v>
      </c>
    </row>
    <row r="152" spans="1:65" s="2" customFormat="1" ht="24">
      <c r="A152" s="33"/>
      <c r="B152" s="34"/>
      <c r="C152" s="185" t="s">
        <v>178</v>
      </c>
      <c r="D152" s="185" t="s">
        <v>133</v>
      </c>
      <c r="E152" s="186" t="s">
        <v>388</v>
      </c>
      <c r="F152" s="187" t="s">
        <v>389</v>
      </c>
      <c r="G152" s="188" t="s">
        <v>206</v>
      </c>
      <c r="H152" s="189">
        <v>849</v>
      </c>
      <c r="I152" s="190"/>
      <c r="J152" s="191">
        <f>ROUND(I152*H152,2)</f>
        <v>0</v>
      </c>
      <c r="K152" s="187" t="s">
        <v>137</v>
      </c>
      <c r="L152" s="38"/>
      <c r="M152" s="192" t="s">
        <v>1</v>
      </c>
      <c r="N152" s="193" t="s">
        <v>39</v>
      </c>
      <c r="O152" s="70"/>
      <c r="P152" s="194">
        <f>O152*H152</f>
        <v>0</v>
      </c>
      <c r="Q152" s="194">
        <v>3.5E-4</v>
      </c>
      <c r="R152" s="194">
        <f>Q152*H152</f>
        <v>0.29714999999999997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147</v>
      </c>
      <c r="AT152" s="196" t="s">
        <v>133</v>
      </c>
      <c r="AU152" s="196" t="s">
        <v>84</v>
      </c>
      <c r="AY152" s="16" t="s">
        <v>130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82</v>
      </c>
      <c r="BK152" s="197">
        <f>ROUND(I152*H152,2)</f>
        <v>0</v>
      </c>
      <c r="BL152" s="16" t="s">
        <v>147</v>
      </c>
      <c r="BM152" s="196" t="s">
        <v>488</v>
      </c>
    </row>
    <row r="153" spans="1:65" s="2" customFormat="1" ht="19.5">
      <c r="A153" s="33"/>
      <c r="B153" s="34"/>
      <c r="C153" s="35"/>
      <c r="D153" s="198" t="s">
        <v>140</v>
      </c>
      <c r="E153" s="35"/>
      <c r="F153" s="199" t="s">
        <v>391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140</v>
      </c>
      <c r="AU153" s="16" t="s">
        <v>84</v>
      </c>
    </row>
    <row r="154" spans="1:65" s="13" customFormat="1" ht="11.25">
      <c r="B154" s="204"/>
      <c r="C154" s="205"/>
      <c r="D154" s="198" t="s">
        <v>143</v>
      </c>
      <c r="E154" s="206" t="s">
        <v>1</v>
      </c>
      <c r="F154" s="207" t="s">
        <v>411</v>
      </c>
      <c r="G154" s="205"/>
      <c r="H154" s="208">
        <v>849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143</v>
      </c>
      <c r="AU154" s="214" t="s">
        <v>84</v>
      </c>
      <c r="AV154" s="13" t="s">
        <v>84</v>
      </c>
      <c r="AW154" s="13" t="s">
        <v>31</v>
      </c>
      <c r="AX154" s="13" t="s">
        <v>82</v>
      </c>
      <c r="AY154" s="214" t="s">
        <v>130</v>
      </c>
    </row>
    <row r="155" spans="1:65" s="2" customFormat="1" ht="24">
      <c r="A155" s="33"/>
      <c r="B155" s="34"/>
      <c r="C155" s="185" t="s">
        <v>182</v>
      </c>
      <c r="D155" s="185" t="s">
        <v>133</v>
      </c>
      <c r="E155" s="186" t="s">
        <v>392</v>
      </c>
      <c r="F155" s="187" t="s">
        <v>393</v>
      </c>
      <c r="G155" s="188" t="s">
        <v>206</v>
      </c>
      <c r="H155" s="189">
        <v>849</v>
      </c>
      <c r="I155" s="190"/>
      <c r="J155" s="191">
        <f>ROUND(I155*H155,2)</f>
        <v>0</v>
      </c>
      <c r="K155" s="187" t="s">
        <v>137</v>
      </c>
      <c r="L155" s="38"/>
      <c r="M155" s="192" t="s">
        <v>1</v>
      </c>
      <c r="N155" s="193" t="s">
        <v>39</v>
      </c>
      <c r="O155" s="70"/>
      <c r="P155" s="194">
        <f>O155*H155</f>
        <v>0</v>
      </c>
      <c r="Q155" s="194">
        <v>4.6999999999999999E-4</v>
      </c>
      <c r="R155" s="194">
        <f>Q155*H155</f>
        <v>0.39903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147</v>
      </c>
      <c r="AT155" s="196" t="s">
        <v>133</v>
      </c>
      <c r="AU155" s="196" t="s">
        <v>84</v>
      </c>
      <c r="AY155" s="16" t="s">
        <v>130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82</v>
      </c>
      <c r="BK155" s="197">
        <f>ROUND(I155*H155,2)</f>
        <v>0</v>
      </c>
      <c r="BL155" s="16" t="s">
        <v>147</v>
      </c>
      <c r="BM155" s="196" t="s">
        <v>489</v>
      </c>
    </row>
    <row r="156" spans="1:65" s="2" customFormat="1" ht="19.5">
      <c r="A156" s="33"/>
      <c r="B156" s="34"/>
      <c r="C156" s="35"/>
      <c r="D156" s="198" t="s">
        <v>140</v>
      </c>
      <c r="E156" s="35"/>
      <c r="F156" s="199" t="s">
        <v>395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84</v>
      </c>
    </row>
    <row r="157" spans="1:65" s="13" customFormat="1" ht="11.25">
      <c r="B157" s="204"/>
      <c r="C157" s="205"/>
      <c r="D157" s="198" t="s">
        <v>143</v>
      </c>
      <c r="E157" s="206" t="s">
        <v>1</v>
      </c>
      <c r="F157" s="207" t="s">
        <v>411</v>
      </c>
      <c r="G157" s="205"/>
      <c r="H157" s="208">
        <v>849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143</v>
      </c>
      <c r="AU157" s="214" t="s">
        <v>84</v>
      </c>
      <c r="AV157" s="13" t="s">
        <v>84</v>
      </c>
      <c r="AW157" s="13" t="s">
        <v>31</v>
      </c>
      <c r="AX157" s="13" t="s">
        <v>82</v>
      </c>
      <c r="AY157" s="214" t="s">
        <v>130</v>
      </c>
    </row>
    <row r="158" spans="1:65" s="12" customFormat="1" ht="22.9" customHeight="1">
      <c r="B158" s="169"/>
      <c r="C158" s="170"/>
      <c r="D158" s="171" t="s">
        <v>73</v>
      </c>
      <c r="E158" s="183" t="s">
        <v>322</v>
      </c>
      <c r="F158" s="183" t="s">
        <v>323</v>
      </c>
      <c r="G158" s="170"/>
      <c r="H158" s="170"/>
      <c r="I158" s="173"/>
      <c r="J158" s="184">
        <f>BK158</f>
        <v>0</v>
      </c>
      <c r="K158" s="170"/>
      <c r="L158" s="175"/>
      <c r="M158" s="176"/>
      <c r="N158" s="177"/>
      <c r="O158" s="177"/>
      <c r="P158" s="178">
        <f>SUM(P159:P168)</f>
        <v>0</v>
      </c>
      <c r="Q158" s="177"/>
      <c r="R158" s="178">
        <f>SUM(R159:R168)</f>
        <v>0</v>
      </c>
      <c r="S158" s="177"/>
      <c r="T158" s="179">
        <f>SUM(T159:T168)</f>
        <v>0</v>
      </c>
      <c r="AR158" s="180" t="s">
        <v>82</v>
      </c>
      <c r="AT158" s="181" t="s">
        <v>73</v>
      </c>
      <c r="AU158" s="181" t="s">
        <v>82</v>
      </c>
      <c r="AY158" s="180" t="s">
        <v>130</v>
      </c>
      <c r="BK158" s="182">
        <f>SUM(BK159:BK168)</f>
        <v>0</v>
      </c>
    </row>
    <row r="159" spans="1:65" s="2" customFormat="1" ht="21.75" customHeight="1">
      <c r="A159" s="33"/>
      <c r="B159" s="34"/>
      <c r="C159" s="185" t="s">
        <v>188</v>
      </c>
      <c r="D159" s="185" t="s">
        <v>133</v>
      </c>
      <c r="E159" s="186" t="s">
        <v>325</v>
      </c>
      <c r="F159" s="187" t="s">
        <v>326</v>
      </c>
      <c r="G159" s="188" t="s">
        <v>293</v>
      </c>
      <c r="H159" s="189">
        <v>458.46</v>
      </c>
      <c r="I159" s="190"/>
      <c r="J159" s="191">
        <f>ROUND(I159*H159,2)</f>
        <v>0</v>
      </c>
      <c r="K159" s="187" t="s">
        <v>137</v>
      </c>
      <c r="L159" s="38"/>
      <c r="M159" s="192" t="s">
        <v>1</v>
      </c>
      <c r="N159" s="193" t="s">
        <v>39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147</v>
      </c>
      <c r="AT159" s="196" t="s">
        <v>133</v>
      </c>
      <c r="AU159" s="196" t="s">
        <v>84</v>
      </c>
      <c r="AY159" s="16" t="s">
        <v>130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82</v>
      </c>
      <c r="BK159" s="197">
        <f>ROUND(I159*H159,2)</f>
        <v>0</v>
      </c>
      <c r="BL159" s="16" t="s">
        <v>147</v>
      </c>
      <c r="BM159" s="196" t="s">
        <v>490</v>
      </c>
    </row>
    <row r="160" spans="1:65" s="2" customFormat="1" ht="19.5">
      <c r="A160" s="33"/>
      <c r="B160" s="34"/>
      <c r="C160" s="35"/>
      <c r="D160" s="198" t="s">
        <v>140</v>
      </c>
      <c r="E160" s="35"/>
      <c r="F160" s="199" t="s">
        <v>328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84</v>
      </c>
    </row>
    <row r="161" spans="1:65" s="2" customFormat="1" ht="19.5">
      <c r="A161" s="33"/>
      <c r="B161" s="34"/>
      <c r="C161" s="35"/>
      <c r="D161" s="198" t="s">
        <v>141</v>
      </c>
      <c r="E161" s="35"/>
      <c r="F161" s="203" t="s">
        <v>397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13" customFormat="1" ht="11.25">
      <c r="B162" s="204"/>
      <c r="C162" s="205"/>
      <c r="D162" s="198" t="s">
        <v>143</v>
      </c>
      <c r="E162" s="206" t="s">
        <v>1</v>
      </c>
      <c r="F162" s="207" t="s">
        <v>491</v>
      </c>
      <c r="G162" s="205"/>
      <c r="H162" s="208">
        <v>458.46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143</v>
      </c>
      <c r="AU162" s="214" t="s">
        <v>84</v>
      </c>
      <c r="AV162" s="13" t="s">
        <v>84</v>
      </c>
      <c r="AW162" s="13" t="s">
        <v>31</v>
      </c>
      <c r="AX162" s="13" t="s">
        <v>82</v>
      </c>
      <c r="AY162" s="214" t="s">
        <v>130</v>
      </c>
    </row>
    <row r="163" spans="1:65" s="2" customFormat="1" ht="24">
      <c r="A163" s="33"/>
      <c r="B163" s="34"/>
      <c r="C163" s="185" t="s">
        <v>194</v>
      </c>
      <c r="D163" s="185" t="s">
        <v>133</v>
      </c>
      <c r="E163" s="186" t="s">
        <v>331</v>
      </c>
      <c r="F163" s="187" t="s">
        <v>332</v>
      </c>
      <c r="G163" s="188" t="s">
        <v>293</v>
      </c>
      <c r="H163" s="189">
        <v>8710.74</v>
      </c>
      <c r="I163" s="190"/>
      <c r="J163" s="191">
        <f>ROUND(I163*H163,2)</f>
        <v>0</v>
      </c>
      <c r="K163" s="187" t="s">
        <v>137</v>
      </c>
      <c r="L163" s="38"/>
      <c r="M163" s="192" t="s">
        <v>1</v>
      </c>
      <c r="N163" s="193" t="s">
        <v>39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147</v>
      </c>
      <c r="AT163" s="196" t="s">
        <v>133</v>
      </c>
      <c r="AU163" s="196" t="s">
        <v>84</v>
      </c>
      <c r="AY163" s="16" t="s">
        <v>130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82</v>
      </c>
      <c r="BK163" s="197">
        <f>ROUND(I163*H163,2)</f>
        <v>0</v>
      </c>
      <c r="BL163" s="16" t="s">
        <v>147</v>
      </c>
      <c r="BM163" s="196" t="s">
        <v>492</v>
      </c>
    </row>
    <row r="164" spans="1:65" s="2" customFormat="1" ht="29.25">
      <c r="A164" s="33"/>
      <c r="B164" s="34"/>
      <c r="C164" s="35"/>
      <c r="D164" s="198" t="s">
        <v>140</v>
      </c>
      <c r="E164" s="35"/>
      <c r="F164" s="199" t="s">
        <v>334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140</v>
      </c>
      <c r="AU164" s="16" t="s">
        <v>84</v>
      </c>
    </row>
    <row r="165" spans="1:65" s="13" customFormat="1" ht="11.25">
      <c r="B165" s="204"/>
      <c r="C165" s="205"/>
      <c r="D165" s="198" t="s">
        <v>143</v>
      </c>
      <c r="E165" s="206" t="s">
        <v>1</v>
      </c>
      <c r="F165" s="207" t="s">
        <v>493</v>
      </c>
      <c r="G165" s="205"/>
      <c r="H165" s="208">
        <v>8710.74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143</v>
      </c>
      <c r="AU165" s="214" t="s">
        <v>84</v>
      </c>
      <c r="AV165" s="13" t="s">
        <v>84</v>
      </c>
      <c r="AW165" s="13" t="s">
        <v>31</v>
      </c>
      <c r="AX165" s="13" t="s">
        <v>82</v>
      </c>
      <c r="AY165" s="214" t="s">
        <v>130</v>
      </c>
    </row>
    <row r="166" spans="1:65" s="2" customFormat="1" ht="24">
      <c r="A166" s="33"/>
      <c r="B166" s="34"/>
      <c r="C166" s="185" t="s">
        <v>200</v>
      </c>
      <c r="D166" s="185" t="s">
        <v>133</v>
      </c>
      <c r="E166" s="186" t="s">
        <v>354</v>
      </c>
      <c r="F166" s="187" t="s">
        <v>355</v>
      </c>
      <c r="G166" s="188" t="s">
        <v>293</v>
      </c>
      <c r="H166" s="189">
        <v>458.46</v>
      </c>
      <c r="I166" s="190"/>
      <c r="J166" s="191">
        <f>ROUND(I166*H166,2)</f>
        <v>0</v>
      </c>
      <c r="K166" s="187" t="s">
        <v>137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147</v>
      </c>
      <c r="AT166" s="196" t="s">
        <v>133</v>
      </c>
      <c r="AU166" s="196" t="s">
        <v>84</v>
      </c>
      <c r="AY166" s="16" t="s">
        <v>130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147</v>
      </c>
      <c r="BM166" s="196" t="s">
        <v>494</v>
      </c>
    </row>
    <row r="167" spans="1:65" s="2" customFormat="1" ht="29.25">
      <c r="A167" s="33"/>
      <c r="B167" s="34"/>
      <c r="C167" s="35"/>
      <c r="D167" s="198" t="s">
        <v>140</v>
      </c>
      <c r="E167" s="35"/>
      <c r="F167" s="199" t="s">
        <v>357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84</v>
      </c>
    </row>
    <row r="168" spans="1:65" s="13" customFormat="1" ht="11.25">
      <c r="B168" s="204"/>
      <c r="C168" s="205"/>
      <c r="D168" s="198" t="s">
        <v>143</v>
      </c>
      <c r="E168" s="206" t="s">
        <v>1</v>
      </c>
      <c r="F168" s="207" t="s">
        <v>491</v>
      </c>
      <c r="G168" s="205"/>
      <c r="H168" s="208">
        <v>458.46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143</v>
      </c>
      <c r="AU168" s="214" t="s">
        <v>84</v>
      </c>
      <c r="AV168" s="13" t="s">
        <v>84</v>
      </c>
      <c r="AW168" s="13" t="s">
        <v>31</v>
      </c>
      <c r="AX168" s="13" t="s">
        <v>82</v>
      </c>
      <c r="AY168" s="214" t="s">
        <v>130</v>
      </c>
    </row>
    <row r="169" spans="1:65" s="12" customFormat="1" ht="22.9" customHeight="1">
      <c r="B169" s="169"/>
      <c r="C169" s="170"/>
      <c r="D169" s="171" t="s">
        <v>73</v>
      </c>
      <c r="E169" s="183" t="s">
        <v>358</v>
      </c>
      <c r="F169" s="183" t="s">
        <v>359</v>
      </c>
      <c r="G169" s="170"/>
      <c r="H169" s="170"/>
      <c r="I169" s="173"/>
      <c r="J169" s="184">
        <f>BK169</f>
        <v>0</v>
      </c>
      <c r="K169" s="170"/>
      <c r="L169" s="175"/>
      <c r="M169" s="176"/>
      <c r="N169" s="177"/>
      <c r="O169" s="177"/>
      <c r="P169" s="178">
        <f>SUM(P170:P171)</f>
        <v>0</v>
      </c>
      <c r="Q169" s="177"/>
      <c r="R169" s="178">
        <f>SUM(R170:R171)</f>
        <v>0</v>
      </c>
      <c r="S169" s="177"/>
      <c r="T169" s="179">
        <f>SUM(T170:T171)</f>
        <v>0</v>
      </c>
      <c r="AR169" s="180" t="s">
        <v>82</v>
      </c>
      <c r="AT169" s="181" t="s">
        <v>73</v>
      </c>
      <c r="AU169" s="181" t="s">
        <v>82</v>
      </c>
      <c r="AY169" s="180" t="s">
        <v>130</v>
      </c>
      <c r="BK169" s="182">
        <f>SUM(BK170:BK171)</f>
        <v>0</v>
      </c>
    </row>
    <row r="170" spans="1:65" s="2" customFormat="1" ht="33" customHeight="1">
      <c r="A170" s="33"/>
      <c r="B170" s="34"/>
      <c r="C170" s="185" t="s">
        <v>280</v>
      </c>
      <c r="D170" s="185" t="s">
        <v>133</v>
      </c>
      <c r="E170" s="186" t="s">
        <v>361</v>
      </c>
      <c r="F170" s="187" t="s">
        <v>362</v>
      </c>
      <c r="G170" s="188" t="s">
        <v>293</v>
      </c>
      <c r="H170" s="189">
        <v>0.69599999999999995</v>
      </c>
      <c r="I170" s="190"/>
      <c r="J170" s="191">
        <f>ROUND(I170*H170,2)</f>
        <v>0</v>
      </c>
      <c r="K170" s="187" t="s">
        <v>137</v>
      </c>
      <c r="L170" s="38"/>
      <c r="M170" s="192" t="s">
        <v>1</v>
      </c>
      <c r="N170" s="193" t="s">
        <v>39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147</v>
      </c>
      <c r="AT170" s="196" t="s">
        <v>133</v>
      </c>
      <c r="AU170" s="196" t="s">
        <v>84</v>
      </c>
      <c r="AY170" s="16" t="s">
        <v>130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82</v>
      </c>
      <c r="BK170" s="197">
        <f>ROUND(I170*H170,2)</f>
        <v>0</v>
      </c>
      <c r="BL170" s="16" t="s">
        <v>147</v>
      </c>
      <c r="BM170" s="196" t="s">
        <v>495</v>
      </c>
    </row>
    <row r="171" spans="1:65" s="2" customFormat="1" ht="29.25">
      <c r="A171" s="33"/>
      <c r="B171" s="34"/>
      <c r="C171" s="35"/>
      <c r="D171" s="198" t="s">
        <v>140</v>
      </c>
      <c r="E171" s="35"/>
      <c r="F171" s="199" t="s">
        <v>364</v>
      </c>
      <c r="G171" s="35"/>
      <c r="H171" s="35"/>
      <c r="I171" s="200"/>
      <c r="J171" s="35"/>
      <c r="K171" s="35"/>
      <c r="L171" s="38"/>
      <c r="M171" s="226"/>
      <c r="N171" s="227"/>
      <c r="O171" s="228"/>
      <c r="P171" s="228"/>
      <c r="Q171" s="228"/>
      <c r="R171" s="228"/>
      <c r="S171" s="228"/>
      <c r="T171" s="229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140</v>
      </c>
      <c r="AU171" s="16" t="s">
        <v>84</v>
      </c>
    </row>
    <row r="172" spans="1:65" s="2" customFormat="1" ht="6.95" customHeight="1">
      <c r="A172" s="33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Pz7ZWK+0iVIdZLrNXPP5+ZX94oZRApdmZ9pyy2OSXYnWeh5BgW1QuP+v8jk4+IxQZzSu8waHfJMXpdtJzmfm+w==" saltValue="q4EygsM2jX8qEe1YR2l1FIKgmEY8ZSuG4ha1A4wUgoCuks3/FFYFR0mVuVOkRslC7+v9qOBSzg8cXnUhiXMfEw==" spinCount="100000" sheet="1" objects="1" scenarios="1" formatColumns="0" formatRows="0" autoFilter="0"/>
  <autoFilter ref="C121:K171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99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100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6" t="str">
        <f>'Rekapitulace stavby'!K6</f>
        <v>Souvislá údržba ulice Vlkovická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1" t="s">
        <v>101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496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11.1.2021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02" t="s">
        <v>1</v>
      </c>
      <c r="F27" s="302"/>
      <c r="G27" s="302"/>
      <c r="H27" s="30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ROUND((SUM(BE122:BE232)),  2)</f>
        <v>0</v>
      </c>
      <c r="G33" s="33"/>
      <c r="H33" s="33"/>
      <c r="I33" s="123">
        <v>0.21</v>
      </c>
      <c r="J33" s="122">
        <f>ROUND(((SUM(BE122:BE232))*I33),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ROUND((SUM(BF122:BF232)),  2)</f>
        <v>0</v>
      </c>
      <c r="G34" s="33"/>
      <c r="H34" s="33"/>
      <c r="I34" s="123">
        <v>0.15</v>
      </c>
      <c r="J34" s="122">
        <f>ROUND(((SUM(BF122:BF232))*I34),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ROUND((SUM(BG122:BG232)),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ROUND((SUM(BH122:BH232)),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ROUND((SUM(BI122:BI232)),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Souvislá údržba ulice Vlkovická</v>
      </c>
      <c r="F85" s="304"/>
      <c r="G85" s="304"/>
      <c r="H85" s="30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5" t="str">
        <f>E9</f>
        <v>03 - III.etapa (km 0,320 00 - km 0,481 51)</v>
      </c>
      <c r="F87" s="305"/>
      <c r="G87" s="305"/>
      <c r="H87" s="30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Praha 14</v>
      </c>
      <c r="G89" s="35"/>
      <c r="H89" s="35"/>
      <c r="I89" s="28" t="s">
        <v>22</v>
      </c>
      <c r="J89" s="65" t="str">
        <f>IF(J12="","",J12)</f>
        <v>11.1.2021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104</v>
      </c>
      <c r="D94" s="143"/>
      <c r="E94" s="143"/>
      <c r="F94" s="143"/>
      <c r="G94" s="143"/>
      <c r="H94" s="143"/>
      <c r="I94" s="143"/>
      <c r="J94" s="144" t="s">
        <v>105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106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46"/>
      <c r="C97" s="147"/>
      <c r="D97" s="148" t="s">
        <v>209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211</v>
      </c>
      <c r="E99" s="155"/>
      <c r="F99" s="155"/>
      <c r="G99" s="155"/>
      <c r="H99" s="155"/>
      <c r="I99" s="155"/>
      <c r="J99" s="156">
        <f>J161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212</v>
      </c>
      <c r="E100" s="155"/>
      <c r="F100" s="155"/>
      <c r="G100" s="155"/>
      <c r="H100" s="155"/>
      <c r="I100" s="155"/>
      <c r="J100" s="156">
        <f>J192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213</v>
      </c>
      <c r="E101" s="155"/>
      <c r="F101" s="155"/>
      <c r="G101" s="155"/>
      <c r="H101" s="155"/>
      <c r="I101" s="155"/>
      <c r="J101" s="156">
        <f>J200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214</v>
      </c>
      <c r="E102" s="155"/>
      <c r="F102" s="155"/>
      <c r="G102" s="155"/>
      <c r="H102" s="155"/>
      <c r="I102" s="155"/>
      <c r="J102" s="156">
        <f>J230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115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3" t="str">
        <f>E7</f>
        <v>Souvislá údržba ulice Vlkovická</v>
      </c>
      <c r="F112" s="304"/>
      <c r="G112" s="304"/>
      <c r="H112" s="304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5" t="str">
        <f>E9</f>
        <v>03 - III.etapa (km 0,320 00 - km 0,481 51)</v>
      </c>
      <c r="F114" s="305"/>
      <c r="G114" s="305"/>
      <c r="H114" s="30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Praha 14</v>
      </c>
      <c r="G116" s="35"/>
      <c r="H116" s="35"/>
      <c r="I116" s="28" t="s">
        <v>22</v>
      </c>
      <c r="J116" s="65" t="str">
        <f>IF(J12="","",J12)</f>
        <v>11.1.2021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 xml:space="preserve"> </v>
      </c>
      <c r="G118" s="35"/>
      <c r="H118" s="35"/>
      <c r="I118" s="28" t="s">
        <v>30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28" t="s">
        <v>32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116</v>
      </c>
      <c r="D121" s="161" t="s">
        <v>59</v>
      </c>
      <c r="E121" s="161" t="s">
        <v>55</v>
      </c>
      <c r="F121" s="161" t="s">
        <v>56</v>
      </c>
      <c r="G121" s="161" t="s">
        <v>117</v>
      </c>
      <c r="H121" s="161" t="s">
        <v>118</v>
      </c>
      <c r="I121" s="161" t="s">
        <v>119</v>
      </c>
      <c r="J121" s="161" t="s">
        <v>105</v>
      </c>
      <c r="K121" s="162" t="s">
        <v>120</v>
      </c>
      <c r="L121" s="163"/>
      <c r="M121" s="74" t="s">
        <v>1</v>
      </c>
      <c r="N121" s="75" t="s">
        <v>38</v>
      </c>
      <c r="O121" s="75" t="s">
        <v>121</v>
      </c>
      <c r="P121" s="75" t="s">
        <v>122</v>
      </c>
      <c r="Q121" s="75" t="s">
        <v>123</v>
      </c>
      <c r="R121" s="75" t="s">
        <v>124</v>
      </c>
      <c r="S121" s="75" t="s">
        <v>125</v>
      </c>
      <c r="T121" s="76" t="s">
        <v>126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127</v>
      </c>
      <c r="D122" s="35"/>
      <c r="E122" s="35"/>
      <c r="F122" s="35"/>
      <c r="G122" s="35"/>
      <c r="H122" s="35"/>
      <c r="I122" s="35"/>
      <c r="J122" s="164">
        <f>BK122</f>
        <v>0</v>
      </c>
      <c r="K122" s="35"/>
      <c r="L122" s="38"/>
      <c r="M122" s="77"/>
      <c r="N122" s="165"/>
      <c r="O122" s="78"/>
      <c r="P122" s="166">
        <f>P123</f>
        <v>0</v>
      </c>
      <c r="Q122" s="78"/>
      <c r="R122" s="166">
        <f>R123</f>
        <v>48.138759999999998</v>
      </c>
      <c r="S122" s="78"/>
      <c r="T122" s="167">
        <f>T123</f>
        <v>213.95500000000001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73</v>
      </c>
      <c r="AU122" s="16" t="s">
        <v>107</v>
      </c>
      <c r="BK122" s="168">
        <f>BK123</f>
        <v>0</v>
      </c>
    </row>
    <row r="123" spans="1:65" s="12" customFormat="1" ht="25.9" customHeight="1">
      <c r="B123" s="169"/>
      <c r="C123" s="170"/>
      <c r="D123" s="171" t="s">
        <v>73</v>
      </c>
      <c r="E123" s="172" t="s">
        <v>215</v>
      </c>
      <c r="F123" s="172" t="s">
        <v>216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P124+P161+P192+P200+P230</f>
        <v>0</v>
      </c>
      <c r="Q123" s="177"/>
      <c r="R123" s="178">
        <f>R124+R161+R192+R200+R230</f>
        <v>48.138759999999998</v>
      </c>
      <c r="S123" s="177"/>
      <c r="T123" s="179">
        <f>T124+T161+T192+T200+T230</f>
        <v>213.95500000000001</v>
      </c>
      <c r="AR123" s="180" t="s">
        <v>82</v>
      </c>
      <c r="AT123" s="181" t="s">
        <v>73</v>
      </c>
      <c r="AU123" s="181" t="s">
        <v>74</v>
      </c>
      <c r="AY123" s="180" t="s">
        <v>130</v>
      </c>
      <c r="BK123" s="182">
        <f>BK124+BK161+BK192+BK200+BK230</f>
        <v>0</v>
      </c>
    </row>
    <row r="124" spans="1:65" s="12" customFormat="1" ht="22.9" customHeight="1">
      <c r="B124" s="169"/>
      <c r="C124" s="170"/>
      <c r="D124" s="171" t="s">
        <v>73</v>
      </c>
      <c r="E124" s="183" t="s">
        <v>82</v>
      </c>
      <c r="F124" s="183" t="s">
        <v>217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SUM(P125:P160)</f>
        <v>0</v>
      </c>
      <c r="Q124" s="177"/>
      <c r="R124" s="178">
        <f>SUM(R125:R160)</f>
        <v>8.7919999999999998E-2</v>
      </c>
      <c r="S124" s="177"/>
      <c r="T124" s="179">
        <f>SUM(T125:T160)</f>
        <v>213.95500000000001</v>
      </c>
      <c r="AR124" s="180" t="s">
        <v>82</v>
      </c>
      <c r="AT124" s="181" t="s">
        <v>73</v>
      </c>
      <c r="AU124" s="181" t="s">
        <v>82</v>
      </c>
      <c r="AY124" s="180" t="s">
        <v>130</v>
      </c>
      <c r="BK124" s="182">
        <f>SUM(BK125:BK160)</f>
        <v>0</v>
      </c>
    </row>
    <row r="125" spans="1:65" s="2" customFormat="1" ht="24">
      <c r="A125" s="33"/>
      <c r="B125" s="34"/>
      <c r="C125" s="185" t="s">
        <v>82</v>
      </c>
      <c r="D125" s="185" t="s">
        <v>133</v>
      </c>
      <c r="E125" s="186" t="s">
        <v>497</v>
      </c>
      <c r="F125" s="187" t="s">
        <v>498</v>
      </c>
      <c r="G125" s="188" t="s">
        <v>206</v>
      </c>
      <c r="H125" s="189">
        <v>666</v>
      </c>
      <c r="I125" s="190"/>
      <c r="J125" s="191">
        <f>ROUND(I125*H125,2)</f>
        <v>0</v>
      </c>
      <c r="K125" s="187" t="s">
        <v>137</v>
      </c>
      <c r="L125" s="38"/>
      <c r="M125" s="192" t="s">
        <v>1</v>
      </c>
      <c r="N125" s="193" t="s">
        <v>39</v>
      </c>
      <c r="O125" s="70"/>
      <c r="P125" s="194">
        <f>O125*H125</f>
        <v>0</v>
      </c>
      <c r="Q125" s="194">
        <v>1.2E-4</v>
      </c>
      <c r="R125" s="194">
        <f>Q125*H125</f>
        <v>7.9920000000000005E-2</v>
      </c>
      <c r="S125" s="194">
        <v>0.23</v>
      </c>
      <c r="T125" s="195">
        <f>S125*H125</f>
        <v>153.18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147</v>
      </c>
      <c r="AT125" s="196" t="s">
        <v>133</v>
      </c>
      <c r="AU125" s="196" t="s">
        <v>84</v>
      </c>
      <c r="AY125" s="16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82</v>
      </c>
      <c r="BK125" s="197">
        <f>ROUND(I125*H125,2)</f>
        <v>0</v>
      </c>
      <c r="BL125" s="16" t="s">
        <v>147</v>
      </c>
      <c r="BM125" s="196" t="s">
        <v>499</v>
      </c>
    </row>
    <row r="126" spans="1:65" s="2" customFormat="1" ht="29.25">
      <c r="A126" s="33"/>
      <c r="B126" s="34"/>
      <c r="C126" s="35"/>
      <c r="D126" s="198" t="s">
        <v>140</v>
      </c>
      <c r="E126" s="35"/>
      <c r="F126" s="199" t="s">
        <v>500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84</v>
      </c>
    </row>
    <row r="127" spans="1:65" s="2" customFormat="1" ht="19.5">
      <c r="A127" s="33"/>
      <c r="B127" s="34"/>
      <c r="C127" s="35"/>
      <c r="D127" s="198" t="s">
        <v>141</v>
      </c>
      <c r="E127" s="35"/>
      <c r="F127" s="203" t="s">
        <v>501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141</v>
      </c>
      <c r="AU127" s="16" t="s">
        <v>84</v>
      </c>
    </row>
    <row r="128" spans="1:65" s="13" customFormat="1" ht="11.25">
      <c r="B128" s="204"/>
      <c r="C128" s="205"/>
      <c r="D128" s="198" t="s">
        <v>143</v>
      </c>
      <c r="E128" s="206" t="s">
        <v>502</v>
      </c>
      <c r="F128" s="207" t="s">
        <v>503</v>
      </c>
      <c r="G128" s="205"/>
      <c r="H128" s="208">
        <v>666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143</v>
      </c>
      <c r="AU128" s="214" t="s">
        <v>84</v>
      </c>
      <c r="AV128" s="13" t="s">
        <v>84</v>
      </c>
      <c r="AW128" s="13" t="s">
        <v>31</v>
      </c>
      <c r="AX128" s="13" t="s">
        <v>82</v>
      </c>
      <c r="AY128" s="214" t="s">
        <v>130</v>
      </c>
    </row>
    <row r="129" spans="1:65" s="2" customFormat="1" ht="33" customHeight="1">
      <c r="A129" s="33"/>
      <c r="B129" s="34"/>
      <c r="C129" s="185" t="s">
        <v>84</v>
      </c>
      <c r="D129" s="185" t="s">
        <v>133</v>
      </c>
      <c r="E129" s="186" t="s">
        <v>218</v>
      </c>
      <c r="F129" s="187" t="s">
        <v>219</v>
      </c>
      <c r="G129" s="188" t="s">
        <v>206</v>
      </c>
      <c r="H129" s="189">
        <v>85</v>
      </c>
      <c r="I129" s="190"/>
      <c r="J129" s="191">
        <f>ROUND(I129*H129,2)</f>
        <v>0</v>
      </c>
      <c r="K129" s="187" t="s">
        <v>137</v>
      </c>
      <c r="L129" s="38"/>
      <c r="M129" s="192" t="s">
        <v>1</v>
      </c>
      <c r="N129" s="193" t="s">
        <v>39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0.42499999999999999</v>
      </c>
      <c r="T129" s="195">
        <f>S129*H129</f>
        <v>36.125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147</v>
      </c>
      <c r="AT129" s="196" t="s">
        <v>133</v>
      </c>
      <c r="AU129" s="196" t="s">
        <v>84</v>
      </c>
      <c r="AY129" s="16" t="s">
        <v>130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82</v>
      </c>
      <c r="BK129" s="197">
        <f>ROUND(I129*H129,2)</f>
        <v>0</v>
      </c>
      <c r="BL129" s="16" t="s">
        <v>147</v>
      </c>
      <c r="BM129" s="196" t="s">
        <v>504</v>
      </c>
    </row>
    <row r="130" spans="1:65" s="2" customFormat="1" ht="48.75">
      <c r="A130" s="33"/>
      <c r="B130" s="34"/>
      <c r="C130" s="35"/>
      <c r="D130" s="198" t="s">
        <v>140</v>
      </c>
      <c r="E130" s="35"/>
      <c r="F130" s="199" t="s">
        <v>221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140</v>
      </c>
      <c r="AU130" s="16" t="s">
        <v>84</v>
      </c>
    </row>
    <row r="131" spans="1:65" s="2" customFormat="1" ht="19.5">
      <c r="A131" s="33"/>
      <c r="B131" s="34"/>
      <c r="C131" s="35"/>
      <c r="D131" s="198" t="s">
        <v>141</v>
      </c>
      <c r="E131" s="35"/>
      <c r="F131" s="203" t="s">
        <v>222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141</v>
      </c>
      <c r="AU131" s="16" t="s">
        <v>84</v>
      </c>
    </row>
    <row r="132" spans="1:65" s="13" customFormat="1" ht="11.25">
      <c r="B132" s="204"/>
      <c r="C132" s="205"/>
      <c r="D132" s="198" t="s">
        <v>143</v>
      </c>
      <c r="E132" s="206" t="s">
        <v>1</v>
      </c>
      <c r="F132" s="207" t="s">
        <v>505</v>
      </c>
      <c r="G132" s="205"/>
      <c r="H132" s="208">
        <v>85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143</v>
      </c>
      <c r="AU132" s="214" t="s">
        <v>84</v>
      </c>
      <c r="AV132" s="13" t="s">
        <v>84</v>
      </c>
      <c r="AW132" s="13" t="s">
        <v>31</v>
      </c>
      <c r="AX132" s="13" t="s">
        <v>82</v>
      </c>
      <c r="AY132" s="214" t="s">
        <v>130</v>
      </c>
    </row>
    <row r="133" spans="1:65" s="2" customFormat="1" ht="24">
      <c r="A133" s="33"/>
      <c r="B133" s="34"/>
      <c r="C133" s="185" t="s">
        <v>153</v>
      </c>
      <c r="D133" s="185" t="s">
        <v>133</v>
      </c>
      <c r="E133" s="186" t="s">
        <v>224</v>
      </c>
      <c r="F133" s="187" t="s">
        <v>225</v>
      </c>
      <c r="G133" s="188" t="s">
        <v>206</v>
      </c>
      <c r="H133" s="189">
        <v>85</v>
      </c>
      <c r="I133" s="190"/>
      <c r="J133" s="191">
        <f>ROUND(I133*H133,2)</f>
        <v>0</v>
      </c>
      <c r="K133" s="187" t="s">
        <v>137</v>
      </c>
      <c r="L133" s="38"/>
      <c r="M133" s="192" t="s">
        <v>1</v>
      </c>
      <c r="N133" s="193" t="s">
        <v>39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0.28999999999999998</v>
      </c>
      <c r="T133" s="195">
        <f>S133*H133</f>
        <v>24.65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147</v>
      </c>
      <c r="AT133" s="196" t="s">
        <v>133</v>
      </c>
      <c r="AU133" s="196" t="s">
        <v>84</v>
      </c>
      <c r="AY133" s="16" t="s">
        <v>130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82</v>
      </c>
      <c r="BK133" s="197">
        <f>ROUND(I133*H133,2)</f>
        <v>0</v>
      </c>
      <c r="BL133" s="16" t="s">
        <v>147</v>
      </c>
      <c r="BM133" s="196" t="s">
        <v>506</v>
      </c>
    </row>
    <row r="134" spans="1:65" s="2" customFormat="1" ht="39">
      <c r="A134" s="33"/>
      <c r="B134" s="34"/>
      <c r="C134" s="35"/>
      <c r="D134" s="198" t="s">
        <v>140</v>
      </c>
      <c r="E134" s="35"/>
      <c r="F134" s="199" t="s">
        <v>227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140</v>
      </c>
      <c r="AU134" s="16" t="s">
        <v>84</v>
      </c>
    </row>
    <row r="135" spans="1:65" s="13" customFormat="1" ht="11.25">
      <c r="B135" s="204"/>
      <c r="C135" s="205"/>
      <c r="D135" s="198" t="s">
        <v>143</v>
      </c>
      <c r="E135" s="206" t="s">
        <v>1</v>
      </c>
      <c r="F135" s="207" t="s">
        <v>505</v>
      </c>
      <c r="G135" s="205"/>
      <c r="H135" s="208">
        <v>85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143</v>
      </c>
      <c r="AU135" s="214" t="s">
        <v>84</v>
      </c>
      <c r="AV135" s="13" t="s">
        <v>84</v>
      </c>
      <c r="AW135" s="13" t="s">
        <v>31</v>
      </c>
      <c r="AX135" s="13" t="s">
        <v>82</v>
      </c>
      <c r="AY135" s="214" t="s">
        <v>130</v>
      </c>
    </row>
    <row r="136" spans="1:65" s="2" customFormat="1" ht="36">
      <c r="A136" s="33"/>
      <c r="B136" s="34"/>
      <c r="C136" s="185" t="s">
        <v>147</v>
      </c>
      <c r="D136" s="185" t="s">
        <v>133</v>
      </c>
      <c r="E136" s="186" t="s">
        <v>228</v>
      </c>
      <c r="F136" s="187" t="s">
        <v>229</v>
      </c>
      <c r="G136" s="188" t="s">
        <v>230</v>
      </c>
      <c r="H136" s="189">
        <v>11.25</v>
      </c>
      <c r="I136" s="190"/>
      <c r="J136" s="191">
        <f>ROUND(I136*H136,2)</f>
        <v>0</v>
      </c>
      <c r="K136" s="187" t="s">
        <v>137</v>
      </c>
      <c r="L136" s="38"/>
      <c r="M136" s="192" t="s">
        <v>1</v>
      </c>
      <c r="N136" s="193" t="s">
        <v>39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147</v>
      </c>
      <c r="AT136" s="196" t="s">
        <v>133</v>
      </c>
      <c r="AU136" s="196" t="s">
        <v>84</v>
      </c>
      <c r="AY136" s="16" t="s">
        <v>130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82</v>
      </c>
      <c r="BK136" s="197">
        <f>ROUND(I136*H136,2)</f>
        <v>0</v>
      </c>
      <c r="BL136" s="16" t="s">
        <v>147</v>
      </c>
      <c r="BM136" s="196" t="s">
        <v>507</v>
      </c>
    </row>
    <row r="137" spans="1:65" s="2" customFormat="1" ht="19.5">
      <c r="A137" s="33"/>
      <c r="B137" s="34"/>
      <c r="C137" s="35"/>
      <c r="D137" s="198" t="s">
        <v>140</v>
      </c>
      <c r="E137" s="35"/>
      <c r="F137" s="199" t="s">
        <v>232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84</v>
      </c>
    </row>
    <row r="138" spans="1:65" s="13" customFormat="1" ht="11.25">
      <c r="B138" s="204"/>
      <c r="C138" s="205"/>
      <c r="D138" s="198" t="s">
        <v>143</v>
      </c>
      <c r="E138" s="206" t="s">
        <v>1</v>
      </c>
      <c r="F138" s="207" t="s">
        <v>508</v>
      </c>
      <c r="G138" s="205"/>
      <c r="H138" s="208">
        <v>5.0999999999999996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143</v>
      </c>
      <c r="AU138" s="214" t="s">
        <v>84</v>
      </c>
      <c r="AV138" s="13" t="s">
        <v>84</v>
      </c>
      <c r="AW138" s="13" t="s">
        <v>31</v>
      </c>
      <c r="AX138" s="13" t="s">
        <v>74</v>
      </c>
      <c r="AY138" s="214" t="s">
        <v>130</v>
      </c>
    </row>
    <row r="139" spans="1:65" s="13" customFormat="1" ht="11.25">
      <c r="B139" s="204"/>
      <c r="C139" s="205"/>
      <c r="D139" s="198" t="s">
        <v>143</v>
      </c>
      <c r="E139" s="206" t="s">
        <v>1</v>
      </c>
      <c r="F139" s="207" t="s">
        <v>509</v>
      </c>
      <c r="G139" s="205"/>
      <c r="H139" s="208">
        <v>6.15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143</v>
      </c>
      <c r="AU139" s="214" t="s">
        <v>84</v>
      </c>
      <c r="AV139" s="13" t="s">
        <v>84</v>
      </c>
      <c r="AW139" s="13" t="s">
        <v>31</v>
      </c>
      <c r="AX139" s="13" t="s">
        <v>74</v>
      </c>
      <c r="AY139" s="214" t="s">
        <v>130</v>
      </c>
    </row>
    <row r="140" spans="1:65" s="14" customFormat="1" ht="11.25">
      <c r="B140" s="215"/>
      <c r="C140" s="216"/>
      <c r="D140" s="198" t="s">
        <v>143</v>
      </c>
      <c r="E140" s="217" t="s">
        <v>1</v>
      </c>
      <c r="F140" s="218" t="s">
        <v>146</v>
      </c>
      <c r="G140" s="216"/>
      <c r="H140" s="219">
        <v>11.25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143</v>
      </c>
      <c r="AU140" s="225" t="s">
        <v>84</v>
      </c>
      <c r="AV140" s="14" t="s">
        <v>147</v>
      </c>
      <c r="AW140" s="14" t="s">
        <v>31</v>
      </c>
      <c r="AX140" s="14" t="s">
        <v>82</v>
      </c>
      <c r="AY140" s="225" t="s">
        <v>130</v>
      </c>
    </row>
    <row r="141" spans="1:65" s="2" customFormat="1" ht="24">
      <c r="A141" s="33"/>
      <c r="B141" s="34"/>
      <c r="C141" s="185" t="s">
        <v>129</v>
      </c>
      <c r="D141" s="185" t="s">
        <v>133</v>
      </c>
      <c r="E141" s="186" t="s">
        <v>234</v>
      </c>
      <c r="F141" s="187" t="s">
        <v>235</v>
      </c>
      <c r="G141" s="188" t="s">
        <v>230</v>
      </c>
      <c r="H141" s="189">
        <v>11.25</v>
      </c>
      <c r="I141" s="190"/>
      <c r="J141" s="191">
        <f>ROUND(I141*H141,2)</f>
        <v>0</v>
      </c>
      <c r="K141" s="187" t="s">
        <v>137</v>
      </c>
      <c r="L141" s="38"/>
      <c r="M141" s="192" t="s">
        <v>1</v>
      </c>
      <c r="N141" s="193" t="s">
        <v>39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147</v>
      </c>
      <c r="AT141" s="196" t="s">
        <v>133</v>
      </c>
      <c r="AU141" s="196" t="s">
        <v>84</v>
      </c>
      <c r="AY141" s="16" t="s">
        <v>130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82</v>
      </c>
      <c r="BK141" s="197">
        <f>ROUND(I141*H141,2)</f>
        <v>0</v>
      </c>
      <c r="BL141" s="16" t="s">
        <v>147</v>
      </c>
      <c r="BM141" s="196" t="s">
        <v>510</v>
      </c>
    </row>
    <row r="142" spans="1:65" s="2" customFormat="1" ht="29.25">
      <c r="A142" s="33"/>
      <c r="B142" s="34"/>
      <c r="C142" s="35"/>
      <c r="D142" s="198" t="s">
        <v>140</v>
      </c>
      <c r="E142" s="35"/>
      <c r="F142" s="199" t="s">
        <v>237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140</v>
      </c>
      <c r="AU142" s="16" t="s">
        <v>84</v>
      </c>
    </row>
    <row r="143" spans="1:65" s="2" customFormat="1" ht="19.5">
      <c r="A143" s="33"/>
      <c r="B143" s="34"/>
      <c r="C143" s="35"/>
      <c r="D143" s="198" t="s">
        <v>141</v>
      </c>
      <c r="E143" s="35"/>
      <c r="F143" s="203" t="s">
        <v>511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141</v>
      </c>
      <c r="AU143" s="16" t="s">
        <v>84</v>
      </c>
    </row>
    <row r="144" spans="1:65" s="13" customFormat="1" ht="11.25">
      <c r="B144" s="204"/>
      <c r="C144" s="205"/>
      <c r="D144" s="198" t="s">
        <v>143</v>
      </c>
      <c r="E144" s="206" t="s">
        <v>1</v>
      </c>
      <c r="F144" s="207" t="s">
        <v>508</v>
      </c>
      <c r="G144" s="205"/>
      <c r="H144" s="208">
        <v>5.0999999999999996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143</v>
      </c>
      <c r="AU144" s="214" t="s">
        <v>84</v>
      </c>
      <c r="AV144" s="13" t="s">
        <v>84</v>
      </c>
      <c r="AW144" s="13" t="s">
        <v>31</v>
      </c>
      <c r="AX144" s="13" t="s">
        <v>74</v>
      </c>
      <c r="AY144" s="214" t="s">
        <v>130</v>
      </c>
    </row>
    <row r="145" spans="1:65" s="13" customFormat="1" ht="11.25">
      <c r="B145" s="204"/>
      <c r="C145" s="205"/>
      <c r="D145" s="198" t="s">
        <v>143</v>
      </c>
      <c r="E145" s="206" t="s">
        <v>1</v>
      </c>
      <c r="F145" s="207" t="s">
        <v>509</v>
      </c>
      <c r="G145" s="205"/>
      <c r="H145" s="208">
        <v>6.15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143</v>
      </c>
      <c r="AU145" s="214" t="s">
        <v>84</v>
      </c>
      <c r="AV145" s="13" t="s">
        <v>84</v>
      </c>
      <c r="AW145" s="13" t="s">
        <v>31</v>
      </c>
      <c r="AX145" s="13" t="s">
        <v>74</v>
      </c>
      <c r="AY145" s="214" t="s">
        <v>130</v>
      </c>
    </row>
    <row r="146" spans="1:65" s="14" customFormat="1" ht="11.25">
      <c r="B146" s="215"/>
      <c r="C146" s="216"/>
      <c r="D146" s="198" t="s">
        <v>143</v>
      </c>
      <c r="E146" s="217" t="s">
        <v>1</v>
      </c>
      <c r="F146" s="218" t="s">
        <v>146</v>
      </c>
      <c r="G146" s="216"/>
      <c r="H146" s="219">
        <v>11.25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143</v>
      </c>
      <c r="AU146" s="225" t="s">
        <v>84</v>
      </c>
      <c r="AV146" s="14" t="s">
        <v>147</v>
      </c>
      <c r="AW146" s="14" t="s">
        <v>31</v>
      </c>
      <c r="AX146" s="14" t="s">
        <v>82</v>
      </c>
      <c r="AY146" s="225" t="s">
        <v>130</v>
      </c>
    </row>
    <row r="147" spans="1:65" s="2" customFormat="1" ht="33" customHeight="1">
      <c r="A147" s="33"/>
      <c r="B147" s="34"/>
      <c r="C147" s="185" t="s">
        <v>167</v>
      </c>
      <c r="D147" s="185" t="s">
        <v>133</v>
      </c>
      <c r="E147" s="186" t="s">
        <v>240</v>
      </c>
      <c r="F147" s="187" t="s">
        <v>241</v>
      </c>
      <c r="G147" s="188" t="s">
        <v>206</v>
      </c>
      <c r="H147" s="189">
        <v>320</v>
      </c>
      <c r="I147" s="190"/>
      <c r="J147" s="191">
        <f>ROUND(I147*H147,2)</f>
        <v>0</v>
      </c>
      <c r="K147" s="187" t="s">
        <v>137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147</v>
      </c>
      <c r="AT147" s="196" t="s">
        <v>133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147</v>
      </c>
      <c r="BM147" s="196" t="s">
        <v>512</v>
      </c>
    </row>
    <row r="148" spans="1:65" s="2" customFormat="1" ht="29.25">
      <c r="A148" s="33"/>
      <c r="B148" s="34"/>
      <c r="C148" s="35"/>
      <c r="D148" s="198" t="s">
        <v>140</v>
      </c>
      <c r="E148" s="35"/>
      <c r="F148" s="199" t="s">
        <v>243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84</v>
      </c>
    </row>
    <row r="149" spans="1:65" s="2" customFormat="1" ht="19.5">
      <c r="A149" s="33"/>
      <c r="B149" s="34"/>
      <c r="C149" s="35"/>
      <c r="D149" s="198" t="s">
        <v>141</v>
      </c>
      <c r="E149" s="35"/>
      <c r="F149" s="203" t="s">
        <v>244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141</v>
      </c>
      <c r="AU149" s="16" t="s">
        <v>84</v>
      </c>
    </row>
    <row r="150" spans="1:65" s="13" customFormat="1" ht="11.25">
      <c r="B150" s="204"/>
      <c r="C150" s="205"/>
      <c r="D150" s="198" t="s">
        <v>143</v>
      </c>
      <c r="E150" s="206" t="s">
        <v>1</v>
      </c>
      <c r="F150" s="207" t="s">
        <v>513</v>
      </c>
      <c r="G150" s="205"/>
      <c r="H150" s="208">
        <v>320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143</v>
      </c>
      <c r="AU150" s="214" t="s">
        <v>84</v>
      </c>
      <c r="AV150" s="13" t="s">
        <v>84</v>
      </c>
      <c r="AW150" s="13" t="s">
        <v>31</v>
      </c>
      <c r="AX150" s="13" t="s">
        <v>82</v>
      </c>
      <c r="AY150" s="214" t="s">
        <v>130</v>
      </c>
    </row>
    <row r="151" spans="1:65" s="2" customFormat="1" ht="24">
      <c r="A151" s="33"/>
      <c r="B151" s="34"/>
      <c r="C151" s="185" t="s">
        <v>171</v>
      </c>
      <c r="D151" s="185" t="s">
        <v>133</v>
      </c>
      <c r="E151" s="186" t="s">
        <v>246</v>
      </c>
      <c r="F151" s="187" t="s">
        <v>247</v>
      </c>
      <c r="G151" s="188" t="s">
        <v>206</v>
      </c>
      <c r="H151" s="189">
        <v>320</v>
      </c>
      <c r="I151" s="190"/>
      <c r="J151" s="191">
        <f>ROUND(I151*H151,2)</f>
        <v>0</v>
      </c>
      <c r="K151" s="187" t="s">
        <v>137</v>
      </c>
      <c r="L151" s="38"/>
      <c r="M151" s="192" t="s">
        <v>1</v>
      </c>
      <c r="N151" s="193" t="s">
        <v>39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147</v>
      </c>
      <c r="AT151" s="196" t="s">
        <v>133</v>
      </c>
      <c r="AU151" s="196" t="s">
        <v>84</v>
      </c>
      <c r="AY151" s="16" t="s">
        <v>130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82</v>
      </c>
      <c r="BK151" s="197">
        <f>ROUND(I151*H151,2)</f>
        <v>0</v>
      </c>
      <c r="BL151" s="16" t="s">
        <v>147</v>
      </c>
      <c r="BM151" s="196" t="s">
        <v>514</v>
      </c>
    </row>
    <row r="152" spans="1:65" s="2" customFormat="1" ht="29.25">
      <c r="A152" s="33"/>
      <c r="B152" s="34"/>
      <c r="C152" s="35"/>
      <c r="D152" s="198" t="s">
        <v>140</v>
      </c>
      <c r="E152" s="35"/>
      <c r="F152" s="199" t="s">
        <v>249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84</v>
      </c>
    </row>
    <row r="153" spans="1:65" s="13" customFormat="1" ht="11.25">
      <c r="B153" s="204"/>
      <c r="C153" s="205"/>
      <c r="D153" s="198" t="s">
        <v>143</v>
      </c>
      <c r="E153" s="206" t="s">
        <v>1</v>
      </c>
      <c r="F153" s="207" t="s">
        <v>513</v>
      </c>
      <c r="G153" s="205"/>
      <c r="H153" s="208">
        <v>320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143</v>
      </c>
      <c r="AU153" s="214" t="s">
        <v>84</v>
      </c>
      <c r="AV153" s="13" t="s">
        <v>84</v>
      </c>
      <c r="AW153" s="13" t="s">
        <v>31</v>
      </c>
      <c r="AX153" s="13" t="s">
        <v>82</v>
      </c>
      <c r="AY153" s="214" t="s">
        <v>130</v>
      </c>
    </row>
    <row r="154" spans="1:65" s="2" customFormat="1" ht="16.5" customHeight="1">
      <c r="A154" s="33"/>
      <c r="B154" s="34"/>
      <c r="C154" s="231" t="s">
        <v>178</v>
      </c>
      <c r="D154" s="231" t="s">
        <v>250</v>
      </c>
      <c r="E154" s="232" t="s">
        <v>251</v>
      </c>
      <c r="F154" s="233" t="s">
        <v>252</v>
      </c>
      <c r="G154" s="234" t="s">
        <v>253</v>
      </c>
      <c r="H154" s="235">
        <v>8</v>
      </c>
      <c r="I154" s="236"/>
      <c r="J154" s="237">
        <f>ROUND(I154*H154,2)</f>
        <v>0</v>
      </c>
      <c r="K154" s="233" t="s">
        <v>137</v>
      </c>
      <c r="L154" s="238"/>
      <c r="M154" s="239" t="s">
        <v>1</v>
      </c>
      <c r="N154" s="240" t="s">
        <v>39</v>
      </c>
      <c r="O154" s="70"/>
      <c r="P154" s="194">
        <f>O154*H154</f>
        <v>0</v>
      </c>
      <c r="Q154" s="194">
        <v>1E-3</v>
      </c>
      <c r="R154" s="194">
        <f>Q154*H154</f>
        <v>8.0000000000000002E-3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178</v>
      </c>
      <c r="AT154" s="196" t="s">
        <v>250</v>
      </c>
      <c r="AU154" s="196" t="s">
        <v>84</v>
      </c>
      <c r="AY154" s="16" t="s">
        <v>130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82</v>
      </c>
      <c r="BK154" s="197">
        <f>ROUND(I154*H154,2)</f>
        <v>0</v>
      </c>
      <c r="BL154" s="16" t="s">
        <v>147</v>
      </c>
      <c r="BM154" s="196" t="s">
        <v>515</v>
      </c>
    </row>
    <row r="155" spans="1:65" s="2" customFormat="1" ht="11.25">
      <c r="A155" s="33"/>
      <c r="B155" s="34"/>
      <c r="C155" s="35"/>
      <c r="D155" s="198" t="s">
        <v>140</v>
      </c>
      <c r="E155" s="35"/>
      <c r="F155" s="199" t="s">
        <v>252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84</v>
      </c>
    </row>
    <row r="156" spans="1:65" s="2" customFormat="1" ht="19.5">
      <c r="A156" s="33"/>
      <c r="B156" s="34"/>
      <c r="C156" s="35"/>
      <c r="D156" s="198" t="s">
        <v>141</v>
      </c>
      <c r="E156" s="35"/>
      <c r="F156" s="203" t="s">
        <v>255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141</v>
      </c>
      <c r="AU156" s="16" t="s">
        <v>84</v>
      </c>
    </row>
    <row r="157" spans="1:65" s="13" customFormat="1" ht="11.25">
      <c r="B157" s="204"/>
      <c r="C157" s="205"/>
      <c r="D157" s="198" t="s">
        <v>143</v>
      </c>
      <c r="E157" s="206" t="s">
        <v>1</v>
      </c>
      <c r="F157" s="207" t="s">
        <v>516</v>
      </c>
      <c r="G157" s="205"/>
      <c r="H157" s="208">
        <v>8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143</v>
      </c>
      <c r="AU157" s="214" t="s">
        <v>84</v>
      </c>
      <c r="AV157" s="13" t="s">
        <v>84</v>
      </c>
      <c r="AW157" s="13" t="s">
        <v>31</v>
      </c>
      <c r="AX157" s="13" t="s">
        <v>82</v>
      </c>
      <c r="AY157" s="214" t="s">
        <v>130</v>
      </c>
    </row>
    <row r="158" spans="1:65" s="2" customFormat="1" ht="24">
      <c r="A158" s="33"/>
      <c r="B158" s="34"/>
      <c r="C158" s="185" t="s">
        <v>182</v>
      </c>
      <c r="D158" s="185" t="s">
        <v>133</v>
      </c>
      <c r="E158" s="186" t="s">
        <v>257</v>
      </c>
      <c r="F158" s="187" t="s">
        <v>258</v>
      </c>
      <c r="G158" s="188" t="s">
        <v>206</v>
      </c>
      <c r="H158" s="189">
        <v>100</v>
      </c>
      <c r="I158" s="190"/>
      <c r="J158" s="191">
        <f>ROUND(I158*H158,2)</f>
        <v>0</v>
      </c>
      <c r="K158" s="187" t="s">
        <v>137</v>
      </c>
      <c r="L158" s="38"/>
      <c r="M158" s="192" t="s">
        <v>1</v>
      </c>
      <c r="N158" s="193" t="s">
        <v>39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147</v>
      </c>
      <c r="AT158" s="196" t="s">
        <v>133</v>
      </c>
      <c r="AU158" s="196" t="s">
        <v>84</v>
      </c>
      <c r="AY158" s="16" t="s">
        <v>130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82</v>
      </c>
      <c r="BK158" s="197">
        <f>ROUND(I158*H158,2)</f>
        <v>0</v>
      </c>
      <c r="BL158" s="16" t="s">
        <v>147</v>
      </c>
      <c r="BM158" s="196" t="s">
        <v>517</v>
      </c>
    </row>
    <row r="159" spans="1:65" s="2" customFormat="1" ht="19.5">
      <c r="A159" s="33"/>
      <c r="B159" s="34"/>
      <c r="C159" s="35"/>
      <c r="D159" s="198" t="s">
        <v>140</v>
      </c>
      <c r="E159" s="35"/>
      <c r="F159" s="199" t="s">
        <v>260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84</v>
      </c>
    </row>
    <row r="160" spans="1:65" s="13" customFormat="1" ht="11.25">
      <c r="B160" s="204"/>
      <c r="C160" s="205"/>
      <c r="D160" s="198" t="s">
        <v>143</v>
      </c>
      <c r="E160" s="206" t="s">
        <v>1</v>
      </c>
      <c r="F160" s="207" t="s">
        <v>518</v>
      </c>
      <c r="G160" s="205"/>
      <c r="H160" s="208">
        <v>100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143</v>
      </c>
      <c r="AU160" s="214" t="s">
        <v>84</v>
      </c>
      <c r="AV160" s="13" t="s">
        <v>84</v>
      </c>
      <c r="AW160" s="13" t="s">
        <v>31</v>
      </c>
      <c r="AX160" s="13" t="s">
        <v>82</v>
      </c>
      <c r="AY160" s="214" t="s">
        <v>130</v>
      </c>
    </row>
    <row r="161" spans="1:65" s="12" customFormat="1" ht="22.9" customHeight="1">
      <c r="B161" s="169"/>
      <c r="C161" s="170"/>
      <c r="D161" s="171" t="s">
        <v>73</v>
      </c>
      <c r="E161" s="183" t="s">
        <v>129</v>
      </c>
      <c r="F161" s="183" t="s">
        <v>261</v>
      </c>
      <c r="G161" s="170"/>
      <c r="H161" s="170"/>
      <c r="I161" s="173"/>
      <c r="J161" s="184">
        <f>BK161</f>
        <v>0</v>
      </c>
      <c r="K161" s="170"/>
      <c r="L161" s="175"/>
      <c r="M161" s="176"/>
      <c r="N161" s="177"/>
      <c r="O161" s="177"/>
      <c r="P161" s="178">
        <f>SUM(P162:P191)</f>
        <v>0</v>
      </c>
      <c r="Q161" s="177"/>
      <c r="R161" s="178">
        <f>SUM(R162:R191)</f>
        <v>48</v>
      </c>
      <c r="S161" s="177"/>
      <c r="T161" s="179">
        <f>SUM(T162:T191)</f>
        <v>0</v>
      </c>
      <c r="AR161" s="180" t="s">
        <v>82</v>
      </c>
      <c r="AT161" s="181" t="s">
        <v>73</v>
      </c>
      <c r="AU161" s="181" t="s">
        <v>82</v>
      </c>
      <c r="AY161" s="180" t="s">
        <v>130</v>
      </c>
      <c r="BK161" s="182">
        <f>SUM(BK162:BK191)</f>
        <v>0</v>
      </c>
    </row>
    <row r="162" spans="1:65" s="2" customFormat="1" ht="16.5" customHeight="1">
      <c r="A162" s="33"/>
      <c r="B162" s="34"/>
      <c r="C162" s="185" t="s">
        <v>188</v>
      </c>
      <c r="D162" s="185" t="s">
        <v>133</v>
      </c>
      <c r="E162" s="186" t="s">
        <v>262</v>
      </c>
      <c r="F162" s="187" t="s">
        <v>263</v>
      </c>
      <c r="G162" s="188" t="s">
        <v>206</v>
      </c>
      <c r="H162" s="189">
        <v>200</v>
      </c>
      <c r="I162" s="190"/>
      <c r="J162" s="191">
        <f>ROUND(I162*H162,2)</f>
        <v>0</v>
      </c>
      <c r="K162" s="187" t="s">
        <v>137</v>
      </c>
      <c r="L162" s="38"/>
      <c r="M162" s="192" t="s">
        <v>1</v>
      </c>
      <c r="N162" s="193" t="s">
        <v>39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147</v>
      </c>
      <c r="AT162" s="196" t="s">
        <v>133</v>
      </c>
      <c r="AU162" s="196" t="s">
        <v>84</v>
      </c>
      <c r="AY162" s="16" t="s">
        <v>130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82</v>
      </c>
      <c r="BK162" s="197">
        <f>ROUND(I162*H162,2)</f>
        <v>0</v>
      </c>
      <c r="BL162" s="16" t="s">
        <v>147</v>
      </c>
      <c r="BM162" s="196" t="s">
        <v>519</v>
      </c>
    </row>
    <row r="163" spans="1:65" s="2" customFormat="1" ht="19.5">
      <c r="A163" s="33"/>
      <c r="B163" s="34"/>
      <c r="C163" s="35"/>
      <c r="D163" s="198" t="s">
        <v>140</v>
      </c>
      <c r="E163" s="35"/>
      <c r="F163" s="199" t="s">
        <v>265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84</v>
      </c>
    </row>
    <row r="164" spans="1:65" s="2" customFormat="1" ht="19.5">
      <c r="A164" s="33"/>
      <c r="B164" s="34"/>
      <c r="C164" s="35"/>
      <c r="D164" s="198" t="s">
        <v>141</v>
      </c>
      <c r="E164" s="35"/>
      <c r="F164" s="203" t="s">
        <v>266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141</v>
      </c>
      <c r="AU164" s="16" t="s">
        <v>84</v>
      </c>
    </row>
    <row r="165" spans="1:65" s="13" customFormat="1" ht="11.25">
      <c r="B165" s="204"/>
      <c r="C165" s="205"/>
      <c r="D165" s="198" t="s">
        <v>143</v>
      </c>
      <c r="E165" s="206" t="s">
        <v>1</v>
      </c>
      <c r="F165" s="207" t="s">
        <v>520</v>
      </c>
      <c r="G165" s="205"/>
      <c r="H165" s="208">
        <v>200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143</v>
      </c>
      <c r="AU165" s="214" t="s">
        <v>84</v>
      </c>
      <c r="AV165" s="13" t="s">
        <v>84</v>
      </c>
      <c r="AW165" s="13" t="s">
        <v>31</v>
      </c>
      <c r="AX165" s="13" t="s">
        <v>82</v>
      </c>
      <c r="AY165" s="214" t="s">
        <v>130</v>
      </c>
    </row>
    <row r="166" spans="1:65" s="2" customFormat="1" ht="24">
      <c r="A166" s="33"/>
      <c r="B166" s="34"/>
      <c r="C166" s="185" t="s">
        <v>194</v>
      </c>
      <c r="D166" s="185" t="s">
        <v>133</v>
      </c>
      <c r="E166" s="186" t="s">
        <v>268</v>
      </c>
      <c r="F166" s="187" t="s">
        <v>269</v>
      </c>
      <c r="G166" s="188" t="s">
        <v>206</v>
      </c>
      <c r="H166" s="189">
        <v>766</v>
      </c>
      <c r="I166" s="190"/>
      <c r="J166" s="191">
        <f>ROUND(I166*H166,2)</f>
        <v>0</v>
      </c>
      <c r="K166" s="187" t="s">
        <v>137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147</v>
      </c>
      <c r="AT166" s="196" t="s">
        <v>133</v>
      </c>
      <c r="AU166" s="196" t="s">
        <v>84</v>
      </c>
      <c r="AY166" s="16" t="s">
        <v>130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147</v>
      </c>
      <c r="BM166" s="196" t="s">
        <v>521</v>
      </c>
    </row>
    <row r="167" spans="1:65" s="2" customFormat="1" ht="19.5">
      <c r="A167" s="33"/>
      <c r="B167" s="34"/>
      <c r="C167" s="35"/>
      <c r="D167" s="198" t="s">
        <v>140</v>
      </c>
      <c r="E167" s="35"/>
      <c r="F167" s="199" t="s">
        <v>271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84</v>
      </c>
    </row>
    <row r="168" spans="1:65" s="13" customFormat="1" ht="11.25">
      <c r="B168" s="204"/>
      <c r="C168" s="205"/>
      <c r="D168" s="198" t="s">
        <v>143</v>
      </c>
      <c r="E168" s="206" t="s">
        <v>1</v>
      </c>
      <c r="F168" s="207" t="s">
        <v>518</v>
      </c>
      <c r="G168" s="205"/>
      <c r="H168" s="208">
        <v>100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143</v>
      </c>
      <c r="AU168" s="214" t="s">
        <v>84</v>
      </c>
      <c r="AV168" s="13" t="s">
        <v>84</v>
      </c>
      <c r="AW168" s="13" t="s">
        <v>31</v>
      </c>
      <c r="AX168" s="13" t="s">
        <v>74</v>
      </c>
      <c r="AY168" s="214" t="s">
        <v>130</v>
      </c>
    </row>
    <row r="169" spans="1:65" s="13" customFormat="1" ht="11.25">
      <c r="B169" s="204"/>
      <c r="C169" s="205"/>
      <c r="D169" s="198" t="s">
        <v>143</v>
      </c>
      <c r="E169" s="206" t="s">
        <v>1</v>
      </c>
      <c r="F169" s="207" t="s">
        <v>522</v>
      </c>
      <c r="G169" s="205"/>
      <c r="H169" s="208">
        <v>666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143</v>
      </c>
      <c r="AU169" s="214" t="s">
        <v>84</v>
      </c>
      <c r="AV169" s="13" t="s">
        <v>84</v>
      </c>
      <c r="AW169" s="13" t="s">
        <v>31</v>
      </c>
      <c r="AX169" s="13" t="s">
        <v>74</v>
      </c>
      <c r="AY169" s="214" t="s">
        <v>130</v>
      </c>
    </row>
    <row r="170" spans="1:65" s="14" customFormat="1" ht="11.25">
      <c r="B170" s="215"/>
      <c r="C170" s="216"/>
      <c r="D170" s="198" t="s">
        <v>143</v>
      </c>
      <c r="E170" s="217" t="s">
        <v>1</v>
      </c>
      <c r="F170" s="218" t="s">
        <v>146</v>
      </c>
      <c r="G170" s="216"/>
      <c r="H170" s="219">
        <v>766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143</v>
      </c>
      <c r="AU170" s="225" t="s">
        <v>84</v>
      </c>
      <c r="AV170" s="14" t="s">
        <v>147</v>
      </c>
      <c r="AW170" s="14" t="s">
        <v>31</v>
      </c>
      <c r="AX170" s="14" t="s">
        <v>82</v>
      </c>
      <c r="AY170" s="225" t="s">
        <v>130</v>
      </c>
    </row>
    <row r="171" spans="1:65" s="2" customFormat="1" ht="33" customHeight="1">
      <c r="A171" s="33"/>
      <c r="B171" s="34"/>
      <c r="C171" s="185" t="s">
        <v>200</v>
      </c>
      <c r="D171" s="185" t="s">
        <v>133</v>
      </c>
      <c r="E171" s="186" t="s">
        <v>272</v>
      </c>
      <c r="F171" s="187" t="s">
        <v>273</v>
      </c>
      <c r="G171" s="188" t="s">
        <v>206</v>
      </c>
      <c r="H171" s="189">
        <v>766</v>
      </c>
      <c r="I171" s="190"/>
      <c r="J171" s="191">
        <f>ROUND(I171*H171,2)</f>
        <v>0</v>
      </c>
      <c r="K171" s="187" t="s">
        <v>137</v>
      </c>
      <c r="L171" s="38"/>
      <c r="M171" s="192" t="s">
        <v>1</v>
      </c>
      <c r="N171" s="193" t="s">
        <v>39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147</v>
      </c>
      <c r="AT171" s="196" t="s">
        <v>133</v>
      </c>
      <c r="AU171" s="196" t="s">
        <v>84</v>
      </c>
      <c r="AY171" s="16" t="s">
        <v>130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82</v>
      </c>
      <c r="BK171" s="197">
        <f>ROUND(I171*H171,2)</f>
        <v>0</v>
      </c>
      <c r="BL171" s="16" t="s">
        <v>147</v>
      </c>
      <c r="BM171" s="196" t="s">
        <v>523</v>
      </c>
    </row>
    <row r="172" spans="1:65" s="2" customFormat="1" ht="29.25">
      <c r="A172" s="33"/>
      <c r="B172" s="34"/>
      <c r="C172" s="35"/>
      <c r="D172" s="198" t="s">
        <v>140</v>
      </c>
      <c r="E172" s="35"/>
      <c r="F172" s="199" t="s">
        <v>275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140</v>
      </c>
      <c r="AU172" s="16" t="s">
        <v>84</v>
      </c>
    </row>
    <row r="173" spans="1:65" s="13" customFormat="1" ht="11.25">
      <c r="B173" s="204"/>
      <c r="C173" s="205"/>
      <c r="D173" s="198" t="s">
        <v>143</v>
      </c>
      <c r="E173" s="206" t="s">
        <v>1</v>
      </c>
      <c r="F173" s="207" t="s">
        <v>518</v>
      </c>
      <c r="G173" s="205"/>
      <c r="H173" s="208">
        <v>100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143</v>
      </c>
      <c r="AU173" s="214" t="s">
        <v>84</v>
      </c>
      <c r="AV173" s="13" t="s">
        <v>84</v>
      </c>
      <c r="AW173" s="13" t="s">
        <v>31</v>
      </c>
      <c r="AX173" s="13" t="s">
        <v>74</v>
      </c>
      <c r="AY173" s="214" t="s">
        <v>130</v>
      </c>
    </row>
    <row r="174" spans="1:65" s="13" customFormat="1" ht="11.25">
      <c r="B174" s="204"/>
      <c r="C174" s="205"/>
      <c r="D174" s="198" t="s">
        <v>143</v>
      </c>
      <c r="E174" s="206" t="s">
        <v>1</v>
      </c>
      <c r="F174" s="207" t="s">
        <v>522</v>
      </c>
      <c r="G174" s="205"/>
      <c r="H174" s="208">
        <v>666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143</v>
      </c>
      <c r="AU174" s="214" t="s">
        <v>84</v>
      </c>
      <c r="AV174" s="13" t="s">
        <v>84</v>
      </c>
      <c r="AW174" s="13" t="s">
        <v>31</v>
      </c>
      <c r="AX174" s="13" t="s">
        <v>74</v>
      </c>
      <c r="AY174" s="214" t="s">
        <v>130</v>
      </c>
    </row>
    <row r="175" spans="1:65" s="14" customFormat="1" ht="11.25">
      <c r="B175" s="215"/>
      <c r="C175" s="216"/>
      <c r="D175" s="198" t="s">
        <v>143</v>
      </c>
      <c r="E175" s="217" t="s">
        <v>1</v>
      </c>
      <c r="F175" s="218" t="s">
        <v>146</v>
      </c>
      <c r="G175" s="216"/>
      <c r="H175" s="219">
        <v>766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143</v>
      </c>
      <c r="AU175" s="225" t="s">
        <v>84</v>
      </c>
      <c r="AV175" s="14" t="s">
        <v>147</v>
      </c>
      <c r="AW175" s="14" t="s">
        <v>31</v>
      </c>
      <c r="AX175" s="14" t="s">
        <v>82</v>
      </c>
      <c r="AY175" s="225" t="s">
        <v>130</v>
      </c>
    </row>
    <row r="176" spans="1:65" s="2" customFormat="1" ht="24">
      <c r="A176" s="33"/>
      <c r="B176" s="34"/>
      <c r="C176" s="185" t="s">
        <v>280</v>
      </c>
      <c r="D176" s="185" t="s">
        <v>133</v>
      </c>
      <c r="E176" s="186" t="s">
        <v>276</v>
      </c>
      <c r="F176" s="187" t="s">
        <v>277</v>
      </c>
      <c r="G176" s="188" t="s">
        <v>206</v>
      </c>
      <c r="H176" s="189">
        <v>766</v>
      </c>
      <c r="I176" s="190"/>
      <c r="J176" s="191">
        <f>ROUND(I176*H176,2)</f>
        <v>0</v>
      </c>
      <c r="K176" s="187" t="s">
        <v>137</v>
      </c>
      <c r="L176" s="38"/>
      <c r="M176" s="192" t="s">
        <v>1</v>
      </c>
      <c r="N176" s="193" t="s">
        <v>39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147</v>
      </c>
      <c r="AT176" s="196" t="s">
        <v>133</v>
      </c>
      <c r="AU176" s="196" t="s">
        <v>84</v>
      </c>
      <c r="AY176" s="16" t="s">
        <v>130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82</v>
      </c>
      <c r="BK176" s="197">
        <f>ROUND(I176*H176,2)</f>
        <v>0</v>
      </c>
      <c r="BL176" s="16" t="s">
        <v>147</v>
      </c>
      <c r="BM176" s="196" t="s">
        <v>524</v>
      </c>
    </row>
    <row r="177" spans="1:65" s="2" customFormat="1" ht="19.5">
      <c r="A177" s="33"/>
      <c r="B177" s="34"/>
      <c r="C177" s="35"/>
      <c r="D177" s="198" t="s">
        <v>140</v>
      </c>
      <c r="E177" s="35"/>
      <c r="F177" s="199" t="s">
        <v>279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140</v>
      </c>
      <c r="AU177" s="16" t="s">
        <v>84</v>
      </c>
    </row>
    <row r="178" spans="1:65" s="13" customFormat="1" ht="11.25">
      <c r="B178" s="204"/>
      <c r="C178" s="205"/>
      <c r="D178" s="198" t="s">
        <v>143</v>
      </c>
      <c r="E178" s="206" t="s">
        <v>1</v>
      </c>
      <c r="F178" s="207" t="s">
        <v>518</v>
      </c>
      <c r="G178" s="205"/>
      <c r="H178" s="208">
        <v>100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143</v>
      </c>
      <c r="AU178" s="214" t="s">
        <v>84</v>
      </c>
      <c r="AV178" s="13" t="s">
        <v>84</v>
      </c>
      <c r="AW178" s="13" t="s">
        <v>31</v>
      </c>
      <c r="AX178" s="13" t="s">
        <v>74</v>
      </c>
      <c r="AY178" s="214" t="s">
        <v>130</v>
      </c>
    </row>
    <row r="179" spans="1:65" s="13" customFormat="1" ht="11.25">
      <c r="B179" s="204"/>
      <c r="C179" s="205"/>
      <c r="D179" s="198" t="s">
        <v>143</v>
      </c>
      <c r="E179" s="206" t="s">
        <v>1</v>
      </c>
      <c r="F179" s="207" t="s">
        <v>522</v>
      </c>
      <c r="G179" s="205"/>
      <c r="H179" s="208">
        <v>666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143</v>
      </c>
      <c r="AU179" s="214" t="s">
        <v>84</v>
      </c>
      <c r="AV179" s="13" t="s">
        <v>84</v>
      </c>
      <c r="AW179" s="13" t="s">
        <v>31</v>
      </c>
      <c r="AX179" s="13" t="s">
        <v>74</v>
      </c>
      <c r="AY179" s="214" t="s">
        <v>130</v>
      </c>
    </row>
    <row r="180" spans="1:65" s="14" customFormat="1" ht="11.25">
      <c r="B180" s="215"/>
      <c r="C180" s="216"/>
      <c r="D180" s="198" t="s">
        <v>143</v>
      </c>
      <c r="E180" s="217" t="s">
        <v>1</v>
      </c>
      <c r="F180" s="218" t="s">
        <v>146</v>
      </c>
      <c r="G180" s="216"/>
      <c r="H180" s="219">
        <v>766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143</v>
      </c>
      <c r="AU180" s="225" t="s">
        <v>84</v>
      </c>
      <c r="AV180" s="14" t="s">
        <v>147</v>
      </c>
      <c r="AW180" s="14" t="s">
        <v>31</v>
      </c>
      <c r="AX180" s="14" t="s">
        <v>82</v>
      </c>
      <c r="AY180" s="225" t="s">
        <v>130</v>
      </c>
    </row>
    <row r="181" spans="1:65" s="2" customFormat="1" ht="33" customHeight="1">
      <c r="A181" s="33"/>
      <c r="B181" s="34"/>
      <c r="C181" s="185" t="s">
        <v>285</v>
      </c>
      <c r="D181" s="185" t="s">
        <v>133</v>
      </c>
      <c r="E181" s="186" t="s">
        <v>281</v>
      </c>
      <c r="F181" s="187" t="s">
        <v>282</v>
      </c>
      <c r="G181" s="188" t="s">
        <v>206</v>
      </c>
      <c r="H181" s="189">
        <v>766</v>
      </c>
      <c r="I181" s="190"/>
      <c r="J181" s="191">
        <f>ROUND(I181*H181,2)</f>
        <v>0</v>
      </c>
      <c r="K181" s="187" t="s">
        <v>137</v>
      </c>
      <c r="L181" s="38"/>
      <c r="M181" s="192" t="s">
        <v>1</v>
      </c>
      <c r="N181" s="193" t="s">
        <v>39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147</v>
      </c>
      <c r="AT181" s="196" t="s">
        <v>133</v>
      </c>
      <c r="AU181" s="196" t="s">
        <v>84</v>
      </c>
      <c r="AY181" s="16" t="s">
        <v>130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82</v>
      </c>
      <c r="BK181" s="197">
        <f>ROUND(I181*H181,2)</f>
        <v>0</v>
      </c>
      <c r="BL181" s="16" t="s">
        <v>147</v>
      </c>
      <c r="BM181" s="196" t="s">
        <v>525</v>
      </c>
    </row>
    <row r="182" spans="1:65" s="2" customFormat="1" ht="29.25">
      <c r="A182" s="33"/>
      <c r="B182" s="34"/>
      <c r="C182" s="35"/>
      <c r="D182" s="198" t="s">
        <v>140</v>
      </c>
      <c r="E182" s="35"/>
      <c r="F182" s="199" t="s">
        <v>284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84</v>
      </c>
    </row>
    <row r="183" spans="1:65" s="13" customFormat="1" ht="11.25">
      <c r="B183" s="204"/>
      <c r="C183" s="205"/>
      <c r="D183" s="198" t="s">
        <v>143</v>
      </c>
      <c r="E183" s="206" t="s">
        <v>1</v>
      </c>
      <c r="F183" s="207" t="s">
        <v>518</v>
      </c>
      <c r="G183" s="205"/>
      <c r="H183" s="208">
        <v>100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143</v>
      </c>
      <c r="AU183" s="214" t="s">
        <v>84</v>
      </c>
      <c r="AV183" s="13" t="s">
        <v>84</v>
      </c>
      <c r="AW183" s="13" t="s">
        <v>31</v>
      </c>
      <c r="AX183" s="13" t="s">
        <v>74</v>
      </c>
      <c r="AY183" s="214" t="s">
        <v>130</v>
      </c>
    </row>
    <row r="184" spans="1:65" s="13" customFormat="1" ht="11.25">
      <c r="B184" s="204"/>
      <c r="C184" s="205"/>
      <c r="D184" s="198" t="s">
        <v>143</v>
      </c>
      <c r="E184" s="206" t="s">
        <v>1</v>
      </c>
      <c r="F184" s="207" t="s">
        <v>522</v>
      </c>
      <c r="G184" s="205"/>
      <c r="H184" s="208">
        <v>666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143</v>
      </c>
      <c r="AU184" s="214" t="s">
        <v>84</v>
      </c>
      <c r="AV184" s="13" t="s">
        <v>84</v>
      </c>
      <c r="AW184" s="13" t="s">
        <v>31</v>
      </c>
      <c r="AX184" s="13" t="s">
        <v>74</v>
      </c>
      <c r="AY184" s="214" t="s">
        <v>130</v>
      </c>
    </row>
    <row r="185" spans="1:65" s="14" customFormat="1" ht="11.25">
      <c r="B185" s="215"/>
      <c r="C185" s="216"/>
      <c r="D185" s="198" t="s">
        <v>143</v>
      </c>
      <c r="E185" s="217" t="s">
        <v>1</v>
      </c>
      <c r="F185" s="218" t="s">
        <v>146</v>
      </c>
      <c r="G185" s="216"/>
      <c r="H185" s="219">
        <v>766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143</v>
      </c>
      <c r="AU185" s="225" t="s">
        <v>84</v>
      </c>
      <c r="AV185" s="14" t="s">
        <v>147</v>
      </c>
      <c r="AW185" s="14" t="s">
        <v>31</v>
      </c>
      <c r="AX185" s="14" t="s">
        <v>82</v>
      </c>
      <c r="AY185" s="225" t="s">
        <v>130</v>
      </c>
    </row>
    <row r="186" spans="1:65" s="2" customFormat="1" ht="16.5" customHeight="1">
      <c r="A186" s="33"/>
      <c r="B186" s="34"/>
      <c r="C186" s="185" t="s">
        <v>8</v>
      </c>
      <c r="D186" s="185" t="s">
        <v>133</v>
      </c>
      <c r="E186" s="186" t="s">
        <v>286</v>
      </c>
      <c r="F186" s="187" t="s">
        <v>287</v>
      </c>
      <c r="G186" s="188" t="s">
        <v>230</v>
      </c>
      <c r="H186" s="189">
        <v>24</v>
      </c>
      <c r="I186" s="190"/>
      <c r="J186" s="191">
        <f>ROUND(I186*H186,2)</f>
        <v>0</v>
      </c>
      <c r="K186" s="187" t="s">
        <v>137</v>
      </c>
      <c r="L186" s="38"/>
      <c r="M186" s="192" t="s">
        <v>1</v>
      </c>
      <c r="N186" s="193" t="s">
        <v>39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147</v>
      </c>
      <c r="AT186" s="196" t="s">
        <v>133</v>
      </c>
      <c r="AU186" s="196" t="s">
        <v>84</v>
      </c>
      <c r="AY186" s="16" t="s">
        <v>130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82</v>
      </c>
      <c r="BK186" s="197">
        <f>ROUND(I186*H186,2)</f>
        <v>0</v>
      </c>
      <c r="BL186" s="16" t="s">
        <v>147</v>
      </c>
      <c r="BM186" s="196" t="s">
        <v>526</v>
      </c>
    </row>
    <row r="187" spans="1:65" s="2" customFormat="1" ht="11.25">
      <c r="A187" s="33"/>
      <c r="B187" s="34"/>
      <c r="C187" s="35"/>
      <c r="D187" s="198" t="s">
        <v>140</v>
      </c>
      <c r="E187" s="35"/>
      <c r="F187" s="199" t="s">
        <v>289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140</v>
      </c>
      <c r="AU187" s="16" t="s">
        <v>84</v>
      </c>
    </row>
    <row r="188" spans="1:65" s="13" customFormat="1" ht="11.25">
      <c r="B188" s="204"/>
      <c r="C188" s="205"/>
      <c r="D188" s="198" t="s">
        <v>143</v>
      </c>
      <c r="E188" s="206" t="s">
        <v>1</v>
      </c>
      <c r="F188" s="207" t="s">
        <v>527</v>
      </c>
      <c r="G188" s="205"/>
      <c r="H188" s="208">
        <v>24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143</v>
      </c>
      <c r="AU188" s="214" t="s">
        <v>84</v>
      </c>
      <c r="AV188" s="13" t="s">
        <v>84</v>
      </c>
      <c r="AW188" s="13" t="s">
        <v>31</v>
      </c>
      <c r="AX188" s="13" t="s">
        <v>82</v>
      </c>
      <c r="AY188" s="214" t="s">
        <v>130</v>
      </c>
    </row>
    <row r="189" spans="1:65" s="2" customFormat="1" ht="16.5" customHeight="1">
      <c r="A189" s="33"/>
      <c r="B189" s="34"/>
      <c r="C189" s="231" t="s">
        <v>297</v>
      </c>
      <c r="D189" s="231" t="s">
        <v>250</v>
      </c>
      <c r="E189" s="232" t="s">
        <v>291</v>
      </c>
      <c r="F189" s="233" t="s">
        <v>292</v>
      </c>
      <c r="G189" s="234" t="s">
        <v>293</v>
      </c>
      <c r="H189" s="235">
        <v>48</v>
      </c>
      <c r="I189" s="236"/>
      <c r="J189" s="237">
        <f>ROUND(I189*H189,2)</f>
        <v>0</v>
      </c>
      <c r="K189" s="233" t="s">
        <v>137</v>
      </c>
      <c r="L189" s="238"/>
      <c r="M189" s="239" t="s">
        <v>1</v>
      </c>
      <c r="N189" s="240" t="s">
        <v>39</v>
      </c>
      <c r="O189" s="70"/>
      <c r="P189" s="194">
        <f>O189*H189</f>
        <v>0</v>
      </c>
      <c r="Q189" s="194">
        <v>1</v>
      </c>
      <c r="R189" s="194">
        <f>Q189*H189</f>
        <v>48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178</v>
      </c>
      <c r="AT189" s="196" t="s">
        <v>250</v>
      </c>
      <c r="AU189" s="196" t="s">
        <v>84</v>
      </c>
      <c r="AY189" s="16" t="s">
        <v>130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82</v>
      </c>
      <c r="BK189" s="197">
        <f>ROUND(I189*H189,2)</f>
        <v>0</v>
      </c>
      <c r="BL189" s="16" t="s">
        <v>147</v>
      </c>
      <c r="BM189" s="196" t="s">
        <v>528</v>
      </c>
    </row>
    <row r="190" spans="1:65" s="2" customFormat="1" ht="11.25">
      <c r="A190" s="33"/>
      <c r="B190" s="34"/>
      <c r="C190" s="35"/>
      <c r="D190" s="198" t="s">
        <v>140</v>
      </c>
      <c r="E190" s="35"/>
      <c r="F190" s="199" t="s">
        <v>292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140</v>
      </c>
      <c r="AU190" s="16" t="s">
        <v>84</v>
      </c>
    </row>
    <row r="191" spans="1:65" s="13" customFormat="1" ht="11.25">
      <c r="B191" s="204"/>
      <c r="C191" s="205"/>
      <c r="D191" s="198" t="s">
        <v>143</v>
      </c>
      <c r="E191" s="206" t="s">
        <v>1</v>
      </c>
      <c r="F191" s="207" t="s">
        <v>529</v>
      </c>
      <c r="G191" s="205"/>
      <c r="H191" s="208">
        <v>48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143</v>
      </c>
      <c r="AU191" s="214" t="s">
        <v>84</v>
      </c>
      <c r="AV191" s="13" t="s">
        <v>84</v>
      </c>
      <c r="AW191" s="13" t="s">
        <v>31</v>
      </c>
      <c r="AX191" s="13" t="s">
        <v>82</v>
      </c>
      <c r="AY191" s="214" t="s">
        <v>130</v>
      </c>
    </row>
    <row r="192" spans="1:65" s="12" customFormat="1" ht="22.9" customHeight="1">
      <c r="B192" s="169"/>
      <c r="C192" s="170"/>
      <c r="D192" s="171" t="s">
        <v>73</v>
      </c>
      <c r="E192" s="183" t="s">
        <v>182</v>
      </c>
      <c r="F192" s="183" t="s">
        <v>296</v>
      </c>
      <c r="G192" s="170"/>
      <c r="H192" s="170"/>
      <c r="I192" s="173"/>
      <c r="J192" s="184">
        <f>BK192</f>
        <v>0</v>
      </c>
      <c r="K192" s="170"/>
      <c r="L192" s="175"/>
      <c r="M192" s="176"/>
      <c r="N192" s="177"/>
      <c r="O192" s="177"/>
      <c r="P192" s="178">
        <f>SUM(P193:P199)</f>
        <v>0</v>
      </c>
      <c r="Q192" s="177"/>
      <c r="R192" s="178">
        <f>SUM(R193:R199)</f>
        <v>5.0839999999999996E-2</v>
      </c>
      <c r="S192" s="177"/>
      <c r="T192" s="179">
        <f>SUM(T193:T199)</f>
        <v>0</v>
      </c>
      <c r="AR192" s="180" t="s">
        <v>82</v>
      </c>
      <c r="AT192" s="181" t="s">
        <v>73</v>
      </c>
      <c r="AU192" s="181" t="s">
        <v>82</v>
      </c>
      <c r="AY192" s="180" t="s">
        <v>130</v>
      </c>
      <c r="BK192" s="182">
        <f>SUM(BK193:BK199)</f>
        <v>0</v>
      </c>
    </row>
    <row r="193" spans="1:65" s="2" customFormat="1" ht="24">
      <c r="A193" s="33"/>
      <c r="B193" s="34"/>
      <c r="C193" s="185" t="s">
        <v>304</v>
      </c>
      <c r="D193" s="185" t="s">
        <v>133</v>
      </c>
      <c r="E193" s="186" t="s">
        <v>310</v>
      </c>
      <c r="F193" s="187" t="s">
        <v>311</v>
      </c>
      <c r="G193" s="188" t="s">
        <v>300</v>
      </c>
      <c r="H193" s="189">
        <v>82</v>
      </c>
      <c r="I193" s="190"/>
      <c r="J193" s="191">
        <f>ROUND(I193*H193,2)</f>
        <v>0</v>
      </c>
      <c r="K193" s="187" t="s">
        <v>137</v>
      </c>
      <c r="L193" s="38"/>
      <c r="M193" s="192" t="s">
        <v>1</v>
      </c>
      <c r="N193" s="193" t="s">
        <v>39</v>
      </c>
      <c r="O193" s="70"/>
      <c r="P193" s="194">
        <f>O193*H193</f>
        <v>0</v>
      </c>
      <c r="Q193" s="194">
        <v>1.0000000000000001E-5</v>
      </c>
      <c r="R193" s="194">
        <f>Q193*H193</f>
        <v>8.2000000000000009E-4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147</v>
      </c>
      <c r="AT193" s="196" t="s">
        <v>133</v>
      </c>
      <c r="AU193" s="196" t="s">
        <v>84</v>
      </c>
      <c r="AY193" s="16" t="s">
        <v>130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82</v>
      </c>
      <c r="BK193" s="197">
        <f>ROUND(I193*H193,2)</f>
        <v>0</v>
      </c>
      <c r="BL193" s="16" t="s">
        <v>147</v>
      </c>
      <c r="BM193" s="196" t="s">
        <v>530</v>
      </c>
    </row>
    <row r="194" spans="1:65" s="2" customFormat="1" ht="19.5">
      <c r="A194" s="33"/>
      <c r="B194" s="34"/>
      <c r="C194" s="35"/>
      <c r="D194" s="198" t="s">
        <v>140</v>
      </c>
      <c r="E194" s="35"/>
      <c r="F194" s="199" t="s">
        <v>313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140</v>
      </c>
      <c r="AU194" s="16" t="s">
        <v>84</v>
      </c>
    </row>
    <row r="195" spans="1:65" s="2" customFormat="1" ht="19.5">
      <c r="A195" s="33"/>
      <c r="B195" s="34"/>
      <c r="C195" s="35"/>
      <c r="D195" s="198" t="s">
        <v>141</v>
      </c>
      <c r="E195" s="35"/>
      <c r="F195" s="203" t="s">
        <v>314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84</v>
      </c>
    </row>
    <row r="196" spans="1:65" s="13" customFormat="1" ht="11.25">
      <c r="B196" s="204"/>
      <c r="C196" s="205"/>
      <c r="D196" s="198" t="s">
        <v>143</v>
      </c>
      <c r="E196" s="206" t="s">
        <v>1</v>
      </c>
      <c r="F196" s="207" t="s">
        <v>531</v>
      </c>
      <c r="G196" s="205"/>
      <c r="H196" s="208">
        <v>82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143</v>
      </c>
      <c r="AU196" s="214" t="s">
        <v>84</v>
      </c>
      <c r="AV196" s="13" t="s">
        <v>84</v>
      </c>
      <c r="AW196" s="13" t="s">
        <v>31</v>
      </c>
      <c r="AX196" s="13" t="s">
        <v>82</v>
      </c>
      <c r="AY196" s="214" t="s">
        <v>130</v>
      </c>
    </row>
    <row r="197" spans="1:65" s="2" customFormat="1" ht="33" customHeight="1">
      <c r="A197" s="33"/>
      <c r="B197" s="34"/>
      <c r="C197" s="185" t="s">
        <v>309</v>
      </c>
      <c r="D197" s="185" t="s">
        <v>133</v>
      </c>
      <c r="E197" s="186" t="s">
        <v>317</v>
      </c>
      <c r="F197" s="187" t="s">
        <v>318</v>
      </c>
      <c r="G197" s="188" t="s">
        <v>300</v>
      </c>
      <c r="H197" s="189">
        <v>82</v>
      </c>
      <c r="I197" s="190"/>
      <c r="J197" s="191">
        <f>ROUND(I197*H197,2)</f>
        <v>0</v>
      </c>
      <c r="K197" s="187" t="s">
        <v>137</v>
      </c>
      <c r="L197" s="38"/>
      <c r="M197" s="192" t="s">
        <v>1</v>
      </c>
      <c r="N197" s="193" t="s">
        <v>39</v>
      </c>
      <c r="O197" s="70"/>
      <c r="P197" s="194">
        <f>O197*H197</f>
        <v>0</v>
      </c>
      <c r="Q197" s="194">
        <v>6.0999999999999997E-4</v>
      </c>
      <c r="R197" s="194">
        <f>Q197*H197</f>
        <v>5.0019999999999995E-2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147</v>
      </c>
      <c r="AT197" s="196" t="s">
        <v>133</v>
      </c>
      <c r="AU197" s="196" t="s">
        <v>84</v>
      </c>
      <c r="AY197" s="16" t="s">
        <v>130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82</v>
      </c>
      <c r="BK197" s="197">
        <f>ROUND(I197*H197,2)</f>
        <v>0</v>
      </c>
      <c r="BL197" s="16" t="s">
        <v>147</v>
      </c>
      <c r="BM197" s="196" t="s">
        <v>532</v>
      </c>
    </row>
    <row r="198" spans="1:65" s="2" customFormat="1" ht="39">
      <c r="A198" s="33"/>
      <c r="B198" s="34"/>
      <c r="C198" s="35"/>
      <c r="D198" s="198" t="s">
        <v>140</v>
      </c>
      <c r="E198" s="35"/>
      <c r="F198" s="199" t="s">
        <v>320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140</v>
      </c>
      <c r="AU198" s="16" t="s">
        <v>84</v>
      </c>
    </row>
    <row r="199" spans="1:65" s="13" customFormat="1" ht="11.25">
      <c r="B199" s="204"/>
      <c r="C199" s="205"/>
      <c r="D199" s="198" t="s">
        <v>143</v>
      </c>
      <c r="E199" s="206" t="s">
        <v>1</v>
      </c>
      <c r="F199" s="207" t="s">
        <v>531</v>
      </c>
      <c r="G199" s="205"/>
      <c r="H199" s="208">
        <v>82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143</v>
      </c>
      <c r="AU199" s="214" t="s">
        <v>84</v>
      </c>
      <c r="AV199" s="13" t="s">
        <v>84</v>
      </c>
      <c r="AW199" s="13" t="s">
        <v>31</v>
      </c>
      <c r="AX199" s="13" t="s">
        <v>82</v>
      </c>
      <c r="AY199" s="214" t="s">
        <v>130</v>
      </c>
    </row>
    <row r="200" spans="1:65" s="12" customFormat="1" ht="22.9" customHeight="1">
      <c r="B200" s="169"/>
      <c r="C200" s="170"/>
      <c r="D200" s="171" t="s">
        <v>73</v>
      </c>
      <c r="E200" s="183" t="s">
        <v>322</v>
      </c>
      <c r="F200" s="183" t="s">
        <v>323</v>
      </c>
      <c r="G200" s="170"/>
      <c r="H200" s="170"/>
      <c r="I200" s="173"/>
      <c r="J200" s="184">
        <f>BK200</f>
        <v>0</v>
      </c>
      <c r="K200" s="170"/>
      <c r="L200" s="175"/>
      <c r="M200" s="176"/>
      <c r="N200" s="177"/>
      <c r="O200" s="177"/>
      <c r="P200" s="178">
        <f>SUM(P201:P229)</f>
        <v>0</v>
      </c>
      <c r="Q200" s="177"/>
      <c r="R200" s="178">
        <f>SUM(R201:R229)</f>
        <v>0</v>
      </c>
      <c r="S200" s="177"/>
      <c r="T200" s="179">
        <f>SUM(T201:T229)</f>
        <v>0</v>
      </c>
      <c r="AR200" s="180" t="s">
        <v>82</v>
      </c>
      <c r="AT200" s="181" t="s">
        <v>73</v>
      </c>
      <c r="AU200" s="181" t="s">
        <v>82</v>
      </c>
      <c r="AY200" s="180" t="s">
        <v>130</v>
      </c>
      <c r="BK200" s="182">
        <f>SUM(BK201:BK229)</f>
        <v>0</v>
      </c>
    </row>
    <row r="201" spans="1:65" s="2" customFormat="1" ht="21.75" customHeight="1">
      <c r="A201" s="33"/>
      <c r="B201" s="34"/>
      <c r="C201" s="185" t="s">
        <v>316</v>
      </c>
      <c r="D201" s="185" t="s">
        <v>133</v>
      </c>
      <c r="E201" s="186" t="s">
        <v>325</v>
      </c>
      <c r="F201" s="187" t="s">
        <v>326</v>
      </c>
      <c r="G201" s="188" t="s">
        <v>293</v>
      </c>
      <c r="H201" s="189">
        <v>215.422</v>
      </c>
      <c r="I201" s="190"/>
      <c r="J201" s="191">
        <f>ROUND(I201*H201,2)</f>
        <v>0</v>
      </c>
      <c r="K201" s="187" t="s">
        <v>137</v>
      </c>
      <c r="L201" s="38"/>
      <c r="M201" s="192" t="s">
        <v>1</v>
      </c>
      <c r="N201" s="193" t="s">
        <v>39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147</v>
      </c>
      <c r="AT201" s="196" t="s">
        <v>133</v>
      </c>
      <c r="AU201" s="196" t="s">
        <v>84</v>
      </c>
      <c r="AY201" s="16" t="s">
        <v>130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82</v>
      </c>
      <c r="BK201" s="197">
        <f>ROUND(I201*H201,2)</f>
        <v>0</v>
      </c>
      <c r="BL201" s="16" t="s">
        <v>147</v>
      </c>
      <c r="BM201" s="196" t="s">
        <v>533</v>
      </c>
    </row>
    <row r="202" spans="1:65" s="2" customFormat="1" ht="19.5">
      <c r="A202" s="33"/>
      <c r="B202" s="34"/>
      <c r="C202" s="35"/>
      <c r="D202" s="198" t="s">
        <v>140</v>
      </c>
      <c r="E202" s="35"/>
      <c r="F202" s="199" t="s">
        <v>328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140</v>
      </c>
      <c r="AU202" s="16" t="s">
        <v>84</v>
      </c>
    </row>
    <row r="203" spans="1:65" s="13" customFormat="1" ht="11.25">
      <c r="B203" s="204"/>
      <c r="C203" s="205"/>
      <c r="D203" s="198" t="s">
        <v>143</v>
      </c>
      <c r="E203" s="206" t="s">
        <v>1</v>
      </c>
      <c r="F203" s="207" t="s">
        <v>534</v>
      </c>
      <c r="G203" s="205"/>
      <c r="H203" s="208">
        <v>161.172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143</v>
      </c>
      <c r="AU203" s="214" t="s">
        <v>84</v>
      </c>
      <c r="AV203" s="13" t="s">
        <v>84</v>
      </c>
      <c r="AW203" s="13" t="s">
        <v>31</v>
      </c>
      <c r="AX203" s="13" t="s">
        <v>74</v>
      </c>
      <c r="AY203" s="214" t="s">
        <v>130</v>
      </c>
    </row>
    <row r="204" spans="1:65" s="13" customFormat="1" ht="11.25">
      <c r="B204" s="204"/>
      <c r="C204" s="205"/>
      <c r="D204" s="198" t="s">
        <v>143</v>
      </c>
      <c r="E204" s="206" t="s">
        <v>1</v>
      </c>
      <c r="F204" s="207" t="s">
        <v>535</v>
      </c>
      <c r="G204" s="205"/>
      <c r="H204" s="208">
        <v>34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143</v>
      </c>
      <c r="AU204" s="214" t="s">
        <v>84</v>
      </c>
      <c r="AV204" s="13" t="s">
        <v>84</v>
      </c>
      <c r="AW204" s="13" t="s">
        <v>31</v>
      </c>
      <c r="AX204" s="13" t="s">
        <v>74</v>
      </c>
      <c r="AY204" s="214" t="s">
        <v>130</v>
      </c>
    </row>
    <row r="205" spans="1:65" s="13" customFormat="1" ht="11.25">
      <c r="B205" s="204"/>
      <c r="C205" s="205"/>
      <c r="D205" s="198" t="s">
        <v>143</v>
      </c>
      <c r="E205" s="206" t="s">
        <v>1</v>
      </c>
      <c r="F205" s="207" t="s">
        <v>536</v>
      </c>
      <c r="G205" s="205"/>
      <c r="H205" s="208">
        <v>9.18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143</v>
      </c>
      <c r="AU205" s="214" t="s">
        <v>84</v>
      </c>
      <c r="AV205" s="13" t="s">
        <v>84</v>
      </c>
      <c r="AW205" s="13" t="s">
        <v>31</v>
      </c>
      <c r="AX205" s="13" t="s">
        <v>74</v>
      </c>
      <c r="AY205" s="214" t="s">
        <v>130</v>
      </c>
    </row>
    <row r="206" spans="1:65" s="13" customFormat="1" ht="11.25">
      <c r="B206" s="204"/>
      <c r="C206" s="205"/>
      <c r="D206" s="198" t="s">
        <v>143</v>
      </c>
      <c r="E206" s="206" t="s">
        <v>1</v>
      </c>
      <c r="F206" s="207" t="s">
        <v>537</v>
      </c>
      <c r="G206" s="205"/>
      <c r="H206" s="208">
        <v>11.07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143</v>
      </c>
      <c r="AU206" s="214" t="s">
        <v>84</v>
      </c>
      <c r="AV206" s="13" t="s">
        <v>84</v>
      </c>
      <c r="AW206" s="13" t="s">
        <v>31</v>
      </c>
      <c r="AX206" s="13" t="s">
        <v>74</v>
      </c>
      <c r="AY206" s="214" t="s">
        <v>130</v>
      </c>
    </row>
    <row r="207" spans="1:65" s="14" customFormat="1" ht="11.25">
      <c r="B207" s="215"/>
      <c r="C207" s="216"/>
      <c r="D207" s="198" t="s">
        <v>143</v>
      </c>
      <c r="E207" s="217" t="s">
        <v>1</v>
      </c>
      <c r="F207" s="218" t="s">
        <v>146</v>
      </c>
      <c r="G207" s="216"/>
      <c r="H207" s="219">
        <v>215.422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143</v>
      </c>
      <c r="AU207" s="225" t="s">
        <v>84</v>
      </c>
      <c r="AV207" s="14" t="s">
        <v>147</v>
      </c>
      <c r="AW207" s="14" t="s">
        <v>31</v>
      </c>
      <c r="AX207" s="14" t="s">
        <v>82</v>
      </c>
      <c r="AY207" s="225" t="s">
        <v>130</v>
      </c>
    </row>
    <row r="208" spans="1:65" s="2" customFormat="1" ht="24">
      <c r="A208" s="33"/>
      <c r="B208" s="34"/>
      <c r="C208" s="185" t="s">
        <v>324</v>
      </c>
      <c r="D208" s="185" t="s">
        <v>133</v>
      </c>
      <c r="E208" s="186" t="s">
        <v>331</v>
      </c>
      <c r="F208" s="187" t="s">
        <v>332</v>
      </c>
      <c r="G208" s="188" t="s">
        <v>293</v>
      </c>
      <c r="H208" s="189">
        <v>4093.018</v>
      </c>
      <c r="I208" s="190"/>
      <c r="J208" s="191">
        <f>ROUND(I208*H208,2)</f>
        <v>0</v>
      </c>
      <c r="K208" s="187" t="s">
        <v>137</v>
      </c>
      <c r="L208" s="38"/>
      <c r="M208" s="192" t="s">
        <v>1</v>
      </c>
      <c r="N208" s="193" t="s">
        <v>39</v>
      </c>
      <c r="O208" s="70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147</v>
      </c>
      <c r="AT208" s="196" t="s">
        <v>133</v>
      </c>
      <c r="AU208" s="196" t="s">
        <v>84</v>
      </c>
      <c r="AY208" s="16" t="s">
        <v>130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82</v>
      </c>
      <c r="BK208" s="197">
        <f>ROUND(I208*H208,2)</f>
        <v>0</v>
      </c>
      <c r="BL208" s="16" t="s">
        <v>147</v>
      </c>
      <c r="BM208" s="196" t="s">
        <v>538</v>
      </c>
    </row>
    <row r="209" spans="1:65" s="2" customFormat="1" ht="29.25">
      <c r="A209" s="33"/>
      <c r="B209" s="34"/>
      <c r="C209" s="35"/>
      <c r="D209" s="198" t="s">
        <v>140</v>
      </c>
      <c r="E209" s="35"/>
      <c r="F209" s="199" t="s">
        <v>334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140</v>
      </c>
      <c r="AU209" s="16" t="s">
        <v>84</v>
      </c>
    </row>
    <row r="210" spans="1:65" s="13" customFormat="1" ht="11.25">
      <c r="B210" s="204"/>
      <c r="C210" s="205"/>
      <c r="D210" s="198" t="s">
        <v>143</v>
      </c>
      <c r="E210" s="206" t="s">
        <v>1</v>
      </c>
      <c r="F210" s="207" t="s">
        <v>539</v>
      </c>
      <c r="G210" s="205"/>
      <c r="H210" s="208">
        <v>4093.018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143</v>
      </c>
      <c r="AU210" s="214" t="s">
        <v>84</v>
      </c>
      <c r="AV210" s="13" t="s">
        <v>84</v>
      </c>
      <c r="AW210" s="13" t="s">
        <v>31</v>
      </c>
      <c r="AX210" s="13" t="s">
        <v>82</v>
      </c>
      <c r="AY210" s="214" t="s">
        <v>130</v>
      </c>
    </row>
    <row r="211" spans="1:65" s="2" customFormat="1" ht="21.75" customHeight="1">
      <c r="A211" s="33"/>
      <c r="B211" s="34"/>
      <c r="C211" s="185" t="s">
        <v>7</v>
      </c>
      <c r="D211" s="185" t="s">
        <v>133</v>
      </c>
      <c r="E211" s="186" t="s">
        <v>337</v>
      </c>
      <c r="F211" s="187" t="s">
        <v>338</v>
      </c>
      <c r="G211" s="188" t="s">
        <v>293</v>
      </c>
      <c r="H211" s="189">
        <v>31.875</v>
      </c>
      <c r="I211" s="190"/>
      <c r="J211" s="191">
        <f>ROUND(I211*H211,2)</f>
        <v>0</v>
      </c>
      <c r="K211" s="187" t="s">
        <v>137</v>
      </c>
      <c r="L211" s="38"/>
      <c r="M211" s="192" t="s">
        <v>1</v>
      </c>
      <c r="N211" s="193" t="s">
        <v>39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147</v>
      </c>
      <c r="AT211" s="196" t="s">
        <v>133</v>
      </c>
      <c r="AU211" s="196" t="s">
        <v>84</v>
      </c>
      <c r="AY211" s="16" t="s">
        <v>130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82</v>
      </c>
      <c r="BK211" s="197">
        <f>ROUND(I211*H211,2)</f>
        <v>0</v>
      </c>
      <c r="BL211" s="16" t="s">
        <v>147</v>
      </c>
      <c r="BM211" s="196" t="s">
        <v>540</v>
      </c>
    </row>
    <row r="212" spans="1:65" s="2" customFormat="1" ht="19.5">
      <c r="A212" s="33"/>
      <c r="B212" s="34"/>
      <c r="C212" s="35"/>
      <c r="D212" s="198" t="s">
        <v>140</v>
      </c>
      <c r="E212" s="35"/>
      <c r="F212" s="199" t="s">
        <v>340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140</v>
      </c>
      <c r="AU212" s="16" t="s">
        <v>84</v>
      </c>
    </row>
    <row r="213" spans="1:65" s="2" customFormat="1" ht="19.5">
      <c r="A213" s="33"/>
      <c r="B213" s="34"/>
      <c r="C213" s="35"/>
      <c r="D213" s="198" t="s">
        <v>141</v>
      </c>
      <c r="E213" s="35"/>
      <c r="F213" s="203" t="s">
        <v>341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141</v>
      </c>
      <c r="AU213" s="16" t="s">
        <v>84</v>
      </c>
    </row>
    <row r="214" spans="1:65" s="13" customFormat="1" ht="22.5">
      <c r="B214" s="204"/>
      <c r="C214" s="205"/>
      <c r="D214" s="198" t="s">
        <v>143</v>
      </c>
      <c r="E214" s="206" t="s">
        <v>1</v>
      </c>
      <c r="F214" s="207" t="s">
        <v>541</v>
      </c>
      <c r="G214" s="205"/>
      <c r="H214" s="208">
        <v>31.875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143</v>
      </c>
      <c r="AU214" s="214" t="s">
        <v>84</v>
      </c>
      <c r="AV214" s="13" t="s">
        <v>84</v>
      </c>
      <c r="AW214" s="13" t="s">
        <v>31</v>
      </c>
      <c r="AX214" s="13" t="s">
        <v>82</v>
      </c>
      <c r="AY214" s="214" t="s">
        <v>130</v>
      </c>
    </row>
    <row r="215" spans="1:65" s="2" customFormat="1" ht="24">
      <c r="A215" s="33"/>
      <c r="B215" s="34"/>
      <c r="C215" s="185" t="s">
        <v>336</v>
      </c>
      <c r="D215" s="185" t="s">
        <v>133</v>
      </c>
      <c r="E215" s="186" t="s">
        <v>344</v>
      </c>
      <c r="F215" s="187" t="s">
        <v>345</v>
      </c>
      <c r="G215" s="188" t="s">
        <v>293</v>
      </c>
      <c r="H215" s="189">
        <v>605.625</v>
      </c>
      <c r="I215" s="190"/>
      <c r="J215" s="191">
        <f>ROUND(I215*H215,2)</f>
        <v>0</v>
      </c>
      <c r="K215" s="187" t="s">
        <v>137</v>
      </c>
      <c r="L215" s="38"/>
      <c r="M215" s="192" t="s">
        <v>1</v>
      </c>
      <c r="N215" s="193" t="s">
        <v>39</v>
      </c>
      <c r="O215" s="7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147</v>
      </c>
      <c r="AT215" s="196" t="s">
        <v>133</v>
      </c>
      <c r="AU215" s="196" t="s">
        <v>84</v>
      </c>
      <c r="AY215" s="16" t="s">
        <v>130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82</v>
      </c>
      <c r="BK215" s="197">
        <f>ROUND(I215*H215,2)</f>
        <v>0</v>
      </c>
      <c r="BL215" s="16" t="s">
        <v>147</v>
      </c>
      <c r="BM215" s="196" t="s">
        <v>542</v>
      </c>
    </row>
    <row r="216" spans="1:65" s="2" customFormat="1" ht="29.25">
      <c r="A216" s="33"/>
      <c r="B216" s="34"/>
      <c r="C216" s="35"/>
      <c r="D216" s="198" t="s">
        <v>140</v>
      </c>
      <c r="E216" s="35"/>
      <c r="F216" s="199" t="s">
        <v>334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140</v>
      </c>
      <c r="AU216" s="16" t="s">
        <v>84</v>
      </c>
    </row>
    <row r="217" spans="1:65" s="13" customFormat="1" ht="11.25">
      <c r="B217" s="204"/>
      <c r="C217" s="205"/>
      <c r="D217" s="198" t="s">
        <v>143</v>
      </c>
      <c r="E217" s="206" t="s">
        <v>1</v>
      </c>
      <c r="F217" s="207" t="s">
        <v>543</v>
      </c>
      <c r="G217" s="205"/>
      <c r="H217" s="208">
        <v>605.625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143</v>
      </c>
      <c r="AU217" s="214" t="s">
        <v>84</v>
      </c>
      <c r="AV217" s="13" t="s">
        <v>84</v>
      </c>
      <c r="AW217" s="13" t="s">
        <v>31</v>
      </c>
      <c r="AX217" s="13" t="s">
        <v>82</v>
      </c>
      <c r="AY217" s="214" t="s">
        <v>130</v>
      </c>
    </row>
    <row r="218" spans="1:65" s="2" customFormat="1" ht="36">
      <c r="A218" s="33"/>
      <c r="B218" s="34"/>
      <c r="C218" s="185" t="s">
        <v>343</v>
      </c>
      <c r="D218" s="185" t="s">
        <v>133</v>
      </c>
      <c r="E218" s="186" t="s">
        <v>349</v>
      </c>
      <c r="F218" s="187" t="s">
        <v>350</v>
      </c>
      <c r="G218" s="188" t="s">
        <v>293</v>
      </c>
      <c r="H218" s="189">
        <v>31.875</v>
      </c>
      <c r="I218" s="190"/>
      <c r="J218" s="191">
        <f>ROUND(I218*H218,2)</f>
        <v>0</v>
      </c>
      <c r="K218" s="187" t="s">
        <v>137</v>
      </c>
      <c r="L218" s="38"/>
      <c r="M218" s="192" t="s">
        <v>1</v>
      </c>
      <c r="N218" s="193" t="s">
        <v>39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147</v>
      </c>
      <c r="AT218" s="196" t="s">
        <v>133</v>
      </c>
      <c r="AU218" s="196" t="s">
        <v>84</v>
      </c>
      <c r="AY218" s="16" t="s">
        <v>130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82</v>
      </c>
      <c r="BK218" s="197">
        <f>ROUND(I218*H218,2)</f>
        <v>0</v>
      </c>
      <c r="BL218" s="16" t="s">
        <v>147</v>
      </c>
      <c r="BM218" s="196" t="s">
        <v>544</v>
      </c>
    </row>
    <row r="219" spans="1:65" s="2" customFormat="1" ht="29.25">
      <c r="A219" s="33"/>
      <c r="B219" s="34"/>
      <c r="C219" s="35"/>
      <c r="D219" s="198" t="s">
        <v>140</v>
      </c>
      <c r="E219" s="35"/>
      <c r="F219" s="199" t="s">
        <v>352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140</v>
      </c>
      <c r="AU219" s="16" t="s">
        <v>84</v>
      </c>
    </row>
    <row r="220" spans="1:65" s="13" customFormat="1" ht="22.5">
      <c r="B220" s="204"/>
      <c r="C220" s="205"/>
      <c r="D220" s="198" t="s">
        <v>143</v>
      </c>
      <c r="E220" s="206" t="s">
        <v>1</v>
      </c>
      <c r="F220" s="207" t="s">
        <v>541</v>
      </c>
      <c r="G220" s="205"/>
      <c r="H220" s="208">
        <v>31.875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143</v>
      </c>
      <c r="AU220" s="214" t="s">
        <v>84</v>
      </c>
      <c r="AV220" s="13" t="s">
        <v>84</v>
      </c>
      <c r="AW220" s="13" t="s">
        <v>31</v>
      </c>
      <c r="AX220" s="13" t="s">
        <v>82</v>
      </c>
      <c r="AY220" s="214" t="s">
        <v>130</v>
      </c>
    </row>
    <row r="221" spans="1:65" s="2" customFormat="1" ht="24">
      <c r="A221" s="33"/>
      <c r="B221" s="34"/>
      <c r="C221" s="185" t="s">
        <v>348</v>
      </c>
      <c r="D221" s="185" t="s">
        <v>133</v>
      </c>
      <c r="E221" s="186" t="s">
        <v>354</v>
      </c>
      <c r="F221" s="187" t="s">
        <v>355</v>
      </c>
      <c r="G221" s="188" t="s">
        <v>293</v>
      </c>
      <c r="H221" s="189">
        <v>54.25</v>
      </c>
      <c r="I221" s="190"/>
      <c r="J221" s="191">
        <f>ROUND(I221*H221,2)</f>
        <v>0</v>
      </c>
      <c r="K221" s="187" t="s">
        <v>137</v>
      </c>
      <c r="L221" s="38"/>
      <c r="M221" s="192" t="s">
        <v>1</v>
      </c>
      <c r="N221" s="193" t="s">
        <v>39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147</v>
      </c>
      <c r="AT221" s="196" t="s">
        <v>133</v>
      </c>
      <c r="AU221" s="196" t="s">
        <v>84</v>
      </c>
      <c r="AY221" s="16" t="s">
        <v>130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82</v>
      </c>
      <c r="BK221" s="197">
        <f>ROUND(I221*H221,2)</f>
        <v>0</v>
      </c>
      <c r="BL221" s="16" t="s">
        <v>147</v>
      </c>
      <c r="BM221" s="196" t="s">
        <v>545</v>
      </c>
    </row>
    <row r="222" spans="1:65" s="2" customFormat="1" ht="29.25">
      <c r="A222" s="33"/>
      <c r="B222" s="34"/>
      <c r="C222" s="35"/>
      <c r="D222" s="198" t="s">
        <v>140</v>
      </c>
      <c r="E222" s="35"/>
      <c r="F222" s="199" t="s">
        <v>357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140</v>
      </c>
      <c r="AU222" s="16" t="s">
        <v>84</v>
      </c>
    </row>
    <row r="223" spans="1:65" s="13" customFormat="1" ht="11.25">
      <c r="B223" s="204"/>
      <c r="C223" s="205"/>
      <c r="D223" s="198" t="s">
        <v>143</v>
      </c>
      <c r="E223" s="206" t="s">
        <v>1</v>
      </c>
      <c r="F223" s="207" t="s">
        <v>535</v>
      </c>
      <c r="G223" s="205"/>
      <c r="H223" s="208">
        <v>34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143</v>
      </c>
      <c r="AU223" s="214" t="s">
        <v>84</v>
      </c>
      <c r="AV223" s="13" t="s">
        <v>84</v>
      </c>
      <c r="AW223" s="13" t="s">
        <v>31</v>
      </c>
      <c r="AX223" s="13" t="s">
        <v>74</v>
      </c>
      <c r="AY223" s="214" t="s">
        <v>130</v>
      </c>
    </row>
    <row r="224" spans="1:65" s="13" customFormat="1" ht="11.25">
      <c r="B224" s="204"/>
      <c r="C224" s="205"/>
      <c r="D224" s="198" t="s">
        <v>143</v>
      </c>
      <c r="E224" s="206" t="s">
        <v>1</v>
      </c>
      <c r="F224" s="207" t="s">
        <v>536</v>
      </c>
      <c r="G224" s="205"/>
      <c r="H224" s="208">
        <v>9.18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143</v>
      </c>
      <c r="AU224" s="214" t="s">
        <v>84</v>
      </c>
      <c r="AV224" s="13" t="s">
        <v>84</v>
      </c>
      <c r="AW224" s="13" t="s">
        <v>31</v>
      </c>
      <c r="AX224" s="13" t="s">
        <v>74</v>
      </c>
      <c r="AY224" s="214" t="s">
        <v>130</v>
      </c>
    </row>
    <row r="225" spans="1:65" s="13" customFormat="1" ht="11.25">
      <c r="B225" s="204"/>
      <c r="C225" s="205"/>
      <c r="D225" s="198" t="s">
        <v>143</v>
      </c>
      <c r="E225" s="206" t="s">
        <v>1</v>
      </c>
      <c r="F225" s="207" t="s">
        <v>537</v>
      </c>
      <c r="G225" s="205"/>
      <c r="H225" s="208">
        <v>11.07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143</v>
      </c>
      <c r="AU225" s="214" t="s">
        <v>84</v>
      </c>
      <c r="AV225" s="13" t="s">
        <v>84</v>
      </c>
      <c r="AW225" s="13" t="s">
        <v>31</v>
      </c>
      <c r="AX225" s="13" t="s">
        <v>74</v>
      </c>
      <c r="AY225" s="214" t="s">
        <v>130</v>
      </c>
    </row>
    <row r="226" spans="1:65" s="14" customFormat="1" ht="11.25">
      <c r="B226" s="215"/>
      <c r="C226" s="216"/>
      <c r="D226" s="198" t="s">
        <v>143</v>
      </c>
      <c r="E226" s="217" t="s">
        <v>1</v>
      </c>
      <c r="F226" s="218" t="s">
        <v>146</v>
      </c>
      <c r="G226" s="216"/>
      <c r="H226" s="219">
        <v>54.25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143</v>
      </c>
      <c r="AU226" s="225" t="s">
        <v>84</v>
      </c>
      <c r="AV226" s="14" t="s">
        <v>147</v>
      </c>
      <c r="AW226" s="14" t="s">
        <v>31</v>
      </c>
      <c r="AX226" s="14" t="s">
        <v>82</v>
      </c>
      <c r="AY226" s="225" t="s">
        <v>130</v>
      </c>
    </row>
    <row r="227" spans="1:65" s="2" customFormat="1" ht="44.25" customHeight="1">
      <c r="A227" s="33"/>
      <c r="B227" s="34"/>
      <c r="C227" s="185" t="s">
        <v>353</v>
      </c>
      <c r="D227" s="185" t="s">
        <v>133</v>
      </c>
      <c r="E227" s="186" t="s">
        <v>546</v>
      </c>
      <c r="F227" s="187" t="s">
        <v>547</v>
      </c>
      <c r="G227" s="188" t="s">
        <v>293</v>
      </c>
      <c r="H227" s="189">
        <v>161.172</v>
      </c>
      <c r="I227" s="190"/>
      <c r="J227" s="191">
        <f>ROUND(I227*H227,2)</f>
        <v>0</v>
      </c>
      <c r="K227" s="187" t="s">
        <v>137</v>
      </c>
      <c r="L227" s="38"/>
      <c r="M227" s="192" t="s">
        <v>1</v>
      </c>
      <c r="N227" s="193" t="s">
        <v>39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147</v>
      </c>
      <c r="AT227" s="196" t="s">
        <v>133</v>
      </c>
      <c r="AU227" s="196" t="s">
        <v>84</v>
      </c>
      <c r="AY227" s="16" t="s">
        <v>130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82</v>
      </c>
      <c r="BK227" s="197">
        <f>ROUND(I227*H227,2)</f>
        <v>0</v>
      </c>
      <c r="BL227" s="16" t="s">
        <v>147</v>
      </c>
      <c r="BM227" s="196" t="s">
        <v>548</v>
      </c>
    </row>
    <row r="228" spans="1:65" s="2" customFormat="1" ht="29.25">
      <c r="A228" s="33"/>
      <c r="B228" s="34"/>
      <c r="C228" s="35"/>
      <c r="D228" s="198" t="s">
        <v>140</v>
      </c>
      <c r="E228" s="35"/>
      <c r="F228" s="199" t="s">
        <v>547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140</v>
      </c>
      <c r="AU228" s="16" t="s">
        <v>84</v>
      </c>
    </row>
    <row r="229" spans="1:65" s="13" customFormat="1" ht="11.25">
      <c r="B229" s="204"/>
      <c r="C229" s="205"/>
      <c r="D229" s="198" t="s">
        <v>143</v>
      </c>
      <c r="E229" s="206" t="s">
        <v>1</v>
      </c>
      <c r="F229" s="207" t="s">
        <v>534</v>
      </c>
      <c r="G229" s="205"/>
      <c r="H229" s="208">
        <v>161.172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143</v>
      </c>
      <c r="AU229" s="214" t="s">
        <v>84</v>
      </c>
      <c r="AV229" s="13" t="s">
        <v>84</v>
      </c>
      <c r="AW229" s="13" t="s">
        <v>31</v>
      </c>
      <c r="AX229" s="13" t="s">
        <v>82</v>
      </c>
      <c r="AY229" s="214" t="s">
        <v>130</v>
      </c>
    </row>
    <row r="230" spans="1:65" s="12" customFormat="1" ht="22.9" customHeight="1">
      <c r="B230" s="169"/>
      <c r="C230" s="170"/>
      <c r="D230" s="171" t="s">
        <v>73</v>
      </c>
      <c r="E230" s="183" t="s">
        <v>358</v>
      </c>
      <c r="F230" s="183" t="s">
        <v>359</v>
      </c>
      <c r="G230" s="170"/>
      <c r="H230" s="170"/>
      <c r="I230" s="173"/>
      <c r="J230" s="184">
        <f>BK230</f>
        <v>0</v>
      </c>
      <c r="K230" s="170"/>
      <c r="L230" s="175"/>
      <c r="M230" s="176"/>
      <c r="N230" s="177"/>
      <c r="O230" s="177"/>
      <c r="P230" s="178">
        <f>SUM(P231:P232)</f>
        <v>0</v>
      </c>
      <c r="Q230" s="177"/>
      <c r="R230" s="178">
        <f>SUM(R231:R232)</f>
        <v>0</v>
      </c>
      <c r="S230" s="177"/>
      <c r="T230" s="179">
        <f>SUM(T231:T232)</f>
        <v>0</v>
      </c>
      <c r="AR230" s="180" t="s">
        <v>82</v>
      </c>
      <c r="AT230" s="181" t="s">
        <v>73</v>
      </c>
      <c r="AU230" s="181" t="s">
        <v>82</v>
      </c>
      <c r="AY230" s="180" t="s">
        <v>130</v>
      </c>
      <c r="BK230" s="182">
        <f>SUM(BK231:BK232)</f>
        <v>0</v>
      </c>
    </row>
    <row r="231" spans="1:65" s="2" customFormat="1" ht="33" customHeight="1">
      <c r="A231" s="33"/>
      <c r="B231" s="34"/>
      <c r="C231" s="185" t="s">
        <v>360</v>
      </c>
      <c r="D231" s="185" t="s">
        <v>133</v>
      </c>
      <c r="E231" s="186" t="s">
        <v>361</v>
      </c>
      <c r="F231" s="187" t="s">
        <v>362</v>
      </c>
      <c r="G231" s="188" t="s">
        <v>293</v>
      </c>
      <c r="H231" s="189">
        <v>48.139000000000003</v>
      </c>
      <c r="I231" s="190"/>
      <c r="J231" s="191">
        <f>ROUND(I231*H231,2)</f>
        <v>0</v>
      </c>
      <c r="K231" s="187" t="s">
        <v>137</v>
      </c>
      <c r="L231" s="38"/>
      <c r="M231" s="192" t="s">
        <v>1</v>
      </c>
      <c r="N231" s="193" t="s">
        <v>39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147</v>
      </c>
      <c r="AT231" s="196" t="s">
        <v>133</v>
      </c>
      <c r="AU231" s="196" t="s">
        <v>84</v>
      </c>
      <c r="AY231" s="16" t="s">
        <v>130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82</v>
      </c>
      <c r="BK231" s="197">
        <f>ROUND(I231*H231,2)</f>
        <v>0</v>
      </c>
      <c r="BL231" s="16" t="s">
        <v>147</v>
      </c>
      <c r="BM231" s="196" t="s">
        <v>549</v>
      </c>
    </row>
    <row r="232" spans="1:65" s="2" customFormat="1" ht="29.25">
      <c r="A232" s="33"/>
      <c r="B232" s="34"/>
      <c r="C232" s="35"/>
      <c r="D232" s="198" t="s">
        <v>140</v>
      </c>
      <c r="E232" s="35"/>
      <c r="F232" s="199" t="s">
        <v>364</v>
      </c>
      <c r="G232" s="35"/>
      <c r="H232" s="35"/>
      <c r="I232" s="200"/>
      <c r="J232" s="35"/>
      <c r="K232" s="35"/>
      <c r="L232" s="38"/>
      <c r="M232" s="226"/>
      <c r="N232" s="227"/>
      <c r="O232" s="228"/>
      <c r="P232" s="228"/>
      <c r="Q232" s="228"/>
      <c r="R232" s="228"/>
      <c r="S232" s="228"/>
      <c r="T232" s="229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140</v>
      </c>
      <c r="AU232" s="16" t="s">
        <v>84</v>
      </c>
    </row>
    <row r="233" spans="1:65" s="2" customFormat="1" ht="6.95" customHeight="1">
      <c r="A233" s="33"/>
      <c r="B233" s="53"/>
      <c r="C233" s="54"/>
      <c r="D233" s="54"/>
      <c r="E233" s="54"/>
      <c r="F233" s="54"/>
      <c r="G233" s="54"/>
      <c r="H233" s="54"/>
      <c r="I233" s="54"/>
      <c r="J233" s="54"/>
      <c r="K233" s="54"/>
      <c r="L233" s="38"/>
      <c r="M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</row>
  </sheetData>
  <sheetProtection algorithmName="SHA-512" hashValue="8UqAbZfyUhogsPVk/Px4GNQiasZ3ANg6VVIC1VIOvOKqs5Ydh26ibef6lNRRfeEGGhhfePvZfgIIt0khAMOTQg==" saltValue="RClonjcSOw3LmeTUsEWlzinu4oPtpzSEPvlZEDCZLfqz6yZlHEJFX3Vk1F49BIU9ogH/Ee/SgJPdGIyVuXpDJQ==" spinCount="100000" sheet="1" objects="1" scenarios="1" formatColumns="0" formatRows="0" autoFilter="0"/>
  <autoFilter ref="C121:K232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6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7"/>
      <c r="C3" s="108"/>
      <c r="D3" s="108"/>
      <c r="E3" s="108"/>
      <c r="F3" s="108"/>
      <c r="G3" s="108"/>
      <c r="H3" s="19"/>
    </row>
    <row r="4" spans="1:8" s="1" customFormat="1" ht="24.95" customHeight="1">
      <c r="B4" s="19"/>
      <c r="C4" s="109" t="s">
        <v>550</v>
      </c>
      <c r="H4" s="19"/>
    </row>
    <row r="5" spans="1:8" s="1" customFormat="1" ht="12" customHeight="1">
      <c r="B5" s="19"/>
      <c r="C5" s="241" t="s">
        <v>13</v>
      </c>
      <c r="D5" s="302" t="s">
        <v>14</v>
      </c>
      <c r="E5" s="295"/>
      <c r="F5" s="295"/>
      <c r="H5" s="19"/>
    </row>
    <row r="6" spans="1:8" s="1" customFormat="1" ht="36.950000000000003" customHeight="1">
      <c r="B6" s="19"/>
      <c r="C6" s="242" t="s">
        <v>16</v>
      </c>
      <c r="D6" s="306" t="s">
        <v>17</v>
      </c>
      <c r="E6" s="295"/>
      <c r="F6" s="295"/>
      <c r="H6" s="19"/>
    </row>
    <row r="7" spans="1:8" s="1" customFormat="1" ht="16.5" customHeight="1">
      <c r="B7" s="19"/>
      <c r="C7" s="111" t="s">
        <v>22</v>
      </c>
      <c r="D7" s="113" t="str">
        <f>'Rekapitulace stavby'!AN8</f>
        <v>11.1.2021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8"/>
      <c r="B9" s="243"/>
      <c r="C9" s="244" t="s">
        <v>55</v>
      </c>
      <c r="D9" s="245" t="s">
        <v>56</v>
      </c>
      <c r="E9" s="245" t="s">
        <v>117</v>
      </c>
      <c r="F9" s="246" t="s">
        <v>551</v>
      </c>
      <c r="G9" s="158"/>
      <c r="H9" s="243"/>
    </row>
    <row r="10" spans="1:8" s="2" customFormat="1" ht="26.45" customHeight="1">
      <c r="A10" s="33"/>
      <c r="B10" s="38"/>
      <c r="C10" s="247" t="s">
        <v>552</v>
      </c>
      <c r="D10" s="247" t="s">
        <v>86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8" t="s">
        <v>553</v>
      </c>
      <c r="D11" s="249" t="s">
        <v>554</v>
      </c>
      <c r="E11" s="250" t="s">
        <v>206</v>
      </c>
      <c r="F11" s="251">
        <v>2490</v>
      </c>
      <c r="G11" s="33"/>
      <c r="H11" s="38"/>
    </row>
    <row r="12" spans="1:8" s="2" customFormat="1" ht="16.899999999999999" customHeight="1">
      <c r="A12" s="33"/>
      <c r="B12" s="38"/>
      <c r="C12" s="248" t="s">
        <v>555</v>
      </c>
      <c r="D12" s="249" t="s">
        <v>556</v>
      </c>
      <c r="E12" s="250" t="s">
        <v>206</v>
      </c>
      <c r="F12" s="251">
        <v>2005</v>
      </c>
      <c r="G12" s="33"/>
      <c r="H12" s="38"/>
    </row>
    <row r="13" spans="1:8" s="2" customFormat="1" ht="16.899999999999999" customHeight="1">
      <c r="A13" s="33"/>
      <c r="B13" s="38"/>
      <c r="C13" s="248" t="s">
        <v>502</v>
      </c>
      <c r="D13" s="249" t="s">
        <v>557</v>
      </c>
      <c r="E13" s="250" t="s">
        <v>1</v>
      </c>
      <c r="F13" s="251">
        <v>1815</v>
      </c>
      <c r="G13" s="33"/>
      <c r="H13" s="38"/>
    </row>
    <row r="14" spans="1:8" s="2" customFormat="1" ht="16.899999999999999" customHeight="1">
      <c r="A14" s="33"/>
      <c r="B14" s="38"/>
      <c r="C14" s="248" t="s">
        <v>204</v>
      </c>
      <c r="D14" s="249" t="s">
        <v>205</v>
      </c>
      <c r="E14" s="250" t="s">
        <v>206</v>
      </c>
      <c r="F14" s="251">
        <v>395.5</v>
      </c>
      <c r="G14" s="33"/>
      <c r="H14" s="38"/>
    </row>
    <row r="15" spans="1:8" s="2" customFormat="1" ht="16.899999999999999" customHeight="1">
      <c r="A15" s="33"/>
      <c r="B15" s="38"/>
      <c r="C15" s="252" t="s">
        <v>204</v>
      </c>
      <c r="D15" s="252" t="s">
        <v>223</v>
      </c>
      <c r="E15" s="16" t="s">
        <v>1</v>
      </c>
      <c r="F15" s="253">
        <v>395.5</v>
      </c>
      <c r="G15" s="33"/>
      <c r="H15" s="38"/>
    </row>
    <row r="16" spans="1:8" s="2" customFormat="1" ht="16.899999999999999" customHeight="1">
      <c r="A16" s="33"/>
      <c r="B16" s="38"/>
      <c r="C16" s="254" t="s">
        <v>558</v>
      </c>
      <c r="D16" s="33"/>
      <c r="E16" s="33"/>
      <c r="F16" s="33"/>
      <c r="G16" s="33"/>
      <c r="H16" s="38"/>
    </row>
    <row r="17" spans="1:8" s="2" customFormat="1" ht="22.5">
      <c r="A17" s="33"/>
      <c r="B17" s="38"/>
      <c r="C17" s="252" t="s">
        <v>218</v>
      </c>
      <c r="D17" s="252" t="s">
        <v>219</v>
      </c>
      <c r="E17" s="16" t="s">
        <v>206</v>
      </c>
      <c r="F17" s="253">
        <v>395.5</v>
      </c>
      <c r="G17" s="33"/>
      <c r="H17" s="38"/>
    </row>
    <row r="18" spans="1:8" s="2" customFormat="1" ht="16.899999999999999" customHeight="1">
      <c r="A18" s="33"/>
      <c r="B18" s="38"/>
      <c r="C18" s="252" t="s">
        <v>224</v>
      </c>
      <c r="D18" s="252" t="s">
        <v>225</v>
      </c>
      <c r="E18" s="16" t="s">
        <v>206</v>
      </c>
      <c r="F18" s="253">
        <v>395.5</v>
      </c>
      <c r="G18" s="33"/>
      <c r="H18" s="38"/>
    </row>
    <row r="19" spans="1:8" s="2" customFormat="1" ht="22.5">
      <c r="A19" s="33"/>
      <c r="B19" s="38"/>
      <c r="C19" s="252" t="s">
        <v>228</v>
      </c>
      <c r="D19" s="252" t="s">
        <v>229</v>
      </c>
      <c r="E19" s="16" t="s">
        <v>230</v>
      </c>
      <c r="F19" s="253">
        <v>23.73</v>
      </c>
      <c r="G19" s="33"/>
      <c r="H19" s="38"/>
    </row>
    <row r="20" spans="1:8" s="2" customFormat="1" ht="16.899999999999999" customHeight="1">
      <c r="A20" s="33"/>
      <c r="B20" s="38"/>
      <c r="C20" s="252" t="s">
        <v>234</v>
      </c>
      <c r="D20" s="252" t="s">
        <v>235</v>
      </c>
      <c r="E20" s="16" t="s">
        <v>230</v>
      </c>
      <c r="F20" s="253">
        <v>7.1189999999999998</v>
      </c>
      <c r="G20" s="33"/>
      <c r="H20" s="38"/>
    </row>
    <row r="21" spans="1:8" s="2" customFormat="1" ht="16.899999999999999" customHeight="1">
      <c r="A21" s="33"/>
      <c r="B21" s="38"/>
      <c r="C21" s="252" t="s">
        <v>257</v>
      </c>
      <c r="D21" s="252" t="s">
        <v>258</v>
      </c>
      <c r="E21" s="16" t="s">
        <v>206</v>
      </c>
      <c r="F21" s="253">
        <v>395.5</v>
      </c>
      <c r="G21" s="33"/>
      <c r="H21" s="38"/>
    </row>
    <row r="22" spans="1:8" s="2" customFormat="1" ht="16.899999999999999" customHeight="1">
      <c r="A22" s="33"/>
      <c r="B22" s="38"/>
      <c r="C22" s="252" t="s">
        <v>262</v>
      </c>
      <c r="D22" s="252" t="s">
        <v>263</v>
      </c>
      <c r="E22" s="16" t="s">
        <v>206</v>
      </c>
      <c r="F22" s="253">
        <v>791</v>
      </c>
      <c r="G22" s="33"/>
      <c r="H22" s="38"/>
    </row>
    <row r="23" spans="1:8" s="2" customFormat="1" ht="16.899999999999999" customHeight="1">
      <c r="A23" s="33"/>
      <c r="B23" s="38"/>
      <c r="C23" s="252" t="s">
        <v>272</v>
      </c>
      <c r="D23" s="252" t="s">
        <v>273</v>
      </c>
      <c r="E23" s="16" t="s">
        <v>206</v>
      </c>
      <c r="F23" s="253">
        <v>395.5</v>
      </c>
      <c r="G23" s="33"/>
      <c r="H23" s="38"/>
    </row>
    <row r="24" spans="1:8" s="2" customFormat="1" ht="16.899999999999999" customHeight="1">
      <c r="A24" s="33"/>
      <c r="B24" s="38"/>
      <c r="C24" s="252" t="s">
        <v>268</v>
      </c>
      <c r="D24" s="252" t="s">
        <v>269</v>
      </c>
      <c r="E24" s="16" t="s">
        <v>206</v>
      </c>
      <c r="F24" s="253">
        <v>395.5</v>
      </c>
      <c r="G24" s="33"/>
      <c r="H24" s="38"/>
    </row>
    <row r="25" spans="1:8" s="2" customFormat="1" ht="16.899999999999999" customHeight="1">
      <c r="A25" s="33"/>
      <c r="B25" s="38"/>
      <c r="C25" s="252" t="s">
        <v>276</v>
      </c>
      <c r="D25" s="252" t="s">
        <v>277</v>
      </c>
      <c r="E25" s="16" t="s">
        <v>206</v>
      </c>
      <c r="F25" s="253">
        <v>395.5</v>
      </c>
      <c r="G25" s="33"/>
      <c r="H25" s="38"/>
    </row>
    <row r="26" spans="1:8" s="2" customFormat="1" ht="22.5">
      <c r="A26" s="33"/>
      <c r="B26" s="38"/>
      <c r="C26" s="252" t="s">
        <v>281</v>
      </c>
      <c r="D26" s="252" t="s">
        <v>282</v>
      </c>
      <c r="E26" s="16" t="s">
        <v>206</v>
      </c>
      <c r="F26" s="253">
        <v>395.5</v>
      </c>
      <c r="G26" s="33"/>
      <c r="H26" s="38"/>
    </row>
    <row r="27" spans="1:8" s="2" customFormat="1" ht="16.899999999999999" customHeight="1">
      <c r="A27" s="33"/>
      <c r="B27" s="38"/>
      <c r="C27" s="252" t="s">
        <v>325</v>
      </c>
      <c r="D27" s="252" t="s">
        <v>326</v>
      </c>
      <c r="E27" s="16" t="s">
        <v>293</v>
      </c>
      <c r="F27" s="253">
        <v>200.91399999999999</v>
      </c>
      <c r="G27" s="33"/>
      <c r="H27" s="38"/>
    </row>
    <row r="28" spans="1:8" s="2" customFormat="1" ht="16.899999999999999" customHeight="1">
      <c r="A28" s="33"/>
      <c r="B28" s="38"/>
      <c r="C28" s="252" t="s">
        <v>337</v>
      </c>
      <c r="D28" s="252" t="s">
        <v>338</v>
      </c>
      <c r="E28" s="16" t="s">
        <v>293</v>
      </c>
      <c r="F28" s="253">
        <v>148.31299999999999</v>
      </c>
      <c r="G28" s="33"/>
      <c r="H28" s="38"/>
    </row>
    <row r="29" spans="1:8" s="2" customFormat="1" ht="22.5">
      <c r="A29" s="33"/>
      <c r="B29" s="38"/>
      <c r="C29" s="252" t="s">
        <v>349</v>
      </c>
      <c r="D29" s="252" t="s">
        <v>350</v>
      </c>
      <c r="E29" s="16" t="s">
        <v>293</v>
      </c>
      <c r="F29" s="253">
        <v>148.31299999999999</v>
      </c>
      <c r="G29" s="33"/>
      <c r="H29" s="38"/>
    </row>
    <row r="30" spans="1:8" s="2" customFormat="1" ht="16.899999999999999" customHeight="1">
      <c r="A30" s="33"/>
      <c r="B30" s="38"/>
      <c r="C30" s="252" t="s">
        <v>354</v>
      </c>
      <c r="D30" s="252" t="s">
        <v>355</v>
      </c>
      <c r="E30" s="16" t="s">
        <v>293</v>
      </c>
      <c r="F30" s="253">
        <v>200.91399999999999</v>
      </c>
      <c r="G30" s="33"/>
      <c r="H30" s="38"/>
    </row>
    <row r="31" spans="1:8" s="2" customFormat="1" ht="26.45" customHeight="1">
      <c r="A31" s="33"/>
      <c r="B31" s="38"/>
      <c r="C31" s="247" t="s">
        <v>559</v>
      </c>
      <c r="D31" s="247" t="s">
        <v>92</v>
      </c>
      <c r="E31" s="33"/>
      <c r="F31" s="33"/>
      <c r="G31" s="33"/>
      <c r="H31" s="38"/>
    </row>
    <row r="32" spans="1:8" s="2" customFormat="1" ht="16.899999999999999" customHeight="1">
      <c r="A32" s="33"/>
      <c r="B32" s="38"/>
      <c r="C32" s="248" t="s">
        <v>204</v>
      </c>
      <c r="D32" s="249" t="s">
        <v>205</v>
      </c>
      <c r="E32" s="250" t="s">
        <v>206</v>
      </c>
      <c r="F32" s="251">
        <v>849</v>
      </c>
      <c r="G32" s="33"/>
      <c r="H32" s="38"/>
    </row>
    <row r="33" spans="1:8" s="2" customFormat="1" ht="16.899999999999999" customHeight="1">
      <c r="A33" s="33"/>
      <c r="B33" s="38"/>
      <c r="C33" s="252" t="s">
        <v>204</v>
      </c>
      <c r="D33" s="252" t="s">
        <v>411</v>
      </c>
      <c r="E33" s="16" t="s">
        <v>1</v>
      </c>
      <c r="F33" s="253">
        <v>849</v>
      </c>
      <c r="G33" s="33"/>
      <c r="H33" s="38"/>
    </row>
    <row r="34" spans="1:8" s="2" customFormat="1" ht="16.899999999999999" customHeight="1">
      <c r="A34" s="33"/>
      <c r="B34" s="38"/>
      <c r="C34" s="254" t="s">
        <v>558</v>
      </c>
      <c r="D34" s="33"/>
      <c r="E34" s="33"/>
      <c r="F34" s="33"/>
      <c r="G34" s="33"/>
      <c r="H34" s="38"/>
    </row>
    <row r="35" spans="1:8" s="2" customFormat="1" ht="22.5">
      <c r="A35" s="33"/>
      <c r="B35" s="38"/>
      <c r="C35" s="252" t="s">
        <v>218</v>
      </c>
      <c r="D35" s="252" t="s">
        <v>219</v>
      </c>
      <c r="E35" s="16" t="s">
        <v>206</v>
      </c>
      <c r="F35" s="253">
        <v>876</v>
      </c>
      <c r="G35" s="33"/>
      <c r="H35" s="38"/>
    </row>
    <row r="36" spans="1:8" s="2" customFormat="1" ht="16.899999999999999" customHeight="1">
      <c r="A36" s="33"/>
      <c r="B36" s="38"/>
      <c r="C36" s="252" t="s">
        <v>224</v>
      </c>
      <c r="D36" s="252" t="s">
        <v>225</v>
      </c>
      <c r="E36" s="16" t="s">
        <v>206</v>
      </c>
      <c r="F36" s="253">
        <v>849</v>
      </c>
      <c r="G36" s="33"/>
      <c r="H36" s="38"/>
    </row>
    <row r="37" spans="1:8" s="2" customFormat="1" ht="22.5">
      <c r="A37" s="33"/>
      <c r="B37" s="38"/>
      <c r="C37" s="252" t="s">
        <v>228</v>
      </c>
      <c r="D37" s="252" t="s">
        <v>229</v>
      </c>
      <c r="E37" s="16" t="s">
        <v>230</v>
      </c>
      <c r="F37" s="253">
        <v>50.94</v>
      </c>
      <c r="G37" s="33"/>
      <c r="H37" s="38"/>
    </row>
    <row r="38" spans="1:8" s="2" customFormat="1" ht="16.899999999999999" customHeight="1">
      <c r="A38" s="33"/>
      <c r="B38" s="38"/>
      <c r="C38" s="252" t="s">
        <v>234</v>
      </c>
      <c r="D38" s="252" t="s">
        <v>235</v>
      </c>
      <c r="E38" s="16" t="s">
        <v>230</v>
      </c>
      <c r="F38" s="253">
        <v>15.282</v>
      </c>
      <c r="G38" s="33"/>
      <c r="H38" s="38"/>
    </row>
    <row r="39" spans="1:8" s="2" customFormat="1" ht="16.899999999999999" customHeight="1">
      <c r="A39" s="33"/>
      <c r="B39" s="38"/>
      <c r="C39" s="252" t="s">
        <v>257</v>
      </c>
      <c r="D39" s="252" t="s">
        <v>258</v>
      </c>
      <c r="E39" s="16" t="s">
        <v>206</v>
      </c>
      <c r="F39" s="253">
        <v>849</v>
      </c>
      <c r="G39" s="33"/>
      <c r="H39" s="38"/>
    </row>
    <row r="40" spans="1:8" s="2" customFormat="1" ht="16.899999999999999" customHeight="1">
      <c r="A40" s="33"/>
      <c r="B40" s="38"/>
      <c r="C40" s="252" t="s">
        <v>262</v>
      </c>
      <c r="D40" s="252" t="s">
        <v>263</v>
      </c>
      <c r="E40" s="16" t="s">
        <v>206</v>
      </c>
      <c r="F40" s="253">
        <v>1698</v>
      </c>
      <c r="G40" s="33"/>
      <c r="H40" s="38"/>
    </row>
    <row r="41" spans="1:8" s="2" customFormat="1" ht="16.899999999999999" customHeight="1">
      <c r="A41" s="33"/>
      <c r="B41" s="38"/>
      <c r="C41" s="252" t="s">
        <v>272</v>
      </c>
      <c r="D41" s="252" t="s">
        <v>273</v>
      </c>
      <c r="E41" s="16" t="s">
        <v>206</v>
      </c>
      <c r="F41" s="253">
        <v>849</v>
      </c>
      <c r="G41" s="33"/>
      <c r="H41" s="38"/>
    </row>
    <row r="42" spans="1:8" s="2" customFormat="1" ht="16.899999999999999" customHeight="1">
      <c r="A42" s="33"/>
      <c r="B42" s="38"/>
      <c r="C42" s="252" t="s">
        <v>268</v>
      </c>
      <c r="D42" s="252" t="s">
        <v>269</v>
      </c>
      <c r="E42" s="16" t="s">
        <v>206</v>
      </c>
      <c r="F42" s="253">
        <v>849</v>
      </c>
      <c r="G42" s="33"/>
      <c r="H42" s="38"/>
    </row>
    <row r="43" spans="1:8" s="2" customFormat="1" ht="16.899999999999999" customHeight="1">
      <c r="A43" s="33"/>
      <c r="B43" s="38"/>
      <c r="C43" s="252" t="s">
        <v>276</v>
      </c>
      <c r="D43" s="252" t="s">
        <v>277</v>
      </c>
      <c r="E43" s="16" t="s">
        <v>206</v>
      </c>
      <c r="F43" s="253">
        <v>849</v>
      </c>
      <c r="G43" s="33"/>
      <c r="H43" s="38"/>
    </row>
    <row r="44" spans="1:8" s="2" customFormat="1" ht="22.5">
      <c r="A44" s="33"/>
      <c r="B44" s="38"/>
      <c r="C44" s="252" t="s">
        <v>281</v>
      </c>
      <c r="D44" s="252" t="s">
        <v>282</v>
      </c>
      <c r="E44" s="16" t="s">
        <v>206</v>
      </c>
      <c r="F44" s="253">
        <v>849</v>
      </c>
      <c r="G44" s="33"/>
      <c r="H44" s="38"/>
    </row>
    <row r="45" spans="1:8" s="2" customFormat="1" ht="16.899999999999999" customHeight="1">
      <c r="A45" s="33"/>
      <c r="B45" s="38"/>
      <c r="C45" s="252" t="s">
        <v>325</v>
      </c>
      <c r="D45" s="252" t="s">
        <v>326</v>
      </c>
      <c r="E45" s="16" t="s">
        <v>293</v>
      </c>
      <c r="F45" s="253">
        <v>431.29199999999997</v>
      </c>
      <c r="G45" s="33"/>
      <c r="H45" s="38"/>
    </row>
    <row r="46" spans="1:8" s="2" customFormat="1" ht="16.899999999999999" customHeight="1">
      <c r="A46" s="33"/>
      <c r="B46" s="38"/>
      <c r="C46" s="252" t="s">
        <v>337</v>
      </c>
      <c r="D46" s="252" t="s">
        <v>338</v>
      </c>
      <c r="E46" s="16" t="s">
        <v>293</v>
      </c>
      <c r="F46" s="253">
        <v>328.5</v>
      </c>
      <c r="G46" s="33"/>
      <c r="H46" s="38"/>
    </row>
    <row r="47" spans="1:8" s="2" customFormat="1" ht="22.5">
      <c r="A47" s="33"/>
      <c r="B47" s="38"/>
      <c r="C47" s="252" t="s">
        <v>349</v>
      </c>
      <c r="D47" s="252" t="s">
        <v>350</v>
      </c>
      <c r="E47" s="16" t="s">
        <v>293</v>
      </c>
      <c r="F47" s="253">
        <v>328.5</v>
      </c>
      <c r="G47" s="33"/>
      <c r="H47" s="38"/>
    </row>
    <row r="48" spans="1:8" s="2" customFormat="1" ht="16.899999999999999" customHeight="1">
      <c r="A48" s="33"/>
      <c r="B48" s="38"/>
      <c r="C48" s="252" t="s">
        <v>354</v>
      </c>
      <c r="D48" s="252" t="s">
        <v>355</v>
      </c>
      <c r="E48" s="16" t="s">
        <v>293</v>
      </c>
      <c r="F48" s="253">
        <v>431.29199999999997</v>
      </c>
      <c r="G48" s="33"/>
      <c r="H48" s="38"/>
    </row>
    <row r="49" spans="1:8" s="2" customFormat="1" ht="26.45" customHeight="1">
      <c r="A49" s="33"/>
      <c r="B49" s="38"/>
      <c r="C49" s="247" t="s">
        <v>560</v>
      </c>
      <c r="D49" s="247" t="s">
        <v>98</v>
      </c>
      <c r="E49" s="33"/>
      <c r="F49" s="33"/>
      <c r="G49" s="33"/>
      <c r="H49" s="38"/>
    </row>
    <row r="50" spans="1:8" s="2" customFormat="1" ht="16.899999999999999" customHeight="1">
      <c r="A50" s="33"/>
      <c r="B50" s="38"/>
      <c r="C50" s="248" t="s">
        <v>502</v>
      </c>
      <c r="D50" s="249" t="s">
        <v>561</v>
      </c>
      <c r="E50" s="250" t="s">
        <v>206</v>
      </c>
      <c r="F50" s="251">
        <v>666</v>
      </c>
      <c r="G50" s="33"/>
      <c r="H50" s="38"/>
    </row>
    <row r="51" spans="1:8" s="2" customFormat="1" ht="16.899999999999999" customHeight="1">
      <c r="A51" s="33"/>
      <c r="B51" s="38"/>
      <c r="C51" s="252" t="s">
        <v>502</v>
      </c>
      <c r="D51" s="252" t="s">
        <v>503</v>
      </c>
      <c r="E51" s="16" t="s">
        <v>1</v>
      </c>
      <c r="F51" s="253">
        <v>666</v>
      </c>
      <c r="G51" s="33"/>
      <c r="H51" s="38"/>
    </row>
    <row r="52" spans="1:8" s="2" customFormat="1" ht="16.899999999999999" customHeight="1">
      <c r="A52" s="33"/>
      <c r="B52" s="38"/>
      <c r="C52" s="254" t="s">
        <v>558</v>
      </c>
      <c r="D52" s="33"/>
      <c r="E52" s="33"/>
      <c r="F52" s="33"/>
      <c r="G52" s="33"/>
      <c r="H52" s="38"/>
    </row>
    <row r="53" spans="1:8" s="2" customFormat="1" ht="16.899999999999999" customHeight="1">
      <c r="A53" s="33"/>
      <c r="B53" s="38"/>
      <c r="C53" s="252" t="s">
        <v>497</v>
      </c>
      <c r="D53" s="252" t="s">
        <v>498</v>
      </c>
      <c r="E53" s="16" t="s">
        <v>206</v>
      </c>
      <c r="F53" s="253">
        <v>666</v>
      </c>
      <c r="G53" s="33"/>
      <c r="H53" s="38"/>
    </row>
    <row r="54" spans="1:8" s="2" customFormat="1" ht="16.899999999999999" customHeight="1">
      <c r="A54" s="33"/>
      <c r="B54" s="38"/>
      <c r="C54" s="252" t="s">
        <v>272</v>
      </c>
      <c r="D54" s="252" t="s">
        <v>273</v>
      </c>
      <c r="E54" s="16" t="s">
        <v>206</v>
      </c>
      <c r="F54" s="253">
        <v>766</v>
      </c>
      <c r="G54" s="33"/>
      <c r="H54" s="38"/>
    </row>
    <row r="55" spans="1:8" s="2" customFormat="1" ht="16.899999999999999" customHeight="1">
      <c r="A55" s="33"/>
      <c r="B55" s="38"/>
      <c r="C55" s="252" t="s">
        <v>268</v>
      </c>
      <c r="D55" s="252" t="s">
        <v>269</v>
      </c>
      <c r="E55" s="16" t="s">
        <v>206</v>
      </c>
      <c r="F55" s="253">
        <v>766</v>
      </c>
      <c r="G55" s="33"/>
      <c r="H55" s="38"/>
    </row>
    <row r="56" spans="1:8" s="2" customFormat="1" ht="16.899999999999999" customHeight="1">
      <c r="A56" s="33"/>
      <c r="B56" s="38"/>
      <c r="C56" s="252" t="s">
        <v>276</v>
      </c>
      <c r="D56" s="252" t="s">
        <v>277</v>
      </c>
      <c r="E56" s="16" t="s">
        <v>206</v>
      </c>
      <c r="F56" s="253">
        <v>766</v>
      </c>
      <c r="G56" s="33"/>
      <c r="H56" s="38"/>
    </row>
    <row r="57" spans="1:8" s="2" customFormat="1" ht="22.5">
      <c r="A57" s="33"/>
      <c r="B57" s="38"/>
      <c r="C57" s="252" t="s">
        <v>281</v>
      </c>
      <c r="D57" s="252" t="s">
        <v>282</v>
      </c>
      <c r="E57" s="16" t="s">
        <v>206</v>
      </c>
      <c r="F57" s="253">
        <v>766</v>
      </c>
      <c r="G57" s="33"/>
      <c r="H57" s="38"/>
    </row>
    <row r="58" spans="1:8" s="2" customFormat="1" ht="16.899999999999999" customHeight="1">
      <c r="A58" s="33"/>
      <c r="B58" s="38"/>
      <c r="C58" s="252" t="s">
        <v>325</v>
      </c>
      <c r="D58" s="252" t="s">
        <v>326</v>
      </c>
      <c r="E58" s="16" t="s">
        <v>293</v>
      </c>
      <c r="F58" s="253">
        <v>215.422</v>
      </c>
      <c r="G58" s="33"/>
      <c r="H58" s="38"/>
    </row>
    <row r="59" spans="1:8" s="2" customFormat="1" ht="22.5">
      <c r="A59" s="33"/>
      <c r="B59" s="38"/>
      <c r="C59" s="252" t="s">
        <v>546</v>
      </c>
      <c r="D59" s="252" t="s">
        <v>547</v>
      </c>
      <c r="E59" s="16" t="s">
        <v>293</v>
      </c>
      <c r="F59" s="253">
        <v>161.172</v>
      </c>
      <c r="G59" s="33"/>
      <c r="H59" s="38"/>
    </row>
    <row r="60" spans="1:8" s="2" customFormat="1" ht="7.35" customHeight="1">
      <c r="A60" s="33"/>
      <c r="B60" s="138"/>
      <c r="C60" s="139"/>
      <c r="D60" s="139"/>
      <c r="E60" s="139"/>
      <c r="F60" s="139"/>
      <c r="G60" s="139"/>
      <c r="H60" s="38"/>
    </row>
    <row r="61" spans="1:8" s="2" customFormat="1" ht="11.25">
      <c r="A61" s="33"/>
      <c r="B61" s="33"/>
      <c r="C61" s="33"/>
      <c r="D61" s="33"/>
      <c r="E61" s="33"/>
      <c r="F61" s="33"/>
      <c r="G61" s="33"/>
      <c r="H61" s="33"/>
    </row>
  </sheetData>
  <sheetProtection algorithmName="SHA-512" hashValue="OxXxyBfIbQYZ4DV/PUoovKQVNfk72ttR9rIbSj5yuAR0cboyaR7boQis+G6m1A5GH84jvemFraSq71/FkC9jrw==" saltValue="8RG/0tWVbhYpLWJqZsYO3T6lLsV6mEJfBlNYZLrV4Rb42P/FVNTGTysdoZ762XifW+jADrx0Xfqqon+14d1zf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00 - VRN</vt:lpstr>
      <vt:lpstr>01.1 - I.etapa - stavba (...</vt:lpstr>
      <vt:lpstr>01.2 - I.etapa - sanace z...</vt:lpstr>
      <vt:lpstr>02.1 - II.etapa - stavba ...</vt:lpstr>
      <vt:lpstr>02.2 - II.etapa - sanace ...</vt:lpstr>
      <vt:lpstr>03 - III.etapa (km 0,320 ...</vt:lpstr>
      <vt:lpstr>Seznam figur</vt:lpstr>
      <vt:lpstr>'00 - VRN'!Názvy_tisku</vt:lpstr>
      <vt:lpstr>'01.1 - I.etapa - stavba (...'!Názvy_tisku</vt:lpstr>
      <vt:lpstr>'01.2 - I.etapa - sanace z...'!Názvy_tisku</vt:lpstr>
      <vt:lpstr>'02.1 - II.etapa - stavba ...'!Názvy_tisku</vt:lpstr>
      <vt:lpstr>'02.2 - II.etapa - sanace ...'!Názvy_tisku</vt:lpstr>
      <vt:lpstr>'03 - III.etapa (km 0,320 ...'!Názvy_tisku</vt:lpstr>
      <vt:lpstr>'Rekapitulace stavby'!Názvy_tisku</vt:lpstr>
      <vt:lpstr>'Seznam figur'!Názvy_tisku</vt:lpstr>
      <vt:lpstr>'00 - VRN'!Oblast_tisku</vt:lpstr>
      <vt:lpstr>'01.1 - I.etapa - stavba (...'!Oblast_tisku</vt:lpstr>
      <vt:lpstr>'01.2 - I.etapa - sanace z...'!Oblast_tisku</vt:lpstr>
      <vt:lpstr>'02.1 - II.etapa - stavba ...'!Oblast_tisku</vt:lpstr>
      <vt:lpstr>'02.2 - II.etapa - sanace ...'!Oblast_tisku</vt:lpstr>
      <vt:lpstr>'03 - III.etapa (km 0,320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Ivasienko</cp:lastModifiedBy>
  <dcterms:created xsi:type="dcterms:W3CDTF">2021-01-13T20:06:44Z</dcterms:created>
  <dcterms:modified xsi:type="dcterms:W3CDTF">2021-01-15T16:45:19Z</dcterms:modified>
</cp:coreProperties>
</file>