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-01.1 - Architektonické..." sheetId="2" r:id="rId2"/>
    <sheet name="SO-01.2 - Architektonické..." sheetId="3" r:id="rId3"/>
    <sheet name="D.01.4.1 - Zdravotechnika" sheetId="4" r:id="rId4"/>
    <sheet name="D.01.4.2 - Vzduchotechnik..." sheetId="5" r:id="rId5"/>
    <sheet name="D.01.4.3 - Elektroinstala..." sheetId="6" r:id="rId6"/>
    <sheet name="D.01.4.4 - Technologické ..." sheetId="7" r:id="rId7"/>
    <sheet name="VRN-01 - VRN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'SO-01.1 - Architektonické...'!$C$96:$K$329</definedName>
    <definedName name="_xlnm.Print_Area" localSheetId="1">'SO-01.1 - Architektonické...'!$C$4:$J$41,'SO-01.1 - Architektonické...'!$C$47:$J$76,'SO-01.1 - Architektonické...'!$C$82:$K$329</definedName>
    <definedName name="_xlnm.Print_Titles" localSheetId="1">'SO-01.1 - Architektonické...'!$96:$96</definedName>
    <definedName name="_xlnm._FilterDatabase" localSheetId="2" hidden="1">'SO-01.2 - Architektonické...'!$C$105:$K$688</definedName>
    <definedName name="_xlnm.Print_Area" localSheetId="2">'SO-01.2 - Architektonické...'!$C$4:$J$41,'SO-01.2 - Architektonické...'!$C$47:$J$85,'SO-01.2 - Architektonické...'!$C$91:$K$688</definedName>
    <definedName name="_xlnm.Print_Titles" localSheetId="2">'SO-01.2 - Architektonické...'!$105:$105</definedName>
    <definedName name="_xlnm._FilterDatabase" localSheetId="3" hidden="1">'D.01.4.1 - Zdravotechnika'!$C$91:$K$148</definedName>
    <definedName name="_xlnm.Print_Area" localSheetId="3">'D.01.4.1 - Zdravotechnika'!$C$4:$J$41,'D.01.4.1 - Zdravotechnika'!$C$47:$J$71,'D.01.4.1 - Zdravotechnika'!$C$77:$K$148</definedName>
    <definedName name="_xlnm.Print_Titles" localSheetId="3">'D.01.4.1 - Zdravotechnika'!$91:$91</definedName>
    <definedName name="_xlnm._FilterDatabase" localSheetId="4" hidden="1">'D.01.4.2 - Vzduchotechnik...'!$C$95:$K$170</definedName>
    <definedName name="_xlnm.Print_Area" localSheetId="4">'D.01.4.2 - Vzduchotechnik...'!$C$4:$J$41,'D.01.4.2 - Vzduchotechnik...'!$C$47:$J$75,'D.01.4.2 - Vzduchotechnik...'!$C$81:$K$170</definedName>
    <definedName name="_xlnm.Print_Titles" localSheetId="4">'D.01.4.2 - Vzduchotechnik...'!$95:$95</definedName>
    <definedName name="_xlnm._FilterDatabase" localSheetId="5" hidden="1">'D.01.4.3 - Elektroinstala...'!$C$95:$K$161</definedName>
    <definedName name="_xlnm.Print_Area" localSheetId="5">'D.01.4.3 - Elektroinstala...'!$C$4:$J$41,'D.01.4.3 - Elektroinstala...'!$C$47:$J$75,'D.01.4.3 - Elektroinstala...'!$C$81:$K$161</definedName>
    <definedName name="_xlnm.Print_Titles" localSheetId="5">'D.01.4.3 - Elektroinstala...'!$95:$95</definedName>
    <definedName name="_xlnm._FilterDatabase" localSheetId="6" hidden="1">'D.01.4.4 - Technologické ...'!$C$87:$K$110</definedName>
    <definedName name="_xlnm.Print_Area" localSheetId="6">'D.01.4.4 - Technologické ...'!$C$4:$J$41,'D.01.4.4 - Technologické ...'!$C$47:$J$67,'D.01.4.4 - Technologické ...'!$C$73:$K$110</definedName>
    <definedName name="_xlnm.Print_Titles" localSheetId="6">'D.01.4.4 - Technologické ...'!$87:$87</definedName>
    <definedName name="_xlnm._FilterDatabase" localSheetId="7" hidden="1">'VRN-01 - VRN'!$C$89:$K$107</definedName>
    <definedName name="_xlnm.Print_Area" localSheetId="7">'VRN-01 - VRN'!$C$4:$J$41,'VRN-01 - VRN'!$C$47:$J$69,'VRN-01 - VRN'!$C$75:$K$107</definedName>
    <definedName name="_xlnm.Print_Titles" localSheetId="7">'VRN-01 - VRN'!$89:$89</definedName>
    <definedName name="_xlnm.Print_Area" localSheetId="8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8" r="J39"/>
  <c r="J38"/>
  <c i="1" r="AY63"/>
  <c i="8" r="J37"/>
  <c i="1" r="AX63"/>
  <c i="8" r="BI106"/>
  <c r="BH106"/>
  <c r="BG106"/>
  <c r="BF106"/>
  <c r="T106"/>
  <c r="T105"/>
  <c r="R106"/>
  <c r="R105"/>
  <c r="P106"/>
  <c r="P105"/>
  <c r="BK106"/>
  <c r="BK105"/>
  <c r="J105"/>
  <c r="J106"/>
  <c r="BE106"/>
  <c r="J68"/>
  <c r="BI103"/>
  <c r="BH103"/>
  <c r="BG103"/>
  <c r="BF103"/>
  <c r="T103"/>
  <c r="T102"/>
  <c r="R103"/>
  <c r="R102"/>
  <c r="P103"/>
  <c r="P102"/>
  <c r="BK103"/>
  <c r="BK102"/>
  <c r="J102"/>
  <c r="J103"/>
  <c r="BE103"/>
  <c r="J67"/>
  <c r="BI100"/>
  <c r="BH100"/>
  <c r="BG100"/>
  <c r="BF100"/>
  <c r="T100"/>
  <c r="T99"/>
  <c r="R100"/>
  <c r="R99"/>
  <c r="P100"/>
  <c r="P99"/>
  <c r="BK100"/>
  <c r="BK99"/>
  <c r="J99"/>
  <c r="J100"/>
  <c r="BE100"/>
  <c r="J66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F39"/>
  <c i="1" r="BD63"/>
  <c i="8" r="BH93"/>
  <c r="F38"/>
  <c i="1" r="BC63"/>
  <c i="8" r="BG93"/>
  <c r="F37"/>
  <c i="1" r="BB63"/>
  <c i="8" r="BF93"/>
  <c r="J36"/>
  <c i="1" r="AW63"/>
  <c i="8" r="F36"/>
  <c i="1" r="BA63"/>
  <c i="8" r="T93"/>
  <c r="T92"/>
  <c r="T91"/>
  <c r="T90"/>
  <c r="R93"/>
  <c r="R92"/>
  <c r="R91"/>
  <c r="R90"/>
  <c r="P93"/>
  <c r="P92"/>
  <c r="P91"/>
  <c r="P90"/>
  <c i="1" r="AU63"/>
  <c i="8" r="BK93"/>
  <c r="BK92"/>
  <c r="J92"/>
  <c r="BK91"/>
  <c r="J91"/>
  <c r="BK90"/>
  <c r="J90"/>
  <c r="J63"/>
  <c r="J32"/>
  <c i="1" r="AG63"/>
  <c i="8" r="J93"/>
  <c r="BE93"/>
  <c r="J35"/>
  <c i="1" r="AV63"/>
  <c i="8" r="F35"/>
  <c i="1" r="AZ63"/>
  <c i="8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7" r="J39"/>
  <c r="J38"/>
  <c i="1" r="AY61"/>
  <c i="7" r="J37"/>
  <c i="1" r="AX61"/>
  <c i="7"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66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9"/>
  <c i="1" r="BD61"/>
  <c i="7" r="BH91"/>
  <c r="F38"/>
  <c i="1" r="BC61"/>
  <c i="7" r="BG91"/>
  <c r="F37"/>
  <c i="1" r="BB61"/>
  <c i="7" r="BF91"/>
  <c r="J36"/>
  <c i="1" r="AW61"/>
  <c i="7" r="F36"/>
  <c i="1" r="BA61"/>
  <c i="7" r="T91"/>
  <c r="T90"/>
  <c r="T89"/>
  <c r="T88"/>
  <c r="R91"/>
  <c r="R90"/>
  <c r="R89"/>
  <c r="R88"/>
  <c r="P91"/>
  <c r="P90"/>
  <c r="P89"/>
  <c r="P88"/>
  <c i="1" r="AU61"/>
  <c i="7" r="BK91"/>
  <c r="BK90"/>
  <c r="J90"/>
  <c r="BK89"/>
  <c r="J89"/>
  <c r="BK88"/>
  <c r="J88"/>
  <c r="J63"/>
  <c r="J32"/>
  <c i="1" r="AG61"/>
  <c i="7" r="J91"/>
  <c r="BE91"/>
  <c r="J35"/>
  <c i="1" r="AV61"/>
  <c i="7" r="F35"/>
  <c i="1" r="AZ61"/>
  <c i="7" r="J65"/>
  <c r="J64"/>
  <c r="J85"/>
  <c r="J84"/>
  <c r="F84"/>
  <c r="F82"/>
  <c r="E80"/>
  <c r="J59"/>
  <c r="J58"/>
  <c r="F58"/>
  <c r="F56"/>
  <c r="E54"/>
  <c r="J41"/>
  <c r="J20"/>
  <c r="E20"/>
  <c r="F85"/>
  <c r="F59"/>
  <c r="J19"/>
  <c r="J14"/>
  <c r="J82"/>
  <c r="J56"/>
  <c r="E7"/>
  <c r="E76"/>
  <c r="E50"/>
  <c i="6" r="J39"/>
  <c r="J38"/>
  <c i="1" r="AY60"/>
  <c i="6" r="J37"/>
  <c i="1" r="AX60"/>
  <c i="6"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74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73"/>
  <c r="BI154"/>
  <c r="BH154"/>
  <c r="BG154"/>
  <c r="BF154"/>
  <c r="T154"/>
  <c r="T153"/>
  <c r="R154"/>
  <c r="R153"/>
  <c r="P154"/>
  <c r="P153"/>
  <c r="BK154"/>
  <c r="BK153"/>
  <c r="J153"/>
  <c r="J154"/>
  <c r="BE154"/>
  <c r="J72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7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7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9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8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F39"/>
  <c i="1" r="BD60"/>
  <c i="6" r="BH100"/>
  <c r="F38"/>
  <c i="1" r="BC60"/>
  <c i="6" r="BG100"/>
  <c r="F37"/>
  <c i="1" r="BB60"/>
  <c i="6" r="BF100"/>
  <c r="J36"/>
  <c i="1" r="AW60"/>
  <c i="6" r="F36"/>
  <c i="1" r="BA60"/>
  <c i="6" r="T100"/>
  <c r="T99"/>
  <c r="T98"/>
  <c r="T97"/>
  <c r="T96"/>
  <c r="R100"/>
  <c r="R99"/>
  <c r="R98"/>
  <c r="R97"/>
  <c r="R96"/>
  <c r="P100"/>
  <c r="P99"/>
  <c r="P98"/>
  <c r="P97"/>
  <c r="P96"/>
  <c i="1" r="AU60"/>
  <c i="6" r="BK100"/>
  <c r="BK99"/>
  <c r="J99"/>
  <c r="BK98"/>
  <c r="J98"/>
  <c r="BK97"/>
  <c r="J97"/>
  <c r="BK96"/>
  <c r="J96"/>
  <c r="J63"/>
  <c r="J32"/>
  <c i="1" r="AG60"/>
  <c i="6" r="J100"/>
  <c r="BE100"/>
  <c r="J35"/>
  <c i="1" r="AV60"/>
  <c i="6" r="F35"/>
  <c i="1" r="AZ60"/>
  <c i="6" r="J66"/>
  <c r="J65"/>
  <c r="J64"/>
  <c r="J93"/>
  <c r="J92"/>
  <c r="F92"/>
  <c r="F90"/>
  <c r="E88"/>
  <c r="J59"/>
  <c r="J58"/>
  <c r="F58"/>
  <c r="F56"/>
  <c r="E54"/>
  <c r="J41"/>
  <c r="J20"/>
  <c r="E20"/>
  <c r="F93"/>
  <c r="F59"/>
  <c r="J19"/>
  <c r="J14"/>
  <c r="J90"/>
  <c r="J56"/>
  <c r="E7"/>
  <c r="E84"/>
  <c r="E50"/>
  <c i="5" r="J39"/>
  <c r="J38"/>
  <c i="1" r="AY59"/>
  <c i="5" r="J37"/>
  <c i="1" r="AX59"/>
  <c i="5"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74"/>
  <c r="BI166"/>
  <c r="BH166"/>
  <c r="BG166"/>
  <c r="BF166"/>
  <c r="T166"/>
  <c r="T165"/>
  <c r="R166"/>
  <c r="R165"/>
  <c r="P166"/>
  <c r="P165"/>
  <c r="BK166"/>
  <c r="BK165"/>
  <c r="J165"/>
  <c r="J166"/>
  <c r="BE166"/>
  <c r="J73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T159"/>
  <c r="R160"/>
  <c r="R159"/>
  <c r="P160"/>
  <c r="P159"/>
  <c r="BK160"/>
  <c r="BK159"/>
  <c r="J159"/>
  <c r="J160"/>
  <c r="BE160"/>
  <c r="J72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71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70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69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8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T125"/>
  <c r="R126"/>
  <c r="R125"/>
  <c r="P126"/>
  <c r="P125"/>
  <c r="BK126"/>
  <c r="BK125"/>
  <c r="J125"/>
  <c r="J126"/>
  <c r="BE126"/>
  <c r="J67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6"/>
  <c r="BI101"/>
  <c r="BH101"/>
  <c r="BG101"/>
  <c r="BF101"/>
  <c r="T101"/>
  <c r="R101"/>
  <c r="P101"/>
  <c r="BK101"/>
  <c r="J101"/>
  <c r="BE101"/>
  <c r="BI99"/>
  <c r="F39"/>
  <c i="1" r="BD59"/>
  <c i="5" r="BH99"/>
  <c r="F38"/>
  <c i="1" r="BC59"/>
  <c i="5" r="BG99"/>
  <c r="F37"/>
  <c i="1" r="BB59"/>
  <c i="5" r="BF99"/>
  <c r="J36"/>
  <c i="1" r="AW59"/>
  <c i="5" r="F36"/>
  <c i="1" r="BA59"/>
  <c i="5" r="T99"/>
  <c r="T98"/>
  <c r="T97"/>
  <c r="T96"/>
  <c r="R99"/>
  <c r="R98"/>
  <c r="R97"/>
  <c r="R96"/>
  <c r="P99"/>
  <c r="P98"/>
  <c r="P97"/>
  <c r="P96"/>
  <c i="1" r="AU59"/>
  <c i="5" r="BK99"/>
  <c r="BK98"/>
  <c r="J98"/>
  <c r="BK97"/>
  <c r="J97"/>
  <c r="BK96"/>
  <c r="J96"/>
  <c r="J63"/>
  <c r="J32"/>
  <c i="1" r="AG59"/>
  <c i="5" r="J99"/>
  <c r="BE99"/>
  <c r="J35"/>
  <c i="1" r="AV59"/>
  <c i="5" r="F35"/>
  <c i="1" r="AZ59"/>
  <c i="5" r="J65"/>
  <c r="J64"/>
  <c r="J93"/>
  <c r="J92"/>
  <c r="F92"/>
  <c r="F90"/>
  <c r="E88"/>
  <c r="J59"/>
  <c r="J58"/>
  <c r="F58"/>
  <c r="F56"/>
  <c r="E54"/>
  <c r="J41"/>
  <c r="J20"/>
  <c r="E20"/>
  <c r="F93"/>
  <c r="F59"/>
  <c r="J19"/>
  <c r="J14"/>
  <c r="J90"/>
  <c r="J56"/>
  <c r="E7"/>
  <c r="E84"/>
  <c r="E50"/>
  <c i="4" r="J39"/>
  <c r="J38"/>
  <c i="1" r="AY58"/>
  <c i="4" r="J37"/>
  <c i="1" r="AX58"/>
  <c i="4"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70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7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F39"/>
  <c i="1" r="BD58"/>
  <c i="4" r="BH96"/>
  <c r="F38"/>
  <c i="1" r="BC58"/>
  <c i="4" r="BG96"/>
  <c r="F37"/>
  <c i="1" r="BB58"/>
  <c i="4" r="BF96"/>
  <c r="J36"/>
  <c i="1" r="AW58"/>
  <c i="4" r="F36"/>
  <c i="1" r="BA58"/>
  <c i="4" r="T96"/>
  <c r="T95"/>
  <c r="T94"/>
  <c r="T93"/>
  <c r="T92"/>
  <c r="R96"/>
  <c r="R95"/>
  <c r="R94"/>
  <c r="R93"/>
  <c r="R92"/>
  <c r="P96"/>
  <c r="P95"/>
  <c r="P94"/>
  <c r="P93"/>
  <c r="P92"/>
  <c i="1" r="AU58"/>
  <c i="4" r="BK96"/>
  <c r="BK95"/>
  <c r="J95"/>
  <c r="BK94"/>
  <c r="J94"/>
  <c r="BK93"/>
  <c r="J93"/>
  <c r="BK92"/>
  <c r="J92"/>
  <c r="J63"/>
  <c r="J32"/>
  <c i="1" r="AG58"/>
  <c i="4" r="J96"/>
  <c r="BE96"/>
  <c r="J35"/>
  <c i="1" r="AV58"/>
  <c i="4" r="F35"/>
  <c i="1" r="AZ58"/>
  <c i="4" r="J66"/>
  <c r="J65"/>
  <c r="J64"/>
  <c r="J89"/>
  <c r="J88"/>
  <c r="F88"/>
  <c r="F86"/>
  <c r="E84"/>
  <c r="J59"/>
  <c r="J58"/>
  <c r="F58"/>
  <c r="F56"/>
  <c r="E54"/>
  <c r="J41"/>
  <c r="J20"/>
  <c r="E20"/>
  <c r="F89"/>
  <c r="F59"/>
  <c r="J19"/>
  <c r="J14"/>
  <c r="J86"/>
  <c r="J56"/>
  <c r="E7"/>
  <c r="E80"/>
  <c r="E50"/>
  <c i="3" r="J39"/>
  <c r="J38"/>
  <c i="1" r="AY57"/>
  <c i="3" r="J37"/>
  <c i="1" r="AX57"/>
  <c i="3" r="BI687"/>
  <c r="BH687"/>
  <c r="BG687"/>
  <c r="BF687"/>
  <c r="T687"/>
  <c r="R687"/>
  <c r="P687"/>
  <c r="BK687"/>
  <c r="J687"/>
  <c r="BE687"/>
  <c r="BI685"/>
  <c r="BH685"/>
  <c r="BG685"/>
  <c r="BF685"/>
  <c r="T685"/>
  <c r="R685"/>
  <c r="P685"/>
  <c r="BK685"/>
  <c r="J685"/>
  <c r="BE685"/>
  <c r="BI683"/>
  <c r="BH683"/>
  <c r="BG683"/>
  <c r="BF683"/>
  <c r="T683"/>
  <c r="R683"/>
  <c r="P683"/>
  <c r="BK683"/>
  <c r="J683"/>
  <c r="BE683"/>
  <c r="BI681"/>
  <c r="BH681"/>
  <c r="BG681"/>
  <c r="BF681"/>
  <c r="T681"/>
  <c r="R681"/>
  <c r="P681"/>
  <c r="BK681"/>
  <c r="J681"/>
  <c r="BE681"/>
  <c r="BI679"/>
  <c r="BH679"/>
  <c r="BG679"/>
  <c r="BF679"/>
  <c r="T679"/>
  <c r="T678"/>
  <c r="T677"/>
  <c r="R679"/>
  <c r="R678"/>
  <c r="R677"/>
  <c r="P679"/>
  <c r="P678"/>
  <c r="P677"/>
  <c r="BK679"/>
  <c r="BK678"/>
  <c r="J678"/>
  <c r="BK677"/>
  <c r="J677"/>
  <c r="J679"/>
  <c r="BE679"/>
  <c r="J84"/>
  <c r="J83"/>
  <c r="BI670"/>
  <c r="BH670"/>
  <c r="BG670"/>
  <c r="BF670"/>
  <c r="T670"/>
  <c r="T669"/>
  <c r="R670"/>
  <c r="R669"/>
  <c r="P670"/>
  <c r="P669"/>
  <c r="BK670"/>
  <c r="BK669"/>
  <c r="J669"/>
  <c r="J670"/>
  <c r="BE670"/>
  <c r="J82"/>
  <c r="BI653"/>
  <c r="BH653"/>
  <c r="BG653"/>
  <c r="BF653"/>
  <c r="T653"/>
  <c r="R653"/>
  <c r="P653"/>
  <c r="BK653"/>
  <c r="J653"/>
  <c r="BE653"/>
  <c r="BI637"/>
  <c r="BH637"/>
  <c r="BG637"/>
  <c r="BF637"/>
  <c r="T637"/>
  <c r="R637"/>
  <c r="P637"/>
  <c r="BK637"/>
  <c r="J637"/>
  <c r="BE637"/>
  <c r="BI635"/>
  <c r="BH635"/>
  <c r="BG635"/>
  <c r="BF635"/>
  <c r="T635"/>
  <c r="T634"/>
  <c r="R635"/>
  <c r="R634"/>
  <c r="P635"/>
  <c r="P634"/>
  <c r="BK635"/>
  <c r="BK634"/>
  <c r="J634"/>
  <c r="J635"/>
  <c r="BE635"/>
  <c r="J81"/>
  <c r="BI632"/>
  <c r="BH632"/>
  <c r="BG632"/>
  <c r="BF632"/>
  <c r="T632"/>
  <c r="R632"/>
  <c r="P632"/>
  <c r="BK632"/>
  <c r="J632"/>
  <c r="BE632"/>
  <c r="BI620"/>
  <c r="BH620"/>
  <c r="BG620"/>
  <c r="BF620"/>
  <c r="T620"/>
  <c r="R620"/>
  <c r="P620"/>
  <c r="BK620"/>
  <c r="J620"/>
  <c r="BE620"/>
  <c r="BI618"/>
  <c r="BH618"/>
  <c r="BG618"/>
  <c r="BF618"/>
  <c r="T618"/>
  <c r="R618"/>
  <c r="P618"/>
  <c r="BK618"/>
  <c r="J618"/>
  <c r="BE61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593"/>
  <c r="BH593"/>
  <c r="BG593"/>
  <c r="BF593"/>
  <c r="T593"/>
  <c r="T592"/>
  <c r="R593"/>
  <c r="R592"/>
  <c r="P593"/>
  <c r="P592"/>
  <c r="BK593"/>
  <c r="BK592"/>
  <c r="J592"/>
  <c r="J593"/>
  <c r="BE593"/>
  <c r="J80"/>
  <c r="BI590"/>
  <c r="BH590"/>
  <c r="BG590"/>
  <c r="BF590"/>
  <c r="T590"/>
  <c r="R590"/>
  <c r="P590"/>
  <c r="BK590"/>
  <c r="J590"/>
  <c r="BE590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69"/>
  <c r="BH569"/>
  <c r="BG569"/>
  <c r="BF569"/>
  <c r="T569"/>
  <c r="R569"/>
  <c r="P569"/>
  <c r="BK569"/>
  <c r="J569"/>
  <c r="BE569"/>
  <c r="BI564"/>
  <c r="BH564"/>
  <c r="BG564"/>
  <c r="BF564"/>
  <c r="T564"/>
  <c r="T563"/>
  <c r="R564"/>
  <c r="R563"/>
  <c r="P564"/>
  <c r="P563"/>
  <c r="BK564"/>
  <c r="BK563"/>
  <c r="J563"/>
  <c r="J564"/>
  <c r="BE564"/>
  <c r="J79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50"/>
  <c r="BH550"/>
  <c r="BG550"/>
  <c r="BF550"/>
  <c r="T550"/>
  <c r="R550"/>
  <c r="P550"/>
  <c r="BK550"/>
  <c r="J550"/>
  <c r="BE550"/>
  <c r="BI544"/>
  <c r="BH544"/>
  <c r="BG544"/>
  <c r="BF544"/>
  <c r="T544"/>
  <c r="R544"/>
  <c r="P544"/>
  <c r="BK544"/>
  <c r="J544"/>
  <c r="BE544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15"/>
  <c r="BH515"/>
  <c r="BG515"/>
  <c r="BF515"/>
  <c r="T515"/>
  <c r="R515"/>
  <c r="P515"/>
  <c r="BK515"/>
  <c r="J515"/>
  <c r="BE515"/>
  <c r="BI503"/>
  <c r="BH503"/>
  <c r="BG503"/>
  <c r="BF503"/>
  <c r="T503"/>
  <c r="R503"/>
  <c r="P503"/>
  <c r="BK503"/>
  <c r="J503"/>
  <c r="BE503"/>
  <c r="BI491"/>
  <c r="BH491"/>
  <c r="BG491"/>
  <c r="BF491"/>
  <c r="T491"/>
  <c r="T490"/>
  <c r="R491"/>
  <c r="R490"/>
  <c r="P491"/>
  <c r="P490"/>
  <c r="BK491"/>
  <c r="BK490"/>
  <c r="J490"/>
  <c r="J491"/>
  <c r="BE491"/>
  <c r="J78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1"/>
  <c r="BH481"/>
  <c r="BG481"/>
  <c r="BF481"/>
  <c r="T481"/>
  <c r="T480"/>
  <c r="R481"/>
  <c r="R480"/>
  <c r="P481"/>
  <c r="P480"/>
  <c r="BK481"/>
  <c r="BK480"/>
  <c r="J480"/>
  <c r="J481"/>
  <c r="BE481"/>
  <c r="J77"/>
  <c r="BI478"/>
  <c r="BH478"/>
  <c r="BG478"/>
  <c r="BF478"/>
  <c r="T478"/>
  <c r="R478"/>
  <c r="P478"/>
  <c r="BK478"/>
  <c r="J478"/>
  <c r="BE478"/>
  <c r="BI476"/>
  <c r="BH476"/>
  <c r="BG476"/>
  <c r="BF476"/>
  <c r="T476"/>
  <c r="R476"/>
  <c r="P476"/>
  <c r="BK476"/>
  <c r="J476"/>
  <c r="BE476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4"/>
  <c r="BH404"/>
  <c r="BG404"/>
  <c r="BF404"/>
  <c r="T404"/>
  <c r="T403"/>
  <c r="R404"/>
  <c r="R403"/>
  <c r="P404"/>
  <c r="P403"/>
  <c r="BK404"/>
  <c r="BK403"/>
  <c r="J403"/>
  <c r="J404"/>
  <c r="BE404"/>
  <c r="J76"/>
  <c r="BI401"/>
  <c r="BH401"/>
  <c r="BG401"/>
  <c r="BF401"/>
  <c r="T401"/>
  <c r="R401"/>
  <c r="P401"/>
  <c r="BK401"/>
  <c r="J401"/>
  <c r="BE401"/>
  <c r="BI396"/>
  <c r="BH396"/>
  <c r="BG396"/>
  <c r="BF396"/>
  <c r="T396"/>
  <c r="T395"/>
  <c r="R396"/>
  <c r="R395"/>
  <c r="P396"/>
  <c r="P395"/>
  <c r="BK396"/>
  <c r="BK395"/>
  <c r="J395"/>
  <c r="J396"/>
  <c r="BE396"/>
  <c r="J7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59"/>
  <c r="BH359"/>
  <c r="BG359"/>
  <c r="BF359"/>
  <c r="T359"/>
  <c r="T358"/>
  <c r="R359"/>
  <c r="R358"/>
  <c r="P359"/>
  <c r="P358"/>
  <c r="BK359"/>
  <c r="BK358"/>
  <c r="J358"/>
  <c r="J359"/>
  <c r="BE359"/>
  <c r="J74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28"/>
  <c r="BH328"/>
  <c r="BG328"/>
  <c r="BF328"/>
  <c r="T328"/>
  <c r="R328"/>
  <c r="P328"/>
  <c r="BK328"/>
  <c r="J328"/>
  <c r="BE328"/>
  <c r="BI326"/>
  <c r="BH326"/>
  <c r="BG326"/>
  <c r="BF326"/>
  <c r="T326"/>
  <c r="T325"/>
  <c r="R326"/>
  <c r="R325"/>
  <c r="P326"/>
  <c r="P325"/>
  <c r="BK326"/>
  <c r="BK325"/>
  <c r="J325"/>
  <c r="J326"/>
  <c r="BE326"/>
  <c r="J73"/>
  <c r="BI323"/>
  <c r="BH323"/>
  <c r="BG323"/>
  <c r="BF323"/>
  <c r="T323"/>
  <c r="R323"/>
  <c r="P323"/>
  <c r="BK323"/>
  <c r="J323"/>
  <c r="BE32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295"/>
  <c r="BH295"/>
  <c r="BG295"/>
  <c r="BF295"/>
  <c r="T295"/>
  <c r="T294"/>
  <c r="T293"/>
  <c r="R295"/>
  <c r="R294"/>
  <c r="R293"/>
  <c r="P295"/>
  <c r="P294"/>
  <c r="P293"/>
  <c r="BK295"/>
  <c r="BK294"/>
  <c r="J294"/>
  <c r="BK293"/>
  <c r="J293"/>
  <c r="J295"/>
  <c r="BE295"/>
  <c r="J72"/>
  <c r="J71"/>
  <c r="BI291"/>
  <c r="BH291"/>
  <c r="BG291"/>
  <c r="BF291"/>
  <c r="T291"/>
  <c r="T290"/>
  <c r="R291"/>
  <c r="R290"/>
  <c r="P291"/>
  <c r="P290"/>
  <c r="BK291"/>
  <c r="BK290"/>
  <c r="J290"/>
  <c r="J291"/>
  <c r="BE291"/>
  <c r="J70"/>
  <c r="BI276"/>
  <c r="BH276"/>
  <c r="BG276"/>
  <c r="BF276"/>
  <c r="T276"/>
  <c r="R276"/>
  <c r="P276"/>
  <c r="BK276"/>
  <c r="J276"/>
  <c r="BE276"/>
  <c r="BI274"/>
  <c r="BH274"/>
  <c r="BG274"/>
  <c r="BF274"/>
  <c r="T274"/>
  <c r="T273"/>
  <c r="R274"/>
  <c r="R273"/>
  <c r="P274"/>
  <c r="P273"/>
  <c r="BK274"/>
  <c r="BK273"/>
  <c r="J273"/>
  <c r="J274"/>
  <c r="BE274"/>
  <c r="J69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56"/>
  <c r="BH256"/>
  <c r="BG256"/>
  <c r="BF256"/>
  <c r="T256"/>
  <c r="R256"/>
  <c r="P256"/>
  <c r="BK256"/>
  <c r="J256"/>
  <c r="BE256"/>
  <c r="BI245"/>
  <c r="BH245"/>
  <c r="BG245"/>
  <c r="BF245"/>
  <c r="T245"/>
  <c r="R245"/>
  <c r="P245"/>
  <c r="BK245"/>
  <c r="J245"/>
  <c r="BE24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6"/>
  <c r="BH226"/>
  <c r="BG226"/>
  <c r="BF226"/>
  <c r="T226"/>
  <c r="R226"/>
  <c r="P226"/>
  <c r="BK226"/>
  <c r="J226"/>
  <c r="BE226"/>
  <c r="BI210"/>
  <c r="BH210"/>
  <c r="BG210"/>
  <c r="BF210"/>
  <c r="T210"/>
  <c r="T209"/>
  <c r="R210"/>
  <c r="R209"/>
  <c r="P210"/>
  <c r="P209"/>
  <c r="BK210"/>
  <c r="BK209"/>
  <c r="J209"/>
  <c r="J210"/>
  <c r="BE210"/>
  <c r="J68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T184"/>
  <c r="R185"/>
  <c r="R184"/>
  <c r="P185"/>
  <c r="P184"/>
  <c r="BK185"/>
  <c r="BK184"/>
  <c r="J184"/>
  <c r="J185"/>
  <c r="BE185"/>
  <c r="J6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0"/>
  <c r="BH150"/>
  <c r="BG150"/>
  <c r="BF150"/>
  <c r="T150"/>
  <c r="T149"/>
  <c r="R150"/>
  <c r="R149"/>
  <c r="P150"/>
  <c r="P149"/>
  <c r="BK150"/>
  <c r="BK149"/>
  <c r="J149"/>
  <c r="J150"/>
  <c r="BE150"/>
  <c r="J66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38"/>
  <c r="BH138"/>
  <c r="BG138"/>
  <c r="BF138"/>
  <c r="T138"/>
  <c r="R138"/>
  <c r="P138"/>
  <c r="BK138"/>
  <c r="J138"/>
  <c r="BE138"/>
  <c r="BI124"/>
  <c r="BH124"/>
  <c r="BG124"/>
  <c r="BF124"/>
  <c r="T124"/>
  <c r="R124"/>
  <c r="P124"/>
  <c r="BK124"/>
  <c r="J124"/>
  <c r="BE124"/>
  <c r="BI112"/>
  <c r="BH112"/>
  <c r="BG112"/>
  <c r="BF112"/>
  <c r="T112"/>
  <c r="R112"/>
  <c r="P112"/>
  <c r="BK112"/>
  <c r="J112"/>
  <c r="BE112"/>
  <c r="BI109"/>
  <c r="F39"/>
  <c i="1" r="BD57"/>
  <c i="3" r="BH109"/>
  <c r="F38"/>
  <c i="1" r="BC57"/>
  <c i="3" r="BG109"/>
  <c r="F37"/>
  <c i="1" r="BB57"/>
  <c i="3" r="BF109"/>
  <c r="J36"/>
  <c i="1" r="AW57"/>
  <c i="3" r="F36"/>
  <c i="1" r="BA57"/>
  <c i="3" r="T109"/>
  <c r="T108"/>
  <c r="T107"/>
  <c r="T106"/>
  <c r="R109"/>
  <c r="R108"/>
  <c r="R107"/>
  <c r="R106"/>
  <c r="P109"/>
  <c r="P108"/>
  <c r="P107"/>
  <c r="P106"/>
  <c i="1" r="AU57"/>
  <c i="3" r="BK109"/>
  <c r="BK108"/>
  <c r="J108"/>
  <c r="BK107"/>
  <c r="J107"/>
  <c r="BK106"/>
  <c r="J106"/>
  <c r="J63"/>
  <c r="J32"/>
  <c i="1" r="AG57"/>
  <c i="3" r="J109"/>
  <c r="BE109"/>
  <c r="J35"/>
  <c i="1" r="AV57"/>
  <c i="3" r="F35"/>
  <c i="1" r="AZ57"/>
  <c i="3" r="J65"/>
  <c r="J64"/>
  <c r="J103"/>
  <c r="J102"/>
  <c r="F102"/>
  <c r="F100"/>
  <c r="E98"/>
  <c r="J59"/>
  <c r="J58"/>
  <c r="F58"/>
  <c r="F56"/>
  <c r="E54"/>
  <c r="J41"/>
  <c r="J20"/>
  <c r="E20"/>
  <c r="F103"/>
  <c r="F59"/>
  <c r="J19"/>
  <c r="J14"/>
  <c r="J100"/>
  <c r="J56"/>
  <c r="E7"/>
  <c r="E94"/>
  <c r="E50"/>
  <c i="2" r="J39"/>
  <c r="J38"/>
  <c i="1" r="AY56"/>
  <c i="2" r="J37"/>
  <c i="1" r="AX56"/>
  <c i="2"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T320"/>
  <c r="R321"/>
  <c r="R320"/>
  <c r="P321"/>
  <c r="P320"/>
  <c r="BK321"/>
  <c r="BK320"/>
  <c r="J320"/>
  <c r="J321"/>
  <c r="BE321"/>
  <c r="J75"/>
  <c r="BI318"/>
  <c r="BH318"/>
  <c r="BG318"/>
  <c r="BF318"/>
  <c r="T318"/>
  <c r="R318"/>
  <c r="P318"/>
  <c r="BK318"/>
  <c r="J318"/>
  <c r="BE318"/>
  <c r="BI303"/>
  <c r="BH303"/>
  <c r="BG303"/>
  <c r="BF303"/>
  <c r="T303"/>
  <c r="T302"/>
  <c r="R303"/>
  <c r="R302"/>
  <c r="P303"/>
  <c r="P302"/>
  <c r="BK303"/>
  <c r="BK302"/>
  <c r="J302"/>
  <c r="J303"/>
  <c r="BE303"/>
  <c r="J74"/>
  <c r="BI300"/>
  <c r="BH300"/>
  <c r="BG300"/>
  <c r="BF300"/>
  <c r="T300"/>
  <c r="R300"/>
  <c r="P300"/>
  <c r="BK300"/>
  <c r="J300"/>
  <c r="BE300"/>
  <c r="BI295"/>
  <c r="BH295"/>
  <c r="BG295"/>
  <c r="BF295"/>
  <c r="T295"/>
  <c r="T294"/>
  <c r="R295"/>
  <c r="R294"/>
  <c r="P295"/>
  <c r="P294"/>
  <c r="BK295"/>
  <c r="BK294"/>
  <c r="J294"/>
  <c r="J295"/>
  <c r="BE295"/>
  <c r="J73"/>
  <c r="BI292"/>
  <c r="BH292"/>
  <c r="BG292"/>
  <c r="BF292"/>
  <c r="T292"/>
  <c r="R292"/>
  <c r="P292"/>
  <c r="BK292"/>
  <c r="J292"/>
  <c r="BE292"/>
  <c r="BI275"/>
  <c r="BH275"/>
  <c r="BG275"/>
  <c r="BF275"/>
  <c r="T275"/>
  <c r="T274"/>
  <c r="R275"/>
  <c r="R274"/>
  <c r="P275"/>
  <c r="P274"/>
  <c r="BK275"/>
  <c r="BK274"/>
  <c r="J274"/>
  <c r="J275"/>
  <c r="BE275"/>
  <c r="J72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T265"/>
  <c r="R266"/>
  <c r="R265"/>
  <c r="P266"/>
  <c r="P265"/>
  <c r="BK266"/>
  <c r="BK265"/>
  <c r="J265"/>
  <c r="J266"/>
  <c r="BE266"/>
  <c r="J71"/>
  <c r="BI263"/>
  <c r="BH263"/>
  <c r="BG263"/>
  <c r="BF263"/>
  <c r="T263"/>
  <c r="R263"/>
  <c r="P263"/>
  <c r="BK263"/>
  <c r="J263"/>
  <c r="BE263"/>
  <c r="BI260"/>
  <c r="BH260"/>
  <c r="BG260"/>
  <c r="BF260"/>
  <c r="T260"/>
  <c r="T259"/>
  <c r="R260"/>
  <c r="R259"/>
  <c r="P260"/>
  <c r="P259"/>
  <c r="BK260"/>
  <c r="BK259"/>
  <c r="J259"/>
  <c r="J260"/>
  <c r="BE260"/>
  <c r="J70"/>
  <c r="BI257"/>
  <c r="BH257"/>
  <c r="BG257"/>
  <c r="BF257"/>
  <c r="T257"/>
  <c r="R257"/>
  <c r="P257"/>
  <c r="BK257"/>
  <c r="J257"/>
  <c r="BE257"/>
  <c r="BI254"/>
  <c r="BH254"/>
  <c r="BG254"/>
  <c r="BF254"/>
  <c r="T254"/>
  <c r="T253"/>
  <c r="T252"/>
  <c r="R254"/>
  <c r="R253"/>
  <c r="R252"/>
  <c r="P254"/>
  <c r="P253"/>
  <c r="P252"/>
  <c r="BK254"/>
  <c r="BK253"/>
  <c r="J253"/>
  <c r="BK252"/>
  <c r="J252"/>
  <c r="J254"/>
  <c r="BE254"/>
  <c r="J69"/>
  <c r="J68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/>
  <c r="J243"/>
  <c r="BE243"/>
  <c r="J67"/>
  <c r="BI238"/>
  <c r="BH238"/>
  <c r="BG238"/>
  <c r="BF238"/>
  <c r="T238"/>
  <c r="R238"/>
  <c r="P238"/>
  <c r="BK238"/>
  <c r="J238"/>
  <c r="BE238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0"/>
  <c r="BH220"/>
  <c r="BG220"/>
  <c r="BF220"/>
  <c r="T220"/>
  <c r="R220"/>
  <c r="P220"/>
  <c r="BK220"/>
  <c r="J220"/>
  <c r="BE220"/>
  <c r="BI214"/>
  <c r="BH214"/>
  <c r="BG214"/>
  <c r="BF214"/>
  <c r="T214"/>
  <c r="R214"/>
  <c r="P214"/>
  <c r="BK214"/>
  <c r="J214"/>
  <c r="BE214"/>
  <c r="BI206"/>
  <c r="BH206"/>
  <c r="BG206"/>
  <c r="BF206"/>
  <c r="T206"/>
  <c r="R206"/>
  <c r="P206"/>
  <c r="BK206"/>
  <c r="J206"/>
  <c r="BE206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69"/>
  <c r="BH169"/>
  <c r="BG169"/>
  <c r="BF169"/>
  <c r="T169"/>
  <c r="R169"/>
  <c r="P169"/>
  <c r="BK169"/>
  <c r="J169"/>
  <c r="BE169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3"/>
  <c r="BH143"/>
  <c r="BG143"/>
  <c r="BF143"/>
  <c r="T143"/>
  <c r="R143"/>
  <c r="P143"/>
  <c r="BK143"/>
  <c r="J143"/>
  <c r="BE143"/>
  <c r="BI141"/>
  <c r="BH141"/>
  <c r="BG141"/>
  <c r="BF141"/>
  <c r="T141"/>
  <c r="T140"/>
  <c r="R141"/>
  <c r="R140"/>
  <c r="P141"/>
  <c r="P140"/>
  <c r="BK141"/>
  <c r="BK140"/>
  <c r="J140"/>
  <c r="J141"/>
  <c r="BE141"/>
  <c r="J66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F39"/>
  <c i="1" r="BD56"/>
  <c i="2" r="BH100"/>
  <c r="F38"/>
  <c i="1" r="BC56"/>
  <c i="2" r="BG100"/>
  <c r="F37"/>
  <c i="1" r="BB56"/>
  <c i="2" r="BF100"/>
  <c r="J36"/>
  <c i="1" r="AW56"/>
  <c i="2" r="F36"/>
  <c i="1" r="BA56"/>
  <c i="2" r="T100"/>
  <c r="T99"/>
  <c r="T98"/>
  <c r="T97"/>
  <c r="R100"/>
  <c r="R99"/>
  <c r="R98"/>
  <c r="R97"/>
  <c r="P100"/>
  <c r="P99"/>
  <c r="P98"/>
  <c r="P97"/>
  <c i="1" r="AU56"/>
  <c i="2" r="BK100"/>
  <c r="BK99"/>
  <c r="J99"/>
  <c r="BK98"/>
  <c r="J98"/>
  <c r="BK97"/>
  <c r="J97"/>
  <c r="J63"/>
  <c r="J32"/>
  <c i="1" r="AG56"/>
  <c i="2" r="J100"/>
  <c r="BE100"/>
  <c r="J35"/>
  <c i="1" r="AV56"/>
  <c i="2" r="F35"/>
  <c i="1" r="AZ56"/>
  <c i="2" r="J65"/>
  <c r="J64"/>
  <c r="J94"/>
  <c r="J93"/>
  <c r="F93"/>
  <c r="F91"/>
  <c r="E89"/>
  <c r="J59"/>
  <c r="J58"/>
  <c r="F58"/>
  <c r="F56"/>
  <c r="E54"/>
  <c r="J41"/>
  <c r="J20"/>
  <c r="E20"/>
  <c r="F94"/>
  <c r="F59"/>
  <c r="J19"/>
  <c r="J14"/>
  <c r="J91"/>
  <c r="J56"/>
  <c r="E7"/>
  <c r="E85"/>
  <c r="E50"/>
  <c i="1" r="BD62"/>
  <c r="BC62"/>
  <c r="BB62"/>
  <c r="BA62"/>
  <c r="AZ62"/>
  <c r="AY62"/>
  <c r="AX62"/>
  <c r="AW62"/>
  <c r="AV62"/>
  <c r="AU62"/>
  <c r="AT62"/>
  <c r="AS62"/>
  <c r="AG62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3"/>
  <c r="AN63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<sst xmlns="http://schemas.openxmlformats.org/spreadsheetml/2006/main">
  <si>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</si>
  <si>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</si>
  <si>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</si>
  <si>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</si>
  <si>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</si>
  <si>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{fd3b83b8-4b25-4fb9-b147-102765cb159b}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</si>
  <si>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</si>
  <si>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</si>
  <si>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</si>
  <si>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</si>
  <si>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</si>
  <si>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</si>
  <si>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</si>
  <si>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</si>
  <si>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2020_068_VZ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</si>
  <si>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</si>
  <si>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</si>
  <si>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ZŠ Šimanovská - gastroprovoz</t>
  </si>
  <si>
    <t>KSO:</t>
  </si>
  <si>
    <t/>
  </si>
  <si>
    <t>CC-CZ:</t>
  </si>
  <si>
    <t>Místo:</t>
  </si>
  <si>
    <t>Šimanovská 16, Praha 14</t>
  </si>
  <si>
    <t>Datum:</t>
  </si>
  <si>
    <t>23. 12. 2020</t>
  </si>
  <si>
    <t>Zadavatel:</t>
  </si>
  <si>
    <t>IČ:</t>
  </si>
  <si>
    <t>Městská část Praha 14</t>
  </si>
  <si>
    <t>DIČ:</t>
  </si>
  <si>
    <t>Uchazeč:</t>
  </si>
  <si>
    <t>Vyplň údaj</t>
  </si>
  <si>
    <t>Projektant:</t>
  </si>
  <si>
    <t>OMEGA project, s.r.o.</t>
  </si>
  <si>
    <t>True</t>
  </si>
  <si>
    <t>Zpracovatel:</t>
  </si>
  <si>
    <t>Vít Včeliš, 724538658, vitvcelis@seznam.cz</t>
  </si>
  <si>
    <t>Poznámka:</t>
  </si>
  <si>
    <t xml:space="preserve">Seznam dokumentace:_x000d_
A	   PRŮVODNÍ ZPRÁVA_x000d_
B	   SOUHRNNÁ TECHNICKÁ ZPRÁVA_x000d_
C	   SITUAČNÍ VÝKRESY_x000d_
C1.1	   SITUACE ŠIRŠÍCH VZTAHŮ_x000d_
C1.2	   SITUAČNÍ VÝKRES_x000d_
C1.3	   SITUAČNÍ KOORDINAČNÍ_x000d_
D1.1	   ARCHITEKTONICKO-STAVEBNÍ ŘEŠENÍ_x000d_
D1.1.01	   TECHNICKÁ ZPRÁVA+SKLADBY KONSTRUKCÍ_x000d_
D1.1.02	   PŮDORYS - STÁVAJÍCÍ STAV, DEMOLICE_x000d_
D1.1.03	   ŘEZ - STÁVAJÍCÍ STAV, DEMOLICE_x000d_
D1.1.04	   POHLED JIŽNÍ - STÁVAJÍCÍ STAV, DEMOLICE_x000d_
D1.1.05	   NÁVRH - PŮDORYS 1.PP_x000d_
D1.1.06	   NÁVRH - ŘEZY_x000d_
D1.1.07	   INSTALAČNÍCH VÝVODŮ_x000d_
D1.1.08	   TABULKA DVEŘÍ_x000d_
D1.1.09	   TABULKA OKEN_x000d_
D1.1.10	   TABULKA KLEMPÍŘSKÝCH PRVKŮ_x000d_
D1.1.11	   TABULKA TRUHLÁŘSKÝCH PRVKŮ_x000d_
D1.1.12	   TABULKA ZÁMEČNICKÝCH  PRVKŮ_x000d_
D1.1.13	   TABULKA OSTATNÍCH VÝROBKŮ_x000d_
D1.2	   STAVEBNĚ TECHNICKÉ ŘEŠENÍ_x000d_
D1.3	   POŽÁRNĚ BEZPEČNOSTNÍ ŘEŠENÍ_x000d_
D1.4	   TECHNIKA PROSTŘEDÍ STAVEB_x000d_
D1.4.01	   ZDRAVOTNĚ TECHNICKÉ INSTALACE_x000d_
D1.4.02	   VZDUCHOTECHNIKA_x000d_
D1.4.03	   SILNOPROUDÁ + SLABOPROUDÁ ELEKTROTECHNIKA_x000d_
D1.4.04	   NÁVRH TECHNOLOGICKÉHO VYBAVENÍ A VÝDEJE JÍDEL_x000d_
E	   ROZPOČET, VÝKAZ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</si>
  <si>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</si>
  <si>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</si>
  <si>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</si>
  <si>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</si>
  <si>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</si>
  <si>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</si>
  <si>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</si>
  <si>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</si>
  <si>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</si>
  <si>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</si>
  <si>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</si>
  <si>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</si>
  <si>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</si>
  <si>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</si>
  <si>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</si>
  <si>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</si>
  <si>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</si>
  <si>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</si>
  <si>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</si>
  <si>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</si>
  <si>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</si>
  <si>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</si>
  <si>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</si>
  <si>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</si>
  <si>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</si>
  <si>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</si>
  <si>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</si>
  <si>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</si>
  <si>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</si>
  <si>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</si>
  <si>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</si>
  <si>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</si>
  <si>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</si>
  <si>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</si>
  <si>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</si>
  <si>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</si>
  <si>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</si>
  <si>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</si>
  <si>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</t>
  </si>
  <si>
    <t>Stavební objekty</t>
  </si>
  <si>
    <t>STA</t>
  </si>
  <si>
    <t>1</t>
  </si>
  <si>
    <t>{160d88b6-f331-4585-92dc-762be73e59ea}</t>
  </si>
  <si>
    <t>2</t>
  </si>
  <si>
    <t>/</t>
  </si>
  <si>
    <t>SO-01.1</t>
  </si>
  <si>
    <t>Architektonické a stavební řešení - Demolice, bourání</t>
  </si>
  <si>
    <t>Soupis</t>
  </si>
  <si>
    <t>{f65254bb-1d1a-4026-83e0-d3c8af9a2550}</t>
  </si>
  <si>
    <t>SO-01.2</t>
  </si>
  <si>
    <t>Architektonické a stavební řešení - Nový stav</t>
  </si>
  <si>
    <t>{b3fcb819-4f64-44bc-854f-cd192f4d7404}</t>
  </si>
  <si>
    <t>D.01.4.1</t>
  </si>
  <si>
    <t>Zdravotechnika</t>
  </si>
  <si>
    <t>{d2af4f07-86c4-4559-936c-fec324e89ce4}</t>
  </si>
  <si>
    <t>D.01.4.2</t>
  </si>
  <si>
    <t>Vzduchotechnika, chlazení</t>
  </si>
  <si>
    <t>{06a5f35c-f82d-4d6b-a03f-35545e968cad}</t>
  </si>
  <si>
    <t>D.01.4.3</t>
  </si>
  <si>
    <t>Elektroinstalace - silnoproud + slaboporud</t>
  </si>
  <si>
    <t>{891690bf-6876-46a1-a715-c1a0b42cbd0e}</t>
  </si>
  <si>
    <t>D.01.4.4</t>
  </si>
  <si>
    <t>Technologické vybavení</t>
  </si>
  <si>
    <t>{c17669b9-fa23-42da-ad90-c64a842e5b85}</t>
  </si>
  <si>
    <t>VRN</t>
  </si>
  <si>
    <t>Vedlejší rozpočtové náklady</t>
  </si>
  <si>
    <t>{068de8e5-288d-4763-9433-1726e5f85d22}</t>
  </si>
  <si>
    <t>VRN-01</t>
  </si>
  <si>
    <t>{e34332af-ebe4-4a17-b0eb-4c0b95f6c763}</t>
  </si>
  <si>
    <t>KRYCÍ LIST SOUPISU PRACÍ</t>
  </si>
  <si>
    <t>Objekt:</t>
  </si>
  <si>
    <t>SO - Stavební objekty</t>
  </si>
  <si>
    <t>Soupis:</t>
  </si>
  <si>
    <t>SO-01.1 - Architektonické a stavební řešení - Demolice, bourání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</si>
  <si>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</si>
  <si>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</si>
  <si>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</si>
  <si>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</si>
  <si>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</si>
  <si>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</si>
  <si>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</si>
  <si>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</si>
  <si>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</si>
  <si>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</si>
  <si>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</si>
  <si>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</si>
  <si>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</si>
  <si>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771 - Podlahy z dlaždic</t>
  </si>
  <si>
    <t xml:space="preserve">    776 - Podlahy povlakové</t>
  </si>
  <si>
    <t xml:space="preserve">    781 - Dokončovací práce - obklady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</si>
  <si>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</si>
  <si>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</si>
  <si>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</si>
  <si>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</si>
  <si>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</si>
  <si>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</si>
  <si>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</si>
  <si>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</si>
  <si>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</si>
  <si>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</si>
  <si>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</si>
  <si>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</si>
  <si>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</si>
  <si>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</si>
  <si>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</si>
  <si>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</si>
  <si>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</si>
  <si>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</si>
  <si>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</si>
  <si>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</si>
  <si>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</si>
  <si>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</si>
  <si>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2019 02</t>
  </si>
  <si>
    <t>4</t>
  </si>
  <si>
    <t>-8895507</t>
  </si>
  <si>
    <t>P</t>
  </si>
  <si>
    <t>Poznámka k položce:_x000d_
Odkaz na dokumentaci viz poznámka "Rekapitulace stavby"</t>
  </si>
  <si>
    <t>VV</t>
  </si>
  <si>
    <t>"B.11" 2,05*5,60*0,10</t>
  </si>
  <si>
    <t>132201101</t>
  </si>
  <si>
    <t>Hloubení zapažených i nezapažených rýh šířky do 600 mm s urovnáním dna do předepsaného profilu a spádu v hornině tř. 3 do 100 m3</t>
  </si>
  <si>
    <t>1820803809</t>
  </si>
  <si>
    <t>"B.11 pasy" 0,50*0,85*(2*1,55+3,60)</t>
  </si>
  <si>
    <t>3</t>
  </si>
  <si>
    <t>132201109</t>
  </si>
  <si>
    <t>Hloubení zapažených i nezapažených rýh šířky do 600 mm s urovnáním dna do předepsaného profilu a spádu v hornině tř. 3 Příplatek k cenám za lepivost horniny tř. 3</t>
  </si>
  <si>
    <t>1609933758</t>
  </si>
  <si>
    <t>131201101</t>
  </si>
  <si>
    <t>Hloubení nezapažených jam a zářezů s urovnáním dna do předepsaného profilu a spádu v hornině tř. 3 do 100 m3</t>
  </si>
  <si>
    <t>-672130103</t>
  </si>
  <si>
    <t>"B.11" 1,55*1,56*4,60</t>
  </si>
  <si>
    <t>"B.11 svahování" 0,30*1,56*(1,55+0,50+4,60+0,50+1,55)</t>
  </si>
  <si>
    <t>Součet</t>
  </si>
  <si>
    <t>5</t>
  </si>
  <si>
    <t>131201109</t>
  </si>
  <si>
    <t>Hloubení nezapažených jam a zářezů s urovnáním dna do předepsaného profilu a spádu Příplatek k cenám za lepivost horniny tř. 3</t>
  </si>
  <si>
    <t>477490704</t>
  </si>
  <si>
    <t>6</t>
  </si>
  <si>
    <t>174101101.1</t>
  </si>
  <si>
    <t>Zásyp sypaninou z jakékoliv horniny s uložením výkopku ve vrstvách se zhutněním jam, šachet, rýh nebo kolem objektů v těchto vykopávkách</t>
  </si>
  <si>
    <t>1566078031</t>
  </si>
  <si>
    <t>"B.11 svahování = zásyp" 0,30*1,56*(1,55+0,50+4,60+0,50+1,55)</t>
  </si>
  <si>
    <t>7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</si>
  <si>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</si>
  <si>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</si>
  <si>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-1756601834</t>
  </si>
  <si>
    <t>Poznámka k položce:_x000d_
Odkaz na dokumentaci viz poznámka "Krycí list soupisu"</t>
  </si>
  <si>
    <t>"ornice" 1,148</t>
  </si>
  <si>
    <t>"pasy" 2,848</t>
  </si>
  <si>
    <t>"jámy" 15,195</t>
  </si>
  <si>
    <t>"zásyp" -4,072</t>
  </si>
  <si>
    <t>"zpětné osetí" -4,35*0,10</t>
  </si>
  <si>
    <t>8</t>
  </si>
  <si>
    <t>171201201</t>
  </si>
  <si>
    <t>Uložení sypaniny na skládky</t>
  </si>
  <si>
    <t>-2047281057</t>
  </si>
  <si>
    <t>9</t>
  </si>
  <si>
    <t>171201211</t>
  </si>
  <si>
    <t>Poplatek za uložení stavebního odpadu na skládce (skládkovné) zeminy a kameniva zatříděného do Katalogu odpadů pod kódem 170 504</t>
  </si>
  <si>
    <t>t</t>
  </si>
  <si>
    <t>-1001989722</t>
  </si>
  <si>
    <t>14,684*1,7 'Přepočtené koeficientem množství</t>
  </si>
  <si>
    <t>10</t>
  </si>
  <si>
    <t>181301101</t>
  </si>
  <si>
    <t>Rozprostření a urovnání ornice v rovině nebo ve svahu sklonu do 1:5 při souvislé ploše do 500 m2, tl. vrstvy do 100 mm</t>
  </si>
  <si>
    <t>m2</t>
  </si>
  <si>
    <t>-2072126230</t>
  </si>
  <si>
    <t>"B.11" 0,50*(1,55+0,50+4,60+0,50+1,55)</t>
  </si>
  <si>
    <t>11</t>
  </si>
  <si>
    <t>181411131</t>
  </si>
  <si>
    <t>Založení trávníku na půdě předem připravené plochy do 1000 m2 výsevem včetně utažení parkového v rovině nebo na svahu do 1:5</t>
  </si>
  <si>
    <t>-1813373375</t>
  </si>
  <si>
    <t>12</t>
  </si>
  <si>
    <t>M</t>
  </si>
  <si>
    <t>005724700</t>
  </si>
  <si>
    <t>osivo směs travní univerzál</t>
  </si>
  <si>
    <t>kg</t>
  </si>
  <si>
    <t>-756976062</t>
  </si>
  <si>
    <t>4,35*0,025 'Přepočtené koeficientem množství</t>
  </si>
  <si>
    <t>Ostatní konstrukce a práce-bourání</t>
  </si>
  <si>
    <t>13</t>
  </si>
  <si>
    <t>949101112</t>
  </si>
  <si>
    <t>Lešení pomocné pracovní pro objekty pozemních staveb pro zatížení do 150 kg/m2, o výšce lešeňové podlahy přes 1,9 do 3,5 m</t>
  </si>
  <si>
    <t>-1769120703</t>
  </si>
  <si>
    <t>14</t>
  </si>
  <si>
    <t>767691822</t>
  </si>
  <si>
    <t>Ostatní práce - vyvěšení nebo zavěšení kovových křídel s případným uložením a opětovným zavěšením po provedení stavebních změn dveří, plochy do 2 m2</t>
  </si>
  <si>
    <t>kus</t>
  </si>
  <si>
    <t>2020939216</t>
  </si>
  <si>
    <t>"B.07 0,60*1,97" 1</t>
  </si>
  <si>
    <t>"B.07 0,70*1,97" 6</t>
  </si>
  <si>
    <t>"B.07 0,80*1,97" 3</t>
  </si>
  <si>
    <t>"B.07 0,90*1,97" 2</t>
  </si>
  <si>
    <t>767691823</t>
  </si>
  <si>
    <t>Ostatní práce - vyvěšení nebo zavěšení kovových křídel s případným uložením a opětovným zavěšením po provedení stavebních změn dveří, plochy přes 2 m2</t>
  </si>
  <si>
    <t>472841388</t>
  </si>
  <si>
    <t>"B.07 1,25*1,97" 1</t>
  </si>
  <si>
    <t>16</t>
  </si>
  <si>
    <t>965043441</t>
  </si>
  <si>
    <t>Bourání mazanin betonových s potěrem nebo teracem tl. do 150 mm, plochy přes 4 m2</t>
  </si>
  <si>
    <t>901888046</t>
  </si>
  <si>
    <t>"B.05 m.č.03" 6,05*0,15</t>
  </si>
  <si>
    <t>"B.05 m.č.06" 7,20*0,15</t>
  </si>
  <si>
    <t>"B.05 m.č.07" 6,80*0,15</t>
  </si>
  <si>
    <t>"B.05 m.č.08" 2,95*0,15</t>
  </si>
  <si>
    <t>"B.05 m.č.09" 2,50*0,15</t>
  </si>
  <si>
    <t>"B.05 m.č.10" 6,10*0,15</t>
  </si>
  <si>
    <t>"B.05 m.č.11" 5,25*0,15</t>
  </si>
  <si>
    <t>"B.05 m.č.12" 6,05*0,15</t>
  </si>
  <si>
    <t>"B.05 m.č.13" 6,55*0,15</t>
  </si>
  <si>
    <t>"B.05 m.č.14" 6,85*0,15</t>
  </si>
  <si>
    <t>"B.05 m.č.15" 11,95*0,15</t>
  </si>
  <si>
    <t>"B.05 m.č.16" 35,85*0,15</t>
  </si>
  <si>
    <t>"B.05 m.č.17" 6,40*0,15</t>
  </si>
  <si>
    <t>17</t>
  </si>
  <si>
    <t>965082933</t>
  </si>
  <si>
    <t>Odstranění násypu pod podlahami nebo ochranného násypu na střechách tl. do 200 mm, plochy přes 2 m2</t>
  </si>
  <si>
    <t>1138573879</t>
  </si>
  <si>
    <t>"B.05 m.č.03" 6,05*0,20</t>
  </si>
  <si>
    <t>"B.05 m.č.06" 7,20*0,20</t>
  </si>
  <si>
    <t>"B.05 m.č.07" 6,80*0,20</t>
  </si>
  <si>
    <t>"B.05 m.č.08" 2,95*0,20</t>
  </si>
  <si>
    <t>"B.05 m.č.09" 2,50*0,20</t>
  </si>
  <si>
    <t>"B.05 m.č.10" 6,10*0,20</t>
  </si>
  <si>
    <t>"B.05 m.č.11" 5,25*0,20</t>
  </si>
  <si>
    <t>"B.05 m.č.12" 6,05*0,20</t>
  </si>
  <si>
    <t>"B.05 m.č.13" 6,55*0,20</t>
  </si>
  <si>
    <t>"B.05 m.č.14" 6,85*0,20</t>
  </si>
  <si>
    <t>"B.05 m.č.15" 11,95*0,20</t>
  </si>
  <si>
    <t>"B.05 m.č.16" 35,85*0,20</t>
  </si>
  <si>
    <t>"B.05 m.č.17" 6,40*0,20</t>
  </si>
  <si>
    <t>18</t>
  </si>
  <si>
    <t>968062356</t>
  </si>
  <si>
    <t>Vybourání dřevěných rámů oken s křídly, dveřních zárubní, vrat, stěn, ostění nebo obkladů rámů oken s křídly dvojitých, plochy do 4 m2</t>
  </si>
  <si>
    <t>1062452969</t>
  </si>
  <si>
    <t>"B.10" 1,98*1,20</t>
  </si>
  <si>
    <t>19</t>
  </si>
  <si>
    <t>968072455</t>
  </si>
  <si>
    <t>Vybourání kovových rámů oken s křídly, dveřních zárubní, vrat, stěn, ostění nebo obkladů dveřních zárubní, plochy do 2 m2</t>
  </si>
  <si>
    <t>281038393</t>
  </si>
  <si>
    <t>"B.07" 0,60*1,97*1</t>
  </si>
  <si>
    <t>"B.07" 0,70*1,97*6</t>
  </si>
  <si>
    <t>"B.07" 0,80*1,97*3</t>
  </si>
  <si>
    <t>"B.07" 0,90*1,97*2</t>
  </si>
  <si>
    <t>20</t>
  </si>
  <si>
    <t>968072456</t>
  </si>
  <si>
    <t>Vybourání kovových rámů oken s křídly, dveřních zárubní, vrat, stěn, ostění nebo obkladů dveřních zárubní, plochy přes 2 m2</t>
  </si>
  <si>
    <t>-1032554573</t>
  </si>
  <si>
    <t>"B.07" 1,25*1,97*1</t>
  </si>
  <si>
    <t>962081131</t>
  </si>
  <si>
    <t>Bourání zdiva příček nebo vybourání otvorů ze skleněných tvárnic, tl. do 100 mm</t>
  </si>
  <si>
    <t>1924115173</t>
  </si>
  <si>
    <t>"B.03" 3,20*(1,48+2,06+2,06+3,40+3,74+2,08+3,40)</t>
  </si>
  <si>
    <t>-0,60*1,97</t>
  </si>
  <si>
    <t>-0,70*1,97</t>
  </si>
  <si>
    <t>-0,80*1,97*2</t>
  </si>
  <si>
    <t>-0,90*1,97</t>
  </si>
  <si>
    <t>22</t>
  </si>
  <si>
    <t>962081141</t>
  </si>
  <si>
    <t>Bourání zdiva příček nebo vybourání otvorů ze skleněných tvárnic, tl. do 150 mm</t>
  </si>
  <si>
    <t>268470066</t>
  </si>
  <si>
    <t>"B.03" 3,20*(2,12+2,96+4,12+0,73+2,12)</t>
  </si>
  <si>
    <t>"B.03" 2,27*1,28</t>
  </si>
  <si>
    <t>-0,70*1,97*2</t>
  </si>
  <si>
    <t>-1,15*2,00</t>
  </si>
  <si>
    <t>"B.09" 1,20*(5,61)</t>
  </si>
  <si>
    <t>23</t>
  </si>
  <si>
    <t>962032240</t>
  </si>
  <si>
    <t>Bourání zdiva nadzákladového z cihel nebo tvárnic z cihel pálených nebo vápenopískových, na maltu cementovou, objemu do 1 m3</t>
  </si>
  <si>
    <t>2121840316</t>
  </si>
  <si>
    <t>"B.03" 0,37*2,20*(1,00)</t>
  </si>
  <si>
    <t>"B.03" 0,20*2,20*(1,60)-0,20*0,93*2,12</t>
  </si>
  <si>
    <t>"B.03" 0,18*3,20*(1,66+0,17+0,17)-0,18*0,70*1,97</t>
  </si>
  <si>
    <t>24</t>
  </si>
  <si>
    <t>962032241</t>
  </si>
  <si>
    <t>Bourání zdiva nadzákladového z cihel nebo tvárnic z cihel pálených nebo vápenopískových, na maltu cementovou, objemu přes 1 m3</t>
  </si>
  <si>
    <t>-462098420</t>
  </si>
  <si>
    <t>"B.03" 0,37*2,20*(1,43)</t>
  </si>
  <si>
    <t>"B.03" 0,80*2,20*(0,77)</t>
  </si>
  <si>
    <t>"B.03" 0,80*2,20*(0,70)</t>
  </si>
  <si>
    <t>"B.03" 0,18*3,20*(1,82+0,43+1,36)-0,18*1,25*1,97</t>
  </si>
  <si>
    <t>"B.10" 1,31*0,80*(1,30)</t>
  </si>
  <si>
    <t>25</t>
  </si>
  <si>
    <t>971035381</t>
  </si>
  <si>
    <t>Vybourání otvorů ve zdivu základovém nebo nadzákladovém z cihel, tvárnic, příčkovek z cihel pálených na maltu cementovou plochy do 0,09 m2, tl. do 900 mm</t>
  </si>
  <si>
    <t>333750749</t>
  </si>
  <si>
    <t>26</t>
  </si>
  <si>
    <t>974031137</t>
  </si>
  <si>
    <t>Vysekání rýh ve zdivu cihelném na maltu vápennou nebo vápenocementovou do hl. 50 mm a šířky do 300 mm</t>
  </si>
  <si>
    <t>m</t>
  </si>
  <si>
    <t>1069732891</t>
  </si>
  <si>
    <t>"pro ocelové nosníky" 16*0,50</t>
  </si>
  <si>
    <t>27</t>
  </si>
  <si>
    <t>977151129</t>
  </si>
  <si>
    <t>Jádrové vrty diamantovými korunkami do stavebních materiálů (železobetonu, betonu, cihel, obkladů, dlažeb, kamene) průměru přes 300 do 350 mm</t>
  </si>
  <si>
    <t>39755456</t>
  </si>
  <si>
    <t>2*0,37</t>
  </si>
  <si>
    <t>2*0,84</t>
  </si>
  <si>
    <t>28</t>
  </si>
  <si>
    <t>977151133</t>
  </si>
  <si>
    <t>Jádrové vrty diamantovými korunkami do stavebních materiálů (železobetonu, betonu, cihel, obkladů, dlažeb, kamene) průměru přes 450 do 500 mm</t>
  </si>
  <si>
    <t>-169122619</t>
  </si>
  <si>
    <t>2*0,51</t>
  </si>
  <si>
    <t>1*0,68</t>
  </si>
  <si>
    <t>997</t>
  </si>
  <si>
    <t>Přesun sutě</t>
  </si>
  <si>
    <t>29</t>
  </si>
  <si>
    <t>997013112</t>
  </si>
  <si>
    <t>Vnitrostaveništní doprava suti a vybouraných hmot vodorovně do 50 m svisle s použitím mechanizace pro budovy a haly výšky přes 6 do 9 m</t>
  </si>
  <si>
    <t>-559446957</t>
  </si>
  <si>
    <t>30</t>
  </si>
  <si>
    <t>997013501</t>
  </si>
  <si>
    <t>Odvoz suti a vybouraných hmot na skládku nebo meziskládku se složením, na vzdálenost do 1 km</t>
  </si>
  <si>
    <t>-739387698</t>
  </si>
  <si>
    <t>31</t>
  </si>
  <si>
    <t>997013509</t>
  </si>
  <si>
    <t>Odvoz suti a vybouraných hmot na skládku nebo meziskládku se složením, na vzdálenost Příplatek k ceně za každý další i započatý 1 km přes 1 km</t>
  </si>
  <si>
    <t>1915502538</t>
  </si>
  <si>
    <t>126,251*10 'Přepočtené koeficientem množství</t>
  </si>
  <si>
    <t>32</t>
  </si>
  <si>
    <t>997013831</t>
  </si>
  <si>
    <t>Poplatek za uložení stavebního odpadu na skládce (skládkovné) směsného stavebního a demoličního zatříděného do Katalogu odpadů pod kódem 170 904</t>
  </si>
  <si>
    <t>-1217724024</t>
  </si>
  <si>
    <t>PSV</t>
  </si>
  <si>
    <t>Práce a dodávky PSV</t>
  </si>
  <si>
    <t>725</t>
  </si>
  <si>
    <t>Zdravotechnika - zařizovací předměty</t>
  </si>
  <si>
    <t>33</t>
  </si>
  <si>
    <t>725210821</t>
  </si>
  <si>
    <t>Demontáž umyvadel bez výtokových armatur umyvadel</t>
  </si>
  <si>
    <t>soubor</t>
  </si>
  <si>
    <t>-1439825682</t>
  </si>
  <si>
    <t>"B.04" 2</t>
  </si>
  <si>
    <t>34</t>
  </si>
  <si>
    <t>998725201</t>
  </si>
  <si>
    <t>Přesun hmot pro zařizovací předměty stanovený procentní sazbou (%) z ceny vodorovná dopravní vzdálenost do 50 m v objektech výšky do 6 m</t>
  </si>
  <si>
    <t>%</t>
  </si>
  <si>
    <t>1205859214</t>
  </si>
  <si>
    <t>735</t>
  </si>
  <si>
    <t>Ústřední vytápění - otopná tělesa</t>
  </si>
  <si>
    <t>35</t>
  </si>
  <si>
    <t>735151811</t>
  </si>
  <si>
    <t>Demontáž otopných těles panelových jednořadých stavební délky do 1500 mm</t>
  </si>
  <si>
    <t>314221534</t>
  </si>
  <si>
    <t>"B.06" 1</t>
  </si>
  <si>
    <t>36</t>
  </si>
  <si>
    <t>998735201</t>
  </si>
  <si>
    <t>Přesun hmot pro otopná tělesa stanovený procentní sazbou (%) z ceny vodorovná dopravní vzdálenost do 50 m v objektech výšky do 6 m</t>
  </si>
  <si>
    <t>1066597347</t>
  </si>
  <si>
    <t>751</t>
  </si>
  <si>
    <t>Vzduchotechnika</t>
  </si>
  <si>
    <t>37</t>
  </si>
  <si>
    <t>751510872</t>
  </si>
  <si>
    <t>Demontáž vzduchotechnického potrubí plechového do suti kruhového, spirálně vinutého bez příruby, průměru přes 400 do 600 mm</t>
  </si>
  <si>
    <t>971619875</t>
  </si>
  <si>
    <t>"B.08" 25,00</t>
  </si>
  <si>
    <t>38</t>
  </si>
  <si>
    <t>751611816</t>
  </si>
  <si>
    <t>Demontáž vzduchotechnické jednotky s rekuperací tepla stojaté s výměnou vzduchu do 5 000 m3/h</t>
  </si>
  <si>
    <t>741045300</t>
  </si>
  <si>
    <t>"B.08" 1</t>
  </si>
  <si>
    <t>39</t>
  </si>
  <si>
    <t>998751201</t>
  </si>
  <si>
    <t>Přesun hmot pro vzduchotechniku stanovený procentní sazbou (%) z ceny vodorovná dopravní vzdálenost do 50 m v objektech výšky do 12 m</t>
  </si>
  <si>
    <t>-1254061940</t>
  </si>
  <si>
    <t>771</t>
  </si>
  <si>
    <t>Podlahy z dlaždic</t>
  </si>
  <si>
    <t>40</t>
  </si>
  <si>
    <t>771571810</t>
  </si>
  <si>
    <t>Demontáž podlah z dlaždic keramických kladených do malty</t>
  </si>
  <si>
    <t>-1168044232</t>
  </si>
  <si>
    <t>"B.05 m.č.03" 6,05</t>
  </si>
  <si>
    <t>"B.02 m.č.05" 1,70*8,81</t>
  </si>
  <si>
    <t>"B.05 m.č.07" 6,80</t>
  </si>
  <si>
    <t>"B.05 m.č.08" 2,95</t>
  </si>
  <si>
    <t>"B.05 m.č.09" 2,50</t>
  </si>
  <si>
    <t>"B.05 m.č.10" 6,10</t>
  </si>
  <si>
    <t>"B.05 m.č.11" 5,25</t>
  </si>
  <si>
    <t>"B.05 m.č.12" 6,05</t>
  </si>
  <si>
    <t>"B.05 m.č.13" 6,55</t>
  </si>
  <si>
    <t>"B.05 m.č.14" 6,85</t>
  </si>
  <si>
    <t>"B.05 m.č.15" 11,95</t>
  </si>
  <si>
    <t>"B.05 m.č.16" 35,85</t>
  </si>
  <si>
    <t>"B.05 m.č.17" 6,40</t>
  </si>
  <si>
    <t>"B.05 m.č.18" 15,25</t>
  </si>
  <si>
    <t>41</t>
  </si>
  <si>
    <t>998771203</t>
  </si>
  <si>
    <t>Přesun hmot pro podlahy z dlaždic stanovený procentní sazbou (%) z ceny vodorovná dopravní vzdálenost do 50 m v objektech výšky přes 12 do 24 m</t>
  </si>
  <si>
    <t>-887668417</t>
  </si>
  <si>
    <t>776</t>
  </si>
  <si>
    <t>Podlahy povlakové</t>
  </si>
  <si>
    <t>42</t>
  </si>
  <si>
    <t>776201812</t>
  </si>
  <si>
    <t>Demontáž povlakových podlahovin lepených ručně s podložkou</t>
  </si>
  <si>
    <t>-718560618</t>
  </si>
  <si>
    <t>"m.č.04" 87,50</t>
  </si>
  <si>
    <t>"B.05 m.č.06" 7,20</t>
  </si>
  <si>
    <t>43</t>
  </si>
  <si>
    <t>998776203</t>
  </si>
  <si>
    <t>Přesun hmot pro podlahy povlakové stanovený procentní sazbou (%) z ceny vodorovná dopravní vzdálenost do 50 m v objektech výšky přes 12 do 24 m</t>
  </si>
  <si>
    <t>1510809028</t>
  </si>
  <si>
    <t>781</t>
  </si>
  <si>
    <t>Dokončovací práce - obklady</t>
  </si>
  <si>
    <t>44</t>
  </si>
  <si>
    <t>781471810</t>
  </si>
  <si>
    <t>Demontáž obkladů z dlaždic keramických kladených do malty</t>
  </si>
  <si>
    <t>1844310452</t>
  </si>
  <si>
    <t>"B.01 m.č.03" 2,00*(0,32+2,18+0,52)</t>
  </si>
  <si>
    <t>"B.01 m.č.05" 2,00*(2*1,70+5,60+2*0,51+0,79)-2*0,70*1,97-1,16*2,00-1,18*2,00</t>
  </si>
  <si>
    <t>"B.01 m.č.07" 2,00*(2,15+0,46+2,00+2*0,17+2*0,20+1,58+0,81+2,06)-0,60*1,97-0,70*1,97-0,90*1,97</t>
  </si>
  <si>
    <t>"B.01 m.č.08" 2,00*(2*1,96+2*1,48)-0,70*1,97</t>
  </si>
  <si>
    <t>"B.01 m.č.09" 2,00*(2*1,15+2*2,06)-0,60*1,97</t>
  </si>
  <si>
    <t>"B.01 m.č.10" 2,00*(2*2,08+2*2,87)-0,80*1,97</t>
  </si>
  <si>
    <t>"B.01 m.č.11" 2,00*(2*2,18+0,77+0,10)</t>
  </si>
  <si>
    <t>"B.01 m.č.13" 2,00*(2*3,40+2*1,82)-0,90*1,97</t>
  </si>
  <si>
    <t>"B.01 m.č.14" 2,00*(2*1,22+5,50+3,74+2*0,32)-0,80*1,97-2*0,90*1,97-1,20*2,00</t>
  </si>
  <si>
    <t>"B.01 m.č.15" 2,00*(15,42)-0,70*1,97-1,15*2,00</t>
  </si>
  <si>
    <t>"B.01 m.č.16" 2,00*(2*3,82+2*8,81+2*0,73+0,11+2*0,80+2*0,40)-1,16*2,00-1,18*2,00-1,52*2,00-1,20*2,00</t>
  </si>
  <si>
    <t>"B.01 m.č.17" 2,00*(11,70)-0,70*1,97-1,25*1,97-0,70*2,00-1,52*2,00</t>
  </si>
  <si>
    <t>45</t>
  </si>
  <si>
    <t>998781203</t>
  </si>
  <si>
    <t>Přesun hmot pro obklady keramické stanovený procentní sazbou (%) z ceny vodorovná dopravní vzdálenost do 50 m v objektech výšky přes 12 do 24 m</t>
  </si>
  <si>
    <t>1086333140</t>
  </si>
  <si>
    <t>HZS</t>
  </si>
  <si>
    <t>Hodinové zúčtovací sazby</t>
  </si>
  <si>
    <t>46</t>
  </si>
  <si>
    <t>HZS1301</t>
  </si>
  <si>
    <t>Hodinové zúčtovací sazby profesí HSV provádění konstrukcí zedník</t>
  </si>
  <si>
    <t>hod</t>
  </si>
  <si>
    <t>512</t>
  </si>
  <si>
    <t>1559264335</t>
  </si>
  <si>
    <t>"ostatní bourací práce" 48</t>
  </si>
  <si>
    <t>47</t>
  </si>
  <si>
    <t>HZS2211</t>
  </si>
  <si>
    <t>Hodinové zúčtovací sazby profesí PSV provádění stavebních instalací instalatér</t>
  </si>
  <si>
    <t>654833022</t>
  </si>
  <si>
    <t>"zrušení zbytky instalací" 8</t>
  </si>
  <si>
    <t>48</t>
  </si>
  <si>
    <t>HZS3211</t>
  </si>
  <si>
    <t>Hodinové zúčtovací sazby montáží technologických zařízení na stavebních objektech montér vzduchotechniky a chlazení</t>
  </si>
  <si>
    <t>1616086149</t>
  </si>
  <si>
    <t>"ostatní práce na demontáži VZT zařízení" 24</t>
  </si>
  <si>
    <t>SO-01.2 - Architektonické a stavební řešení - Nový stav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</si>
  <si>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</si>
  <si>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</si>
  <si>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</si>
  <si>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</si>
  <si>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</si>
  <si>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</si>
  <si>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</si>
  <si>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</si>
  <si>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</si>
  <si>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</si>
  <si>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</si>
  <si>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 keramické</t>
  </si>
  <si>
    <t xml:space="preserve">    784 -  Dokončovací práce</t>
  </si>
  <si>
    <t>OST - Ostatní</t>
  </si>
  <si>
    <t xml:space="preserve">    OST.1 - Ostatní dodávky</t>
  </si>
  <si>
    <t>Zakládání</t>
  </si>
  <si>
    <t>274321411</t>
  </si>
  <si>
    <t>Základy z betonu železového (bez výztuže) pasy z betonu bez zvláštních nároků na prostředí tř. C 20/25</t>
  </si>
  <si>
    <t>-1710894400</t>
  </si>
  <si>
    <t>"pasy ext. schodiště" 0,50*0,50*(2*1,55+3,60)</t>
  </si>
  <si>
    <t>273321411</t>
  </si>
  <si>
    <t>Základy z betonu železového (bez výztuže) desky z betonu bez zvláštních nároků na prostředí tř. C 20/25</t>
  </si>
  <si>
    <t>733906480</t>
  </si>
  <si>
    <t>"ext. schodiště" 1,25*4,00*0,15</t>
  </si>
  <si>
    <t>"m.č.07 PDL.01" 14,59*0,15</t>
  </si>
  <si>
    <t>"m.č.08 PDL.01" 8,55*0,15</t>
  </si>
  <si>
    <t>"m.č.09 PDL.01" 11,66*0,15</t>
  </si>
  <si>
    <t>"m.č.10 PDL.01" 7,13*0,15</t>
  </si>
  <si>
    <t>"m.č.11 PDL.01" 2,13*0,15</t>
  </si>
  <si>
    <t>"m.č.12 PDL.01" 3,18*0,15</t>
  </si>
  <si>
    <t>2,00*0,15</t>
  </si>
  <si>
    <t>"m.č.05 PDL.02" 55,10*0,15</t>
  </si>
  <si>
    <t>273361821</t>
  </si>
  <si>
    <t>Výztuž základů desek z betonářské oceli 10 505 (R) nebo BSt 500</t>
  </si>
  <si>
    <t>-260867748</t>
  </si>
  <si>
    <t>4,44"kg/m2"*(218,680)/1000*1,10</t>
  </si>
  <si>
    <t>"ext. schodiště" 1,25*4,00*2</t>
  </si>
  <si>
    <t>"m.č.07 PDL.01" 14,59*2</t>
  </si>
  <si>
    <t>"m.č.08 PDL.01" 8,55*2</t>
  </si>
  <si>
    <t>"m.č.09 PDL.01" 11,66*2</t>
  </si>
  <si>
    <t>"m.č.10 PDL.01" 7,13*2</t>
  </si>
  <si>
    <t>"m.č.11 PDL.01" 2,13*2</t>
  </si>
  <si>
    <t>"m.č.12 PDL.01" 3,18*2</t>
  </si>
  <si>
    <t>2,00*2</t>
  </si>
  <si>
    <t>"m.č.05 PDL.02" 55,10*2</t>
  </si>
  <si>
    <t>Mezisoučet</t>
  </si>
  <si>
    <t>274361821</t>
  </si>
  <si>
    <t>Výztuž základů pasů z betonářské oceli 10 505 (R) nebo BSt 500</t>
  </si>
  <si>
    <t>-1585885434</t>
  </si>
  <si>
    <t>4,44"kg/m2"*(11,390)/1000*1,10</t>
  </si>
  <si>
    <t>"pasy ext. schodiště" 2*0,85*(2*1,55+3,60)</t>
  </si>
  <si>
    <t>279113144</t>
  </si>
  <si>
    <t>Základové zdi z tvárnic ztraceného bednění včetně výplně z betonu bez zvláštních nároků na vliv prostředí třídy C 20/25, tloušťky zdiva přes 250 do 300 mm</t>
  </si>
  <si>
    <t>1058168055</t>
  </si>
  <si>
    <t>"ext. schodiště" 2,00*(1,25+4,60+1,25)</t>
  </si>
  <si>
    <t>348272515</t>
  </si>
  <si>
    <t>Ploty z tvárnic betonových plotová stříška lepená mrazuvzdorným lepidlem z tvarovek hladkých nebo štípaných, sedlového tvaru přírodních, tloušťka zdiva 295 mm</t>
  </si>
  <si>
    <t>-688844669</t>
  </si>
  <si>
    <t>"ext. schodiště" (4,60+1,25)</t>
  </si>
  <si>
    <t>Svislé a kompletní konstrukce</t>
  </si>
  <si>
    <t>310231051R</t>
  </si>
  <si>
    <t>Zazdívka otvorů ve zdivu nadzákladovém cihlami děrovanými přes P10 do P15</t>
  </si>
  <si>
    <t>1007585871</t>
  </si>
  <si>
    <t>2,00*0,68*0,80</t>
  </si>
  <si>
    <t>3,20*0,18*1,01</t>
  </si>
  <si>
    <t>2*(2,00*0,20*0,20)</t>
  </si>
  <si>
    <t>"zazdívka nik a prostupů" 1,20</t>
  </si>
  <si>
    <t>346244382</t>
  </si>
  <si>
    <t>Plentování ocelových válcovaných nosníků jednostranné cihlami na maltu, výška stojiny přes 200 do 300 mm</t>
  </si>
  <si>
    <t>1053421443</t>
  </si>
  <si>
    <t>16*0,30*0,50</t>
  </si>
  <si>
    <t>413941123</t>
  </si>
  <si>
    <t>Osazování ocelových válcovaných nosníků ve stropech I nebo IE nebo U nebo UE nebo L č. 14 až 22 nebo výšky do 220 mm</t>
  </si>
  <si>
    <t>-879137070</t>
  </si>
  <si>
    <t>13010752</t>
  </si>
  <si>
    <t>ocel profilová IPE 200 jakost 11 375</t>
  </si>
  <si>
    <t>-999458990</t>
  </si>
  <si>
    <t>2*1,50"bm"*22,40"kg/m"/1000</t>
  </si>
  <si>
    <t>2*3,13"bm"*22,40"kg/m"/1000</t>
  </si>
  <si>
    <t>"PDL.06" 4*3,48"bm"*22,40"kg/m"/1000</t>
  </si>
  <si>
    <t>413941125</t>
  </si>
  <si>
    <t>Osazování ocelových válcovaných nosníků ve stropech I nebo IE nebo U nebo UE nebo L č. 24 a výše nebo výšky přes 220 mm</t>
  </si>
  <si>
    <t>546350565</t>
  </si>
  <si>
    <t>13010760</t>
  </si>
  <si>
    <t>ocel profilová IPE 300 jakost 11 375</t>
  </si>
  <si>
    <t>38359881</t>
  </si>
  <si>
    <t>4*2,90"bm"*42,20"kg/m"/1000</t>
  </si>
  <si>
    <t>4*2,50"bm"*42,20"kg/m"/1000</t>
  </si>
  <si>
    <t>417321616</t>
  </si>
  <si>
    <t>Ztužující pásy a věnce z betonu železového (bez výztuže) tř. C 30/37</t>
  </si>
  <si>
    <t>1525293518</t>
  </si>
  <si>
    <t>"podkladní lože pod IPE200" 4*0,37*0,50*0,10</t>
  </si>
  <si>
    <t>"podkladní lože pod IPE300" 4*0,80*0,50*0,10</t>
  </si>
  <si>
    <t>417351115</t>
  </si>
  <si>
    <t>Bednění bočnic ztužujících pásů a věnců včetně vzpěr zřízení</t>
  </si>
  <si>
    <t>-1235687088</t>
  </si>
  <si>
    <t>"podkladní lože pod IPE200" 4*(0,37+2*0,50)*0,10</t>
  </si>
  <si>
    <t>"podkladní lože pod IPE300" 4*(0,80+2*0,50)*0,10</t>
  </si>
  <si>
    <t>417351116</t>
  </si>
  <si>
    <t>Bednění bočnic ztužujících pásů a věnců včetně vzpěr odstranění</t>
  </si>
  <si>
    <t>389797038</t>
  </si>
  <si>
    <t>Vodorovné konstrukce</t>
  </si>
  <si>
    <t>411354213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</si>
  <si>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</si>
  <si>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-1577594010</t>
  </si>
  <si>
    <t>"PDL.06" 3,48*1,65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</si>
  <si>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</si>
  <si>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</si>
  <si>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1885772514</t>
  </si>
  <si>
    <t>"PDL.06" 3,48*1,65*0,05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</si>
  <si>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</si>
  <si>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</si>
  <si>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334347670</t>
  </si>
  <si>
    <t>120" kg/m3 "*0,287/1000</t>
  </si>
  <si>
    <t>430321414</t>
  </si>
  <si>
    <t>Schodišťové konstrukce a rampy z betonu železového (bez výztuže) stupně, schodnice, ramena, podesty s nosníky tř. C 25/30</t>
  </si>
  <si>
    <t>-1916407178</t>
  </si>
  <si>
    <t>0,25*1,20*1,40</t>
  </si>
  <si>
    <t>0,25*1,25*2,70</t>
  </si>
  <si>
    <t>430361821</t>
  </si>
  <si>
    <t>Výztuž schodišťových konstrukcí a ramp stupňů, schodnic, ramen, podest s nosníky z betonářské oceli 10 505 (R) nebo BSt 500</t>
  </si>
  <si>
    <t>654713284</t>
  </si>
  <si>
    <t>100,00" kg/m3 "*(1,264)/1000</t>
  </si>
  <si>
    <t>431351121</t>
  </si>
  <si>
    <t>Bednění podest, podstupňových desek a ramp včetně podpěrné konstrukce výšky do 4 m půdorysně přímočarých zřízení</t>
  </si>
  <si>
    <t>933691568</t>
  </si>
  <si>
    <t>0,16*1,20*5</t>
  </si>
  <si>
    <t>0,18*1,25*9</t>
  </si>
  <si>
    <t>431351122</t>
  </si>
  <si>
    <t>Bednění podest, podstupňových desek a ramp včetně podpěrné konstrukce výšky do 4 m půdorysně přímočarých odstranění</t>
  </si>
  <si>
    <t>325203404</t>
  </si>
  <si>
    <t>Úpravy povrchů, podlahy a osazování výplní</t>
  </si>
  <si>
    <t>612311131</t>
  </si>
  <si>
    <t>Potažení vnitřních ploch štukem tloušťky do 3 mm svislých konstrukcí stěn</t>
  </si>
  <si>
    <t>811885115</t>
  </si>
  <si>
    <t>stěny PO.03</t>
  </si>
  <si>
    <t>"m.č.02" 3,20*(2*6,01+1,75)-1,80*1,97</t>
  </si>
  <si>
    <t>"m.č.03" 3,20*(2*2,21+1,65)-0,70*1,97</t>
  </si>
  <si>
    <t>"m.č.04" 3,20*(2*3,71+2*2,02)-2*1,80*1,97</t>
  </si>
  <si>
    <t>"m.č.05" 3,20*(58,83+4,13+3,82+2,60)-2,63*2,00-1,10*1,97+1,65*3,20-1,75*3,20</t>
  </si>
  <si>
    <t>"m.č.06" 3,20*(2*2,63+2*6,87)-0,80*1,97</t>
  </si>
  <si>
    <t>"m.č.07" 3,20*(14,76)-2,65*2,00-0,90*1,97-0,90*2,53</t>
  </si>
  <si>
    <t>"m.č.08" 3,20*(12,23)-0,90*2,53</t>
  </si>
  <si>
    <t>"m.č.09" 3,20*(14,04)-0,80*1,97-2*0,90*1,97</t>
  </si>
  <si>
    <t>"m.č.10" 3,20*(12,25)-0,70*1,97-0,80*1,97-2*0,90*1,97</t>
  </si>
  <si>
    <t>"m.č.11" 3,20*(5,92)-0,70*1,97</t>
  </si>
  <si>
    <t>"m.č.12" 3,20*(7,75)-0,80*1,97</t>
  </si>
  <si>
    <t>"odpočet obkladů PO.01/PO.02" -135,040</t>
  </si>
  <si>
    <t>619995001</t>
  </si>
  <si>
    <t>Začištění omítek (s dodáním hmot) kolem oken, dveří, podlah, obkladů apod.</t>
  </si>
  <si>
    <t>-1819971874</t>
  </si>
  <si>
    <t>pozn.: ostění oken</t>
  </si>
  <si>
    <t>"O.01" (1,63+2*1,65)*1</t>
  </si>
  <si>
    <t>"O.02" (1,58+2*1,65)*1</t>
  </si>
  <si>
    <t>611181005</t>
  </si>
  <si>
    <t>Sádrová stěrka vnitřních povrchů tloušťky do 3 mm bez penetrace, včetně následného přebroušení schodišťových konstrukcí stropů, stěn, ramen nebo nosníků</t>
  </si>
  <si>
    <t>-1122199976</t>
  </si>
  <si>
    <t>635111242</t>
  </si>
  <si>
    <t>Násyp ze štěrkopísku, písku nebo kameniva pod podlahy se zhutněním z kameniva hrubého 16-32</t>
  </si>
  <si>
    <t>-1154464995</t>
  </si>
  <si>
    <t>"m.č.07 PDL.01" 14,59*0,10</t>
  </si>
  <si>
    <t>"m.č.08 PDL.01" 8,55*0,10</t>
  </si>
  <si>
    <t>"m.č.09 PDL.01" 11,66*0,10</t>
  </si>
  <si>
    <t>"m.č.10 PDL.01" 7,13*0,10</t>
  </si>
  <si>
    <t>"m.č.11 PDL.01" 2,13*0,10</t>
  </si>
  <si>
    <t>"m.č.12 PDL.01" 3,18*0,10</t>
  </si>
  <si>
    <t>2,00*0,10</t>
  </si>
  <si>
    <t>"m.č.05 PDL.02" 55,10*0,10</t>
  </si>
  <si>
    <t>631311124</t>
  </si>
  <si>
    <t>Mazanina z betonu prostého bez zvýšených nároků na prostředí tl. přes 80 do 120 mm tř. C 16/20</t>
  </si>
  <si>
    <t>1591849720</t>
  </si>
  <si>
    <t>"m.č.07 PDL.01" 14,59*0,06</t>
  </si>
  <si>
    <t>"m.č.08 PDL.01" 8,55*0,06</t>
  </si>
  <si>
    <t>"m.č.09 PDL.01" 11,66*0,06</t>
  </si>
  <si>
    <t>"m.č.10 PDL.01" 7,13*0,06</t>
  </si>
  <si>
    <t>"m.č.11 PDL.01" 2,13*0,06</t>
  </si>
  <si>
    <t>"m.č.12 PDL.01" 3,18*0,06</t>
  </si>
  <si>
    <t>2,00*0,06</t>
  </si>
  <si>
    <t>"m.č.05 PDL.02" 55,10*0,075</t>
  </si>
  <si>
    <t>631319211</t>
  </si>
  <si>
    <t>Příplatek k cenám betonových mazanin za vyztužení polypropylenovými mikrovlákny objemové vyztužení 0,9 kg/m3</t>
  </si>
  <si>
    <t>804212804</t>
  </si>
  <si>
    <t>642942111</t>
  </si>
  <si>
    <t>Osazování zárubní nebo rámů kovových dveřních lisovaných nebo z úhelníků bez dveřních křídel na cementovou maltu, plochy otvoru do 2,5 m2</t>
  </si>
  <si>
    <t>338090075</t>
  </si>
  <si>
    <t>55331402</t>
  </si>
  <si>
    <t>zárubeň ocelová pro běžné zdění a porobeton s drážkou 100 levá/pravá 800 včetně povrchové úpravy - šedý nátěr</t>
  </si>
  <si>
    <t>-244725147</t>
  </si>
  <si>
    <t>72711140R2</t>
  </si>
  <si>
    <t>Prrotipožární ucpácky dle norem a požadavků včetně materiálu, požární odolnost EI 60-120</t>
  </si>
  <si>
    <t>-1750932999</t>
  </si>
  <si>
    <t>238105374</t>
  </si>
  <si>
    <t>952901114</t>
  </si>
  <si>
    <t>Vyčištění budov nebo objektů před předáním do užívání budov bytové nebo občanské výstavby, světlé výšky podlaží přes 4 m</t>
  </si>
  <si>
    <t>-734813313</t>
  </si>
  <si>
    <t>"m.č.02" 10,50</t>
  </si>
  <si>
    <t>"m.č.03" 3,64</t>
  </si>
  <si>
    <t>"m.č.04" 6,16</t>
  </si>
  <si>
    <t>"m.č.05" 153,61</t>
  </si>
  <si>
    <t>"m.č.06" 17,24</t>
  </si>
  <si>
    <t>"m.č.07" 14,59</t>
  </si>
  <si>
    <t>"m.č.08" 8,55</t>
  </si>
  <si>
    <t>"m.č.09" 11,66</t>
  </si>
  <si>
    <t>"m.č.10" 7,13</t>
  </si>
  <si>
    <t>"m.č.11" 2,13</t>
  </si>
  <si>
    <t>"m.č.12" 3,18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</si>
  <si>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</si>
  <si>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</si>
  <si>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</si>
  <si>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</si>
  <si>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1596656178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</si>
  <si>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</si>
  <si>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</si>
  <si>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</si>
  <si>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</si>
  <si>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-40769547</t>
  </si>
  <si>
    <t>"m.č.07 PDL.01" 14,59</t>
  </si>
  <si>
    <t>"m.č.08 PDL.01" 8,55</t>
  </si>
  <si>
    <t>"m.č.09 PDL.01" 11,66</t>
  </si>
  <si>
    <t>"m.č.10 PDL.01" 7,13</t>
  </si>
  <si>
    <t>"m.č.11 PDL.01" 2,13</t>
  </si>
  <si>
    <t>"m.č.12 PDL.01" 3,18</t>
  </si>
  <si>
    <t>2,00</t>
  </si>
  <si>
    <t>"m.č.05 PDL.02" 55,10</t>
  </si>
  <si>
    <t>111631500</t>
  </si>
  <si>
    <t>lak penetrační asfaltový</t>
  </si>
  <si>
    <t>-774507743</t>
  </si>
  <si>
    <t>Poznámka k položce:_x000d_
Spotřeba 0,3-0,4kg/m2 dle povrchu, ředidlo technický benzín_x000d_
Odkaz na dokumentaci viz poznámka "Rekapitulace stavby"</t>
  </si>
  <si>
    <t>104,34*0,00035 'Přepočtené koeficientem množství</t>
  </si>
  <si>
    <t>711141559</t>
  </si>
  <si>
    <t>Provedení izolace proti zemní vlhkosti pásy přitavením NAIP na ploše vodorovné V</t>
  </si>
  <si>
    <t>133299328</t>
  </si>
  <si>
    <t>62836109</t>
  </si>
  <si>
    <t>pás asfaltový natavitelný oxidovaný tl. 3,5mm s vložkou z hliníkové fólie / hliníkové fólie s textilií, se spalitelnou PE folií nebo jemnozrnným minerálním posypem</t>
  </si>
  <si>
    <t>399267933</t>
  </si>
  <si>
    <t>208,68*1,15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</si>
  <si>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</si>
  <si>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</si>
  <si>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-1641453558</t>
  </si>
  <si>
    <t>713</t>
  </si>
  <si>
    <t>Izolace tepelné</t>
  </si>
  <si>
    <t>713191132</t>
  </si>
  <si>
    <t>Montáž tepelné izolace stavebních konstrukcí - doplňky a konstrukční součásti podlah, stropů vrchem nebo střech překrytím fólií separační z PE</t>
  </si>
  <si>
    <t>-14417995</t>
  </si>
  <si>
    <t>28323055</t>
  </si>
  <si>
    <t>fólie PE (500 kg/m3) separační podlahová oddělující tepelnou izolaci tl 0,8mm</t>
  </si>
  <si>
    <t>540176224</t>
  </si>
  <si>
    <t>104,34*1,15 'Přepočtené koeficientem množství</t>
  </si>
  <si>
    <t>713121111</t>
  </si>
  <si>
    <t>Montáž tepelné izolace podlah rohožemi, pásy, deskami, dílci, bloky (izolační materiál ve specifikaci) kladenými volně jednovrstvá</t>
  </si>
  <si>
    <t>-2131894678</t>
  </si>
  <si>
    <t>28372317</t>
  </si>
  <si>
    <t>deska EPS 100 do plochých střech a podlah λ=0,037 tl 150mm</t>
  </si>
  <si>
    <t>-765793017</t>
  </si>
  <si>
    <t>104,34*1,05 'Přepočtené koeficientem množství</t>
  </si>
  <si>
    <t>7131221R1</t>
  </si>
  <si>
    <t>Ostatní tepelné izolace a dilatace spár, otvorů, prostupů a drobných objektů</t>
  </si>
  <si>
    <t>kpl</t>
  </si>
  <si>
    <t>732408511</t>
  </si>
  <si>
    <t>998713201</t>
  </si>
  <si>
    <t>Přesun hmot pro izolace tepelné stanovený procentní sazbou (%) z ceny vodorovná dopravní vzdálenost do 50 m v objektech výšky do 6 m</t>
  </si>
  <si>
    <t>-726155585</t>
  </si>
  <si>
    <t>763</t>
  </si>
  <si>
    <t>Konstrukce suché výstavby</t>
  </si>
  <si>
    <t>763111333</t>
  </si>
  <si>
    <t>Příčka ze sádrokartonových desek s nosnou konstrukcí z jednoduchých ocelových profilů UW, CW jednoduše opláštěná deskou impregnovanou H2 tl. 12,5 mm, příčka tl. 100 mm, profil 75 TI tl. 60 mm, EI 30, Rw 45 dB</t>
  </si>
  <si>
    <t>-319358410</t>
  </si>
  <si>
    <t>3,20*(1,65+2*3,40+1,96+1,20+1,48)-2*0,70*1,97-0,80*1,97-2*0,90*1,97</t>
  </si>
  <si>
    <t>+7,00"m2"</t>
  </si>
  <si>
    <t>2,95*(1,61)-0,90*2,53</t>
  </si>
  <si>
    <t>1,28*(2,27)</t>
  </si>
  <si>
    <t>763111323</t>
  </si>
  <si>
    <t>Příčka ze sádrokartonových desek s nosnou konstrukcí z jednoduchých ocelových profilů UW, CW jednoduše opláštěná deskou protipožární DF tl. 12,5 mm, EI 45, příčka tl. 100 mm, profil 75 TI tl. 60 mm, Rw 49 dB</t>
  </si>
  <si>
    <t>900828910</t>
  </si>
  <si>
    <t>3,20*(2,71)-1,80*1,97</t>
  </si>
  <si>
    <t>763113343</t>
  </si>
  <si>
    <t>Příčka instalační ze sádrokartonových desek s nosnou konstrukcí ze zdvojených ocelových profilů UW, CW s mezerou, CW profily navzájem spojeny páskem sádry dvojitě opláštěná deskami impregnovanými H2 tl. 2 x 12,5 mm, EI 60, příčka tl. 205 mm, profil 75 TI tl. 60 mm, Rw 54 dB</t>
  </si>
  <si>
    <t>-1936643438</t>
  </si>
  <si>
    <t>3,20*(1,00)</t>
  </si>
  <si>
    <t>49</t>
  </si>
  <si>
    <t>763131433</t>
  </si>
  <si>
    <t>Podhled ze sádrokartonových desek dvouvrstvá zavěšená spodní konstrukce z ocelových profilů CD, UD jednoduše opláštěná deskou protipožární DF, tl. 15 mm, TI tl. 60 mm 50 kg/m3</t>
  </si>
  <si>
    <t>1352992487</t>
  </si>
  <si>
    <t>"PDL.06" 3,18*1,65</t>
  </si>
  <si>
    <t>50</t>
  </si>
  <si>
    <t>763131751</t>
  </si>
  <si>
    <t>Podhled ze sádrokartonových desek ostatní práce a konstrukce na podhledech ze sádrokartonových desek montáž parotěsné zábrany</t>
  </si>
  <si>
    <t>-1758494129</t>
  </si>
  <si>
    <t>51</t>
  </si>
  <si>
    <t>28343111</t>
  </si>
  <si>
    <t>fólie PE nevyztužená pro parotěsnou vrstvu podlah, stěn, stropů a střech nad 200 g/m2</t>
  </si>
  <si>
    <t>-483149256</t>
  </si>
  <si>
    <t>5,247*1,1 'Přepočtené koeficientem množství</t>
  </si>
  <si>
    <t>52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</si>
  <si>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</si>
  <si>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</si>
  <si>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477935372</t>
  </si>
  <si>
    <t>53</t>
  </si>
  <si>
    <t>55331521</t>
  </si>
  <si>
    <t>zárubeň ocelová pro sádrokarton 100 levá/pravá 700 včetně povrchové úpravy - šedý nátěr</t>
  </si>
  <si>
    <t>1640183396</t>
  </si>
  <si>
    <t>54</t>
  </si>
  <si>
    <t>55331522</t>
  </si>
  <si>
    <t>zárubeň ocelová pro sádrokarton 100 levá/pravá 800 včetně povrchové úpravy - šedý nátěr</t>
  </si>
  <si>
    <t>216104298</t>
  </si>
  <si>
    <t>55</t>
  </si>
  <si>
    <t>55331523</t>
  </si>
  <si>
    <t>zárubeň ocelová pro sádrokarton 100 levá/pravá 900 včetně povrchové úpravy - šedý nátěr</t>
  </si>
  <si>
    <t>-516339121</t>
  </si>
  <si>
    <t>56</t>
  </si>
  <si>
    <t>763181312</t>
  </si>
  <si>
    <t>Výplně otvorů konstrukcí ze sádrokartonových desek montáž zárubně kovové s příslušenstvím pro příčky výšky do 2,75 m nebo zátěže dveřního křídla do 25 kg, s profily CW a UW dvoukřídlové</t>
  </si>
  <si>
    <t>1004304627</t>
  </si>
  <si>
    <t>57</t>
  </si>
  <si>
    <t>55331527</t>
  </si>
  <si>
    <t>zárubeň ocelová pro sádrokarton 100 dvoukřídlá 1800 včetně povrchové úpravy - šedý nátěr</t>
  </si>
  <si>
    <t>-1965507457</t>
  </si>
  <si>
    <t>58</t>
  </si>
  <si>
    <t>998763401</t>
  </si>
  <si>
    <t>Přesun hmot pro konstrukce montované z desek stanovený procentní sazbou (%) z ceny vodorovná dopravní vzdálenost do 50 m v objektech výšky do 6 m</t>
  </si>
  <si>
    <t>1814243108</t>
  </si>
  <si>
    <t>764</t>
  </si>
  <si>
    <t>Konstrukce klempířské</t>
  </si>
  <si>
    <t>59</t>
  </si>
  <si>
    <t>764216602</t>
  </si>
  <si>
    <t>Oplechování parapetů z pozinkovaného plechu s povrchovou úpravou rovných mechanicky kotvené, bez rohů rš 200 mm</t>
  </si>
  <si>
    <t>-1549292</t>
  </si>
  <si>
    <t>"KL.01" (1,63)*1</t>
  </si>
  <si>
    <t>"KL.02" (1,58)*1</t>
  </si>
  <si>
    <t>60</t>
  </si>
  <si>
    <t>998764201</t>
  </si>
  <si>
    <t>Přesun hmot pro konstrukce klempířské stanovený procentní sazbou (%) z ceny vodorovná dopravní vzdálenost do 50 m v objektech výšky do 6 m</t>
  </si>
  <si>
    <t>2067855268</t>
  </si>
  <si>
    <t>766</t>
  </si>
  <si>
    <t>Konstrukce truhlářské</t>
  </si>
  <si>
    <t>61</t>
  </si>
  <si>
    <t>766622115</t>
  </si>
  <si>
    <t>Montáž oken plastových včetně montáže rámu plochy přes 1 m2 pevných do zdiva, výšky do 1,5 m</t>
  </si>
  <si>
    <t>1613834689</t>
  </si>
  <si>
    <t>"O.01" (1,63*1,65)*1</t>
  </si>
  <si>
    <t>"O.02" (1,58*1,65)*1</t>
  </si>
  <si>
    <t>62</t>
  </si>
  <si>
    <t>553417R01</t>
  </si>
  <si>
    <t>O.01 Sestava plastová barva bílá 1630 x 1650 mm</t>
  </si>
  <si>
    <t>390066540</t>
  </si>
  <si>
    <t>63</t>
  </si>
  <si>
    <t>553417R02</t>
  </si>
  <si>
    <t>O.02 Sestava plastová barva bílá 1580 x 1650 mm</t>
  </si>
  <si>
    <t>343116366</t>
  </si>
  <si>
    <t>64</t>
  </si>
  <si>
    <t>766694122</t>
  </si>
  <si>
    <t>Montáž ostatních truhlářských konstrukcí parapetních desek dřevěných nebo plastových šířky přes 300 mm, délky přes 1000 do 1600 mm</t>
  </si>
  <si>
    <t>1427796542</t>
  </si>
  <si>
    <t>65</t>
  </si>
  <si>
    <t>607941R04</t>
  </si>
  <si>
    <t>TR.04 deska parapetní dřevotřísková vnitřní 360x1580mm</t>
  </si>
  <si>
    <t>1629611890</t>
  </si>
  <si>
    <t>66</t>
  </si>
  <si>
    <t>607941R05</t>
  </si>
  <si>
    <t>TR.05 deska parapetní dřevotřísková vnitřní 360x1630mm</t>
  </si>
  <si>
    <t>698939880</t>
  </si>
  <si>
    <t>67</t>
  </si>
  <si>
    <t>766694123</t>
  </si>
  <si>
    <t>Montáž ostatních truhlářských konstrukcí parapetních desek dřevěných nebo plastových šířky přes 300 mm, délky přes 1600 do 2600 mm</t>
  </si>
  <si>
    <t>1223243925</t>
  </si>
  <si>
    <t>68</t>
  </si>
  <si>
    <t>607941R02</t>
  </si>
  <si>
    <t>TR.02 deska parapetní dřevotřísková vnitřní 220+300+310x1995mm</t>
  </si>
  <si>
    <t>201418991</t>
  </si>
  <si>
    <t>69</t>
  </si>
  <si>
    <t>607941R03</t>
  </si>
  <si>
    <t>TR.03 deska parapetní dřevotřísková vnitřní 220+300+310x1795mm</t>
  </si>
  <si>
    <t>1542802762</t>
  </si>
  <si>
    <t>70</t>
  </si>
  <si>
    <t>607941R06</t>
  </si>
  <si>
    <t>TR.06 deska parapetní dřevotřísková vnitřní 340x2185mm</t>
  </si>
  <si>
    <t>-412337476</t>
  </si>
  <si>
    <t>71</t>
  </si>
  <si>
    <t>607941R07</t>
  </si>
  <si>
    <t>TR.07 deska parapetní dřevotřísková vnitřní 340x2155mm</t>
  </si>
  <si>
    <t>-881950126</t>
  </si>
  <si>
    <t>72</t>
  </si>
  <si>
    <t>607941R08</t>
  </si>
  <si>
    <t>TR.08 deska parapetní dřevotřísková vnitřní 340x2085mm</t>
  </si>
  <si>
    <t>764666144</t>
  </si>
  <si>
    <t>2*2,085</t>
  </si>
  <si>
    <t>73</t>
  </si>
  <si>
    <t>607941R09</t>
  </si>
  <si>
    <t>TR.09 deska parapetní dřevotřísková vnitřní 340x2050mm</t>
  </si>
  <si>
    <t>553135061</t>
  </si>
  <si>
    <t>74</t>
  </si>
  <si>
    <t>607941R10</t>
  </si>
  <si>
    <t>TR.10 deska parapetní dřevotřísková vnitřní 340x2055mm</t>
  </si>
  <si>
    <t>1364132911</t>
  </si>
  <si>
    <t>75</t>
  </si>
  <si>
    <t>607941R11</t>
  </si>
  <si>
    <t>TR.11 deska parapetní dřevotřísková vnitřní 340x2186mm</t>
  </si>
  <si>
    <t>2056220671</t>
  </si>
  <si>
    <t>76</t>
  </si>
  <si>
    <t>766660411</t>
  </si>
  <si>
    <t>Montáž dveřních křídel dřevěných nebo plastových vchodových dveří včetně rámu do zdiva jednokřídlových bez nadsvětlíku</t>
  </si>
  <si>
    <t>1621615011</t>
  </si>
  <si>
    <t>77</t>
  </si>
  <si>
    <t>6114418R</t>
  </si>
  <si>
    <t>D.07 dveře vchodové jednokřídlé otvíravé 1100 x 1970mm venkovní</t>
  </si>
  <si>
    <t>114269724</t>
  </si>
  <si>
    <t>78</t>
  </si>
  <si>
    <t>766660001</t>
  </si>
  <si>
    <t>Montáž dveřních křídel dřevěných nebo plastových otevíravých do ocelové zárubně povrchově upravených jednokřídlových, šířky do 800 mm</t>
  </si>
  <si>
    <t>894474179</t>
  </si>
  <si>
    <t>79</t>
  </si>
  <si>
    <t>611602R1</t>
  </si>
  <si>
    <t>D.01 dveře jednokřídlé, otvíravé 800x1970mm</t>
  </si>
  <si>
    <t>-423035930</t>
  </si>
  <si>
    <t>80</t>
  </si>
  <si>
    <t>611603R0</t>
  </si>
  <si>
    <t>D.02 dveře jednokřídlé, otvíravé 700x1970mm</t>
  </si>
  <si>
    <t>1281964848</t>
  </si>
  <si>
    <t>81</t>
  </si>
  <si>
    <t>611602R8</t>
  </si>
  <si>
    <t>D.04 dveře jednokřídlé, otvíravé 800x1970mm</t>
  </si>
  <si>
    <t>-620882238</t>
  </si>
  <si>
    <t>82</t>
  </si>
  <si>
    <t>766660002</t>
  </si>
  <si>
    <t>Montáž dveřních křídel dřevěných nebo plastových otevíravých do ocelové zárubně povrchově upravených jednokřídlových, šířky přes 800 mm</t>
  </si>
  <si>
    <t>-1721510375</t>
  </si>
  <si>
    <t>83</t>
  </si>
  <si>
    <t>611603R5</t>
  </si>
  <si>
    <t>D.03 dveře jednokřídlé, otvíravé, 900x1970mm</t>
  </si>
  <si>
    <t>1573915638</t>
  </si>
  <si>
    <t>84</t>
  </si>
  <si>
    <t>766660012</t>
  </si>
  <si>
    <t>Montáž dveřních křídel dřevěných nebo plastových otevíravých do ocelové zárubně povrchově upravených dvoukřídlových, šířky přes 1450 mm</t>
  </si>
  <si>
    <t>1533800737</t>
  </si>
  <si>
    <t>85</t>
  </si>
  <si>
    <t>611602R9</t>
  </si>
  <si>
    <t>D.05 dveře dvoukřídlé, otvíravé, 1800x1970mm</t>
  </si>
  <si>
    <t>-1295955749</t>
  </si>
  <si>
    <t>86</t>
  </si>
  <si>
    <t>766660717</t>
  </si>
  <si>
    <t>Montáž dveřních doplňků samozavírače na zárubeň ocelovou</t>
  </si>
  <si>
    <t>-1948737375</t>
  </si>
  <si>
    <t>87</t>
  </si>
  <si>
    <t>54917265</t>
  </si>
  <si>
    <t>samozavírač dveří hydraulický K214 č.14 zlatá bronz</t>
  </si>
  <si>
    <t>895004514</t>
  </si>
  <si>
    <t>"D.01" 1</t>
  </si>
  <si>
    <t>"D.02" 2</t>
  </si>
  <si>
    <t>"D.03" 2</t>
  </si>
  <si>
    <t>88</t>
  </si>
  <si>
    <t>766660729</t>
  </si>
  <si>
    <t>Montáž dveřních doplňků dveřního kování interiérového štítku s klikou</t>
  </si>
  <si>
    <t>2138848453</t>
  </si>
  <si>
    <t>89</t>
  </si>
  <si>
    <t>54914620</t>
  </si>
  <si>
    <t>kování dveřní vrchní klika včetně rozet a montážního materiálu R PZ nerez PK</t>
  </si>
  <si>
    <t>-646674055</t>
  </si>
  <si>
    <t>"D.04" 1</t>
  </si>
  <si>
    <t>"D.05" 1</t>
  </si>
  <si>
    <t>90</t>
  </si>
  <si>
    <t>54964150</t>
  </si>
  <si>
    <t>vložka zámková cylindrická oboustranná+4 klíče</t>
  </si>
  <si>
    <t>-915246551</t>
  </si>
  <si>
    <t>91</t>
  </si>
  <si>
    <t>998766201</t>
  </si>
  <si>
    <t>Přesun hmot pro konstrukce truhlářské stanovený procentní sazbou (%) z ceny vodorovná dopravní vzdálenost do 50 m v objektech výšky do 6 m</t>
  </si>
  <si>
    <t>-1061331344</t>
  </si>
  <si>
    <t>767</t>
  </si>
  <si>
    <t>Konstrukce zámečnické</t>
  </si>
  <si>
    <t>92</t>
  </si>
  <si>
    <t>767991R01</t>
  </si>
  <si>
    <t>ZAM.01 Dodávka a montáž nerez madla, včetně povrchové úpravy a montážního materiálu</t>
  </si>
  <si>
    <t>-595988268</t>
  </si>
  <si>
    <t>93</t>
  </si>
  <si>
    <t>767991R02</t>
  </si>
  <si>
    <t>ZAM.02 Dodávka a montáž pozink zábradlí, včetně povrchové úpravy a montážního materiálu</t>
  </si>
  <si>
    <t>1662017085</t>
  </si>
  <si>
    <t>4,18+1,38</t>
  </si>
  <si>
    <t>94</t>
  </si>
  <si>
    <t>767991R03</t>
  </si>
  <si>
    <t>ZAM.03 Dodávka a montáž pozink madla, včetně povrchové úpravy a montážního materiálu</t>
  </si>
  <si>
    <t>352772644</t>
  </si>
  <si>
    <t>95</t>
  </si>
  <si>
    <t>998767201</t>
  </si>
  <si>
    <t>Přesun hmot pro zámečnické konstrukce stanovený procentní sazbou (%) z ceny vodorovná dopravní vzdálenost do 50 m v objektech výšky do 6 m</t>
  </si>
  <si>
    <t>-491572610</t>
  </si>
  <si>
    <t>96</t>
  </si>
  <si>
    <t>771591111</t>
  </si>
  <si>
    <t>Podlahy - ostatní práce penetrace podkladu</t>
  </si>
  <si>
    <t>-790346512</t>
  </si>
  <si>
    <t>"m.č.03 PDL.04" 3,64</t>
  </si>
  <si>
    <t>"m.č.04 PDL.04" 6,16</t>
  </si>
  <si>
    <t>"m.č.05 PDL.04" 17,80</t>
  </si>
  <si>
    <t>97</t>
  </si>
  <si>
    <t>776141111</t>
  </si>
  <si>
    <t>Příprava podkladu vyrovnání samonivelační stěrkou podlah min.pevnosti 20 MPa, tloušťky do 3 mm</t>
  </si>
  <si>
    <t>-1063105726</t>
  </si>
  <si>
    <t>98</t>
  </si>
  <si>
    <t>771591112</t>
  </si>
  <si>
    <t>Izolace podlahy pod dlažbu nátěrem nebo stěrkou ve dvou vrstvách</t>
  </si>
  <si>
    <t>-743462413</t>
  </si>
  <si>
    <t>včetně vytažení na stěny a rohových a dilatačních profilů</t>
  </si>
  <si>
    <t>74,84*1,1 'Přepočtené koeficientem množství</t>
  </si>
  <si>
    <t>99</t>
  </si>
  <si>
    <t>771574113</t>
  </si>
  <si>
    <t>Montáž podlah z dlaždic keramických lepených flexibilním lepidlem maloformátových hladkých přes 12 do 19 ks/m2</t>
  </si>
  <si>
    <t>903688539</t>
  </si>
  <si>
    <t xml:space="preserve">Poznámka k položce:_x000d_
Odkaz na dokumentaci viz poznámka "Rekapitulace stavby"_x000d_
</t>
  </si>
  <si>
    <t>100</t>
  </si>
  <si>
    <t>59761003</t>
  </si>
  <si>
    <t>dlažba keramická hutná hladká do interiéru přes 9 do 12 ks/m2</t>
  </si>
  <si>
    <t>-1034008271</t>
  </si>
  <si>
    <t>101</t>
  </si>
  <si>
    <t>771474112</t>
  </si>
  <si>
    <t>Montáž soklů z dlaždic keramických lepených flexibilním lepidlem rovných, výšky přes 65 do 90 mm</t>
  </si>
  <si>
    <t>-668414150</t>
  </si>
  <si>
    <t>"m.č.03" (2,21+1,30)-0,70</t>
  </si>
  <si>
    <t>"m.č.06" (2,13)</t>
  </si>
  <si>
    <t>"m.č.10" (12,25)-0,70-0,80-2*0,90</t>
  </si>
  <si>
    <t>102</t>
  </si>
  <si>
    <t>59761416</t>
  </si>
  <si>
    <t>sokl-dlažba keramická slinutá hladká do interiéru i exteriéru 300x80mm</t>
  </si>
  <si>
    <t>-65611218</t>
  </si>
  <si>
    <t>(13,89)/0,30*1,10</t>
  </si>
  <si>
    <t>103</t>
  </si>
  <si>
    <t>771274123</t>
  </si>
  <si>
    <t>Montáž obkladů schodišť z dlaždic keramických lepených flexibilním lepidlem stupnic protiskluzných nebo reliéfních, šířky přes 250 do 300 mm</t>
  </si>
  <si>
    <t>-450926869</t>
  </si>
  <si>
    <t>"m.č.12 PDL.05" 5*1,20</t>
  </si>
  <si>
    <t>104</t>
  </si>
  <si>
    <t>59761337</t>
  </si>
  <si>
    <t>schodovka protiskluzná šířky 300mm</t>
  </si>
  <si>
    <t>-209492107</t>
  </si>
  <si>
    <t>6,00/0,30+5</t>
  </si>
  <si>
    <t>25*1,1 'Přepočtené koeficientem množství</t>
  </si>
  <si>
    <t>105</t>
  </si>
  <si>
    <t>998771201</t>
  </si>
  <si>
    <t>Přesun hmot pro podlahy z dlaždic stanovený procentní sazbou (%) z ceny vodorovná dopravní vzdálenost do 50 m v objektech výšky do 6 m</t>
  </si>
  <si>
    <t>1100354787</t>
  </si>
  <si>
    <t>106</t>
  </si>
  <si>
    <t>776121111</t>
  </si>
  <si>
    <t>Příprava podkladu penetrace vodou ředitelná na savý podklad (válečkováním) ředěná v poměru 1:3 podlah</t>
  </si>
  <si>
    <t>987627835</t>
  </si>
  <si>
    <t>"m.č.05 PDL.03" 80,71</t>
  </si>
  <si>
    <t>107</t>
  </si>
  <si>
    <t>363977838</t>
  </si>
  <si>
    <t>108</t>
  </si>
  <si>
    <t>776221111</t>
  </si>
  <si>
    <t>Montáž podlahovin z PVC lepením standardním lepidlem z pásů standardních</t>
  </si>
  <si>
    <t>-1033938553</t>
  </si>
  <si>
    <t>109</t>
  </si>
  <si>
    <t>28411017</t>
  </si>
  <si>
    <t>PVC heterogenní zátěžové, nášlapná vrstva 0,70mm, zátěž 34/43, otlak do 0,02mm, stálost do 0,10%, R10, hořlavost Bfl S1</t>
  </si>
  <si>
    <t>1774399753</t>
  </si>
  <si>
    <t>135,81*1,1 'Přepočtené koeficientem množství</t>
  </si>
  <si>
    <t>110</t>
  </si>
  <si>
    <t>776411112</t>
  </si>
  <si>
    <t>Montáž soklíků lepením obvodových, výšky přes 80 do 100 mm</t>
  </si>
  <si>
    <t>1467148879</t>
  </si>
  <si>
    <t>111</t>
  </si>
  <si>
    <t>28411010</t>
  </si>
  <si>
    <t>lišta soklová PVC 20x100mm</t>
  </si>
  <si>
    <t>2112463797</t>
  </si>
  <si>
    <t>"m.č.02" (2*6,01+1,75)-1,80</t>
  </si>
  <si>
    <t>"m.č.05" (58,83+4,13+3,82+2,60)-2,63-1,10+1,65-1,75</t>
  </si>
  <si>
    <t>77,52*1,02 'Přepočtené koeficientem množství</t>
  </si>
  <si>
    <t>112</t>
  </si>
  <si>
    <t>998776201</t>
  </si>
  <si>
    <t>Přesun hmot pro podlahy povlakové stanovený procentní sazbou (%) z ceny vodorovná dopravní vzdálenost do 50 m v objektech výšky do 6 m</t>
  </si>
  <si>
    <t>207702362</t>
  </si>
  <si>
    <t>Dokončovací práce - obklady keramické</t>
  </si>
  <si>
    <t>113</t>
  </si>
  <si>
    <t>781121011</t>
  </si>
  <si>
    <t>Příprava podkladu před provedením obkladu nátěr penetrační na stěnu</t>
  </si>
  <si>
    <t>-475703377</t>
  </si>
  <si>
    <t>"m.č.03 PO.01/PO.02" 2,00*(2,21+0,40)</t>
  </si>
  <si>
    <t>"m.č.04 PO.01/PO.02" 2,00*(0,80+1,05)</t>
  </si>
  <si>
    <t>"m.č.06 PO.01/PO.02" 2,00*(2*2,63+2*6,87)-0,80*1,97</t>
  </si>
  <si>
    <t>"m.č.07 PO.01/PO.02" 2,00*(14,76)-2,65*2,00-0,90*1,97-0,90*2,53</t>
  </si>
  <si>
    <t>"m.č.08 PO.01/PO.02" 2,00*(12,23)-0,90*2,53</t>
  </si>
  <si>
    <t>"m.č.09 PO.01/PO.02" 2,00*(14,04)-0,80*1,97-2*0,90*1,97</t>
  </si>
  <si>
    <t>"m.č.11 PO.01/PO.02" 2,00*(5,92)-0,70*1,97</t>
  </si>
  <si>
    <t>"m.č.12 PO.01/PO.02" 2,00*(7,75)-0,80*1,97</t>
  </si>
  <si>
    <t>114</t>
  </si>
  <si>
    <t>781161021</t>
  </si>
  <si>
    <t>Příprava podkladu před provedením obkladu montáž profilu ukončujícího profilu rohového, vanového</t>
  </si>
  <si>
    <t>-1934753913</t>
  </si>
  <si>
    <t>115</t>
  </si>
  <si>
    <t>59054131</t>
  </si>
  <si>
    <t>profil ukončovací pro vnější hrany obkladů hliník leskle eloxovaný chromem 6x2500mm</t>
  </si>
  <si>
    <t>-1062524354</t>
  </si>
  <si>
    <t>"m.č.03 PO.01/PO.02" 2*2,00+(2,21+0,40)</t>
  </si>
  <si>
    <t>"m.č.04 PO.01/PO.02" 2*2,00+(0,80+1,05)</t>
  </si>
  <si>
    <t>"m.č.06 PO.01/PO.02" 5*2,00+(2*2,63+2*6,87)-0,80</t>
  </si>
  <si>
    <t>"m.č.07 PO.01/PO.02" 8*2,00+(14,76)-2,65-0,90-0,90</t>
  </si>
  <si>
    <t>"m.č.08 PO.01/PO.02" 4*2,00+(12,23)-0,90</t>
  </si>
  <si>
    <t>"m.č.09 PO.01/PO.02" 6*2,00+(14,04)-0,80-2*0,90</t>
  </si>
  <si>
    <t>"m.č.11 PO.01/PO.02" 2*2,00*(5,92)-0,70</t>
  </si>
  <si>
    <t>"m.č.12 PO.01/PO.02" 4*2,00*(7,75)-0,80</t>
  </si>
  <si>
    <t>193,92*1,1 'Přepočtené koeficientem množství</t>
  </si>
  <si>
    <t>116</t>
  </si>
  <si>
    <t>781413111</t>
  </si>
  <si>
    <t>Montáž obkladů vnitřních stěn z obkladaček a dekorů (listel) pórovinových lepených standardním lepidlem z obkladaček pravoúhlých do 22 ks/m2</t>
  </si>
  <si>
    <t>CS ÚRS 2014 01</t>
  </si>
  <si>
    <t>-1888211769</t>
  </si>
  <si>
    <t>117</t>
  </si>
  <si>
    <t>59761040</t>
  </si>
  <si>
    <t>obklad keramický hladký přes 19 do 22ks/m2</t>
  </si>
  <si>
    <t>184739309</t>
  </si>
  <si>
    <t>135,04*1,1 'Přepočtené koeficientem množství</t>
  </si>
  <si>
    <t>118</t>
  </si>
  <si>
    <t>998781201</t>
  </si>
  <si>
    <t>Přesun hmot pro obklady keramické stanovený procentní sazbou (%) z ceny vodorovná dopravní vzdálenost do 50 m v objektech výšky do 6 m</t>
  </si>
  <si>
    <t>550270748</t>
  </si>
  <si>
    <t>784</t>
  </si>
  <si>
    <t xml:space="preserve"> Dokončovací práce</t>
  </si>
  <si>
    <t>119</t>
  </si>
  <si>
    <t>784181101</t>
  </si>
  <si>
    <t>Penetrace podkladu jednonásobná základní akrylátová v místnostech výšky do 3,80 m</t>
  </si>
  <si>
    <t>-380941882</t>
  </si>
  <si>
    <t>120</t>
  </si>
  <si>
    <t>784211111</t>
  </si>
  <si>
    <t>Malby z malířských směsí otěruvzdorných za mokra dvojnásobné, bílé za mokra otěruvzdorné velmi dobře v místnostech výšky do 3,80 m</t>
  </si>
  <si>
    <t>458059091</t>
  </si>
  <si>
    <t>"m.č.04" 3,20*(2*5,30+2*2,02)-2*1,80*1,97</t>
  </si>
  <si>
    <t>121</t>
  </si>
  <si>
    <t>1167417420</t>
  </si>
  <si>
    <t>stropy</t>
  </si>
  <si>
    <t>"PDL.06" (3,18*1,65)*2</t>
  </si>
  <si>
    <t>122</t>
  </si>
  <si>
    <t>-2104866504</t>
  </si>
  <si>
    <t>"ostatní drobné zednícké práce" 80</t>
  </si>
  <si>
    <t>"přípomoc VZT" 48</t>
  </si>
  <si>
    <t>"přípomoc EL" 48</t>
  </si>
  <si>
    <t>"přípomoc ZTI" 48</t>
  </si>
  <si>
    <t>OST</t>
  </si>
  <si>
    <t>Ostatní</t>
  </si>
  <si>
    <t>OST.1</t>
  </si>
  <si>
    <t>Ostatní dodávky</t>
  </si>
  <si>
    <t>123</t>
  </si>
  <si>
    <t>999101R01</t>
  </si>
  <si>
    <t>OS.01 D+M Zdvihací schodišťová plošina (ref. SVU 225)</t>
  </si>
  <si>
    <t>262144</t>
  </si>
  <si>
    <t>410534250</t>
  </si>
  <si>
    <t>124</t>
  </si>
  <si>
    <t>999101R02</t>
  </si>
  <si>
    <t>OS.02 D+M Hydrantová skříň včetně výstroje</t>
  </si>
  <si>
    <t>357587247</t>
  </si>
  <si>
    <t>125</t>
  </si>
  <si>
    <t>999101R03</t>
  </si>
  <si>
    <t>OS.03 D+M Zákryt hasícího přístroje</t>
  </si>
  <si>
    <t>-78781467</t>
  </si>
  <si>
    <t>126</t>
  </si>
  <si>
    <t>999101R04a</t>
  </si>
  <si>
    <t>OS.04 D+M Přenosný hasící přístroj P6/21A dle PBŘ</t>
  </si>
  <si>
    <t>-421348138</t>
  </si>
  <si>
    <t>127</t>
  </si>
  <si>
    <t>999101R05</t>
  </si>
  <si>
    <t>OS.05 D+M Vnitřní orientační systém</t>
  </si>
  <si>
    <t>708578529</t>
  </si>
  <si>
    <t>D.01.4.1 - Zdravotechnika</t>
  </si>
  <si>
    <t xml:space="preserve">    725 - Zdravotechnika</t>
  </si>
  <si>
    <t xml:space="preserve">      D.01 - Dešťová kanalizace - přeložka</t>
  </si>
  <si>
    <t xml:space="preserve">      D.02 - Vnitřní kanalizace</t>
  </si>
  <si>
    <t xml:space="preserve">      D.03 - Vnitřní vodovod</t>
  </si>
  <si>
    <t xml:space="preserve">      D.04 - Zařizovací předměty</t>
  </si>
  <si>
    <t xml:space="preserve">      D.05 - Montážní práce + stavební přípomoce</t>
  </si>
  <si>
    <t>D.01</t>
  </si>
  <si>
    <t>Dešťová kanalizace - přeložka</t>
  </si>
  <si>
    <t xml:space="preserve">Podlahová vpusť spodní D 110,  mřížka 250mm SUN plast,  rám. plast, vodní hladina Pro venkovní použití</t>
  </si>
  <si>
    <t>ks</t>
  </si>
  <si>
    <t xml:space="preserve">Ležaté potrubí  KG 150 + zemní práce</t>
  </si>
  <si>
    <t>Napojení na stávající ležaté potrubí (Kamenina DN150)</t>
  </si>
  <si>
    <t>D.02</t>
  </si>
  <si>
    <t>Vnitřní kanalizace</t>
  </si>
  <si>
    <t>Kanalizační potrubí PP-HT připojovací D 50 x 1,8 mm, vedeno v drážce ve zdi</t>
  </si>
  <si>
    <t>Kanalizace vnitřní, PVC, D 110 mm, zemní práce, rýha 30 x 40-60 cm</t>
  </si>
  <si>
    <t>Přivzdušňovací hlavice DN100</t>
  </si>
  <si>
    <t>Revizní dvířka 200x200mm - pro přístup k odvzdušňovacímu ventilu</t>
  </si>
  <si>
    <t>Napojení na stávající ležaté potrubí (Kamenina DN125)</t>
  </si>
  <si>
    <t>Zkouška těsnosti kanalizace kouřem a vodou</t>
  </si>
  <si>
    <t>HL zápachový uzávěr Primus</t>
  </si>
  <si>
    <t>Nerezový sifon - dřezový/umyvadlový, DN40</t>
  </si>
  <si>
    <t>D.03</t>
  </si>
  <si>
    <t>Vnitřní vodovod</t>
  </si>
  <si>
    <t>Potrubí z PP-RCT, D 20 x 2,8 mm, PN 16</t>
  </si>
  <si>
    <t>Potrubí z PP-RCT, D 25 x 3,5 mm, PN 16</t>
  </si>
  <si>
    <t>Ocelové nerezové potrubí DN20</t>
  </si>
  <si>
    <t>Napojení na požární potrubí ve vyšším NP (nutná koordinace na stavbě!)</t>
  </si>
  <si>
    <t>Izolace návleková z pěnového polyetylenu tl., stěny 13 mm vnitřní průměr 20 mm</t>
  </si>
  <si>
    <t>Izolace návleková z pěnového polyetylenu tl., stěny 25 mm vnitřní průměr 20 mm</t>
  </si>
  <si>
    <t>Izolace návleková z pěnového polyetylenu tl. stěny, 13 mm vnitřní průměr 25 mm</t>
  </si>
  <si>
    <t>Izolace návleková z pěnového polyetylenu tl. stěny, 25 mm vnitřní průměr 25 mm</t>
  </si>
  <si>
    <t>Napojení na stávající rozvody SV, C-TV, TV (přesnou polohu nápojných bodů nutno stanovit na stavbě před začátkem prací)</t>
  </si>
  <si>
    <t xml:space="preserve">Vnitřní odběrné místo požární vody dn19 mm s tvarově stálou hadicí délky 30m   hydrodynamický přetlak - min. 0,2 mpa průtok vody z uzavřené proudnice - min. 0,3 l/s výška spodní hrany hydrantu 900mm rozměr skříně šxvxh: 650x650x175 mm ocelové požární potrubí ukončeno plnoprůtokovým kulovým ventilem přímým DN20 (nutné ověřit s platným PBŘ!!!)</t>
  </si>
  <si>
    <t>Trojcestný směšovací ventil nastavit na max. teplotu 45°C</t>
  </si>
  <si>
    <t>Revizní dvířka 200x200mm</t>
  </si>
  <si>
    <t>Závěsy potrubí, objímky, těsnění</t>
  </si>
  <si>
    <t>Tlaková zkouška vodovodního potrubí do DN 40</t>
  </si>
  <si>
    <t>Proplach a dezinfekce vodovod.potrubí do DN 80</t>
  </si>
  <si>
    <t xml:space="preserve">Nástěnka nátrubková mosazná  1/2"</t>
  </si>
  <si>
    <t>D.04</t>
  </si>
  <si>
    <t>Zařizovací předměty</t>
  </si>
  <si>
    <t>Ventil rohový s filtrem DN 15 x DN 10 + opancéřované připojovací hadičky</t>
  </si>
  <si>
    <t>Baterie umyvadlová stojánková, dle požadavků investora</t>
  </si>
  <si>
    <t>Umyvadlo keramické, dle požadavků investora</t>
  </si>
  <si>
    <t>Baterie dřezová stojánková, dle požadavků investora</t>
  </si>
  <si>
    <t>Dřez nerezový, dle požadavku investora</t>
  </si>
  <si>
    <t>Nástěnná páková výlevková baterie</t>
  </si>
  <si>
    <t>Nástěnná výlevka s plastovou mřížkou, výlevkový sifon s rozetou, DN 50</t>
  </si>
  <si>
    <t>Nástěnná umyvadlová baterie, dle požadavku investora</t>
  </si>
  <si>
    <t>Nerezový mycí žlab - dle požadavku investora</t>
  </si>
  <si>
    <t>D.05</t>
  </si>
  <si>
    <t>Montážní práce + stavební přípomoce</t>
  </si>
  <si>
    <t>Montážní a těsnící materiál</t>
  </si>
  <si>
    <t>Montážní práce - montáž potrubí - vedené v drážce ve zdi (zasekání, instalace, zapravení)</t>
  </si>
  <si>
    <t>Montážní práce - montáž dřezu (vč. Baterie)</t>
  </si>
  <si>
    <t>Montážní práce - montáž umyvadla (vč. Baterie)</t>
  </si>
  <si>
    <t>Montážní práce - montáž nerezového žlabu, vč. Nástěnných baterií (5x)</t>
  </si>
  <si>
    <t>Montážní práce - montáž výlevky (vč. Baterie)</t>
  </si>
  <si>
    <t>Závěsy, objímky, těsnění</t>
  </si>
  <si>
    <t>Vypracování protokolu o zkoušce těsnosti</t>
  </si>
  <si>
    <t>Koordinační činnost</t>
  </si>
  <si>
    <t>Autorský dozor</t>
  </si>
  <si>
    <t>Doprava, Likvidace odpadu</t>
  </si>
  <si>
    <t>Vypracování dílenské dokumentace zhotovitelem stavby</t>
  </si>
  <si>
    <t>D.01.4.2 - Vzduchotechnika, chlazení</t>
  </si>
  <si>
    <t>001 - VZDUCHOTECHNIKA, CHLAZENÍ</t>
  </si>
  <si>
    <t xml:space="preserve">    02 - Z1 Výdejna jídel  (1.NP)</t>
  </si>
  <si>
    <t xml:space="preserve">    02B - Z1 Výdejna jídel  (1.NP) (prvky)</t>
  </si>
  <si>
    <t xml:space="preserve">    02B1 - Z1 Výdejna jídel  (1.NP) (kondenzační jednotka)</t>
  </si>
  <si>
    <t xml:space="preserve">    02C - Z1 Výdejna jídel  (1.NP)  (potrubí)</t>
  </si>
  <si>
    <t xml:space="preserve">    03 - Z2 Hygienické zařízení  (1.NP)</t>
  </si>
  <si>
    <t xml:space="preserve">    03B - Z2 Hygienické zařízení  (1.NP)   (potrubí)</t>
  </si>
  <si>
    <t xml:space="preserve">    18 - Montážní materiál</t>
  </si>
  <si>
    <t xml:space="preserve">    20 - Izolace</t>
  </si>
  <si>
    <t xml:space="preserve">    48 - Lešení</t>
  </si>
  <si>
    <t xml:space="preserve">    50B - Všeobecné výkony  (budova)</t>
  </si>
  <si>
    <t>001</t>
  </si>
  <si>
    <t>VZDUCHOTECHNIKA, CHLAZENÍ</t>
  </si>
  <si>
    <t>02</t>
  </si>
  <si>
    <t xml:space="preserve">Z1 Výdejna jídel  (1.NP)</t>
  </si>
  <si>
    <t>1.001</t>
  </si>
  <si>
    <t>Větrací rekuperační jednotka parapetní P=O=3500-4000 m3/h / 400 Pa</t>
  </si>
  <si>
    <t>KUS</t>
  </si>
  <si>
    <t xml:space="preserve">Poznámka k položce:_x000d_
Přívod  " tlumící vložka, uzavírací klapka, filtrace M5,  rekuperace/by-pass/reverznhí výměník/el.  ohřívač//ventilátor EC, tlumící vložka. Odvod: " tlumící vložka, filtrace G4, (rekuperace,), ventilátor EC ,tlumící vložka. Včetně řídícího systému, a vzdáleného ovladače, včetně ethernet připojení (externí rozvodnice včetně kabeli déljy 6 m, vyhřívaný odvod kondenzátu) Hmotnmost jednotky426 kg, Dodávka vcelku. Šířka xHloubka x Výška= 2300x775x1800 mm</t>
  </si>
  <si>
    <t>1.001M</t>
  </si>
  <si>
    <t>Montáž větrací jednotky</t>
  </si>
  <si>
    <t>02B</t>
  </si>
  <si>
    <t xml:space="preserve">Z1 Výdejna jídel  (1.NP) (prvky)</t>
  </si>
  <si>
    <t>1.003</t>
  </si>
  <si>
    <t>Akumulační odsávací zákryt Kubus 2000x1000x485 / průměr 315 odsávání shora uprostřed</t>
  </si>
  <si>
    <t>Poznámka k položce:_x000d_
(bez osvětlení a tukových filtrů) nad myčku</t>
  </si>
  <si>
    <t>1.004</t>
  </si>
  <si>
    <t>Akumulační odsávací zákryt Kubus 1250x1250x485 / průměr 250- odsávání vzadu z boku</t>
  </si>
  <si>
    <t>1.006</t>
  </si>
  <si>
    <t>Tlumič hluku kulisový TKU 80-50</t>
  </si>
  <si>
    <t>1.008</t>
  </si>
  <si>
    <t>Regulační klapka kruhová se servopohonem 230 V RKKM- 250-S-.45 TPM 030/03</t>
  </si>
  <si>
    <t>1.009</t>
  </si>
  <si>
    <t>Regulační klapka čtyřhranná se servopohonem 230 V RKM 315x400-.45 TPM 009/00</t>
  </si>
  <si>
    <t>1.010</t>
  </si>
  <si>
    <t>Regulační klapka čtyřhranná se servopohonem 230 V RKM 400x400-.45 TPM 009/00</t>
  </si>
  <si>
    <t>1.012</t>
  </si>
  <si>
    <t>Vyústka dvouřadá přívodní pro kruhové potrubí s regulací např. VNKM 2-825x85/200/R1 TPM 034/04</t>
  </si>
  <si>
    <t>1.013</t>
  </si>
  <si>
    <t>Vyústka dvouřadá přívodní pro kruhové potrubí s regulací např. VNKM 2-825x85/400/R1 TPM 034/04</t>
  </si>
  <si>
    <t>1.014</t>
  </si>
  <si>
    <t>Vyústka dvouřadá přívodní pro kruhové potrubí s regulací např. VNKM 2-825x125/315/R1 TPM 034/04</t>
  </si>
  <si>
    <t>1.015</t>
  </si>
  <si>
    <t>Vyústka dvouřadá přívodní pro kruhové potrubí s regulací např. VNKM2-1025x125/400/R1 TPM 034/04</t>
  </si>
  <si>
    <t>1.018</t>
  </si>
  <si>
    <t>Vyústka jednořadá odvodní pro kruhové potrubí s regulací např. VNKM1-625x125/400/R1 TPM 034/04</t>
  </si>
  <si>
    <t>1.019</t>
  </si>
  <si>
    <t>Vyústka jednořadá odvodní pro kruhové potrubí s regulací např. VNKM 1 825x125/315/R1 TPM 034/04</t>
  </si>
  <si>
    <t>1.020</t>
  </si>
  <si>
    <t>Vyústka jednořadá odvodní pro kruhové potrubí s regulací např. VNKM 1 825x125/400/R1 TPM 034/04</t>
  </si>
  <si>
    <t>1.022</t>
  </si>
  <si>
    <t>Talířový ventil odvodní, plastový DN 160 + (rámeček) DN 160 např. VEF 160</t>
  </si>
  <si>
    <t>1.024</t>
  </si>
  <si>
    <t>Krycí mřížka např. KM 630x400</t>
  </si>
  <si>
    <t>1.025</t>
  </si>
  <si>
    <t>Krycí mřížka např. KM 500x500</t>
  </si>
  <si>
    <t>1.026</t>
  </si>
  <si>
    <t>Ohebná hadice, vícevrstvý AL laminát DN 200 např. Sonoflex MO 203</t>
  </si>
  <si>
    <t>1.027</t>
  </si>
  <si>
    <t>Ohebná hadice, vícevrstvý AL laminát DN 250 např. Sonoflex MO 254</t>
  </si>
  <si>
    <t>1.028</t>
  </si>
  <si>
    <t>Ohebná hadice, vícevrstvý AL laminát DN 315 např. Sonoflex MO 315</t>
  </si>
  <si>
    <t>1.028.1</t>
  </si>
  <si>
    <t>Ohebná hadice, vícevrstvý AL laminát DN 315</t>
  </si>
  <si>
    <t>1.100M</t>
  </si>
  <si>
    <t>Montáž</t>
  </si>
  <si>
    <t>02B1</t>
  </si>
  <si>
    <t xml:space="preserve">Z1 Výdejna jídel  (1.NP) (kondenzační jednotka)</t>
  </si>
  <si>
    <t>1.030</t>
  </si>
  <si>
    <t>Kondenzační jednotka, Inverter, UUD33.U30 vel. 48 (R32) Qch/Qt = 5,4-15,6/6,2-17,5 kW</t>
  </si>
  <si>
    <t xml:space="preserve">Poznámka k položce:_x000d_
3f 400V, 50 Hz ,  Pchl/Pt = 0,9-5,53/0,9-5,33 kW, Ich/It=6,6/6,7 A potrubí chladiva 10x1/16x1 iz Hmotnost  m=87,5 kg, Š*V*H = 960*1380**330 mm</t>
  </si>
  <si>
    <t>1.031</t>
  </si>
  <si>
    <t>Komunikační modul KM 113.050U</t>
  </si>
  <si>
    <t>1.033</t>
  </si>
  <si>
    <t>Potrubí chladiva duální měděné izolované 10x1/16x1 iz</t>
  </si>
  <si>
    <t>1.034</t>
  </si>
  <si>
    <t>Chladiva R 410A na doplnění</t>
  </si>
  <si>
    <t>1.036</t>
  </si>
  <si>
    <t>Konzola pod kondenzační jednotku a současně rám a stříška pod a nad VZT jednotku</t>
  </si>
  <si>
    <t>1.040M</t>
  </si>
  <si>
    <t>Montáž kondenzační jednotky, doplnění chladiva, zaškolení obsluhy</t>
  </si>
  <si>
    <t>02C</t>
  </si>
  <si>
    <t xml:space="preserve">Z1 Výdejna jídel  (1.NP)  (potrubí)</t>
  </si>
  <si>
    <t>1.246</t>
  </si>
  <si>
    <t>Potrubí čtyřhranné průřezu od 0,07 do 0,13 m2</t>
  </si>
  <si>
    <t>1.247</t>
  </si>
  <si>
    <t>Potrubí čtyřhranné průřezu od 0,13 do 0,28 m2</t>
  </si>
  <si>
    <t>1.248</t>
  </si>
  <si>
    <t>Potrubí čtyřhranné průřezu od 0,28 do 0,50 m2</t>
  </si>
  <si>
    <t>1.130</t>
  </si>
  <si>
    <t>Potrubí spiro DN 200 30% tvarovek</t>
  </si>
  <si>
    <t>1.132</t>
  </si>
  <si>
    <t>Potrubí spiro DN 250 30% tvarovek</t>
  </si>
  <si>
    <t>1.134</t>
  </si>
  <si>
    <t>Potrubí spiro DN 315 30% tvarovek</t>
  </si>
  <si>
    <t>1.136</t>
  </si>
  <si>
    <t>Potrubí spiro DN 400 30% tvarovek</t>
  </si>
  <si>
    <t>1.250 M</t>
  </si>
  <si>
    <t>03</t>
  </si>
  <si>
    <t xml:space="preserve">Z2 Hygienické zařízení  (1.NP)</t>
  </si>
  <si>
    <t>2.001</t>
  </si>
  <si>
    <t>Potrubní diag ventilátor dvouotáčkový DN125 200 m3/h/ 60 Pa např. TD 350/125</t>
  </si>
  <si>
    <t>Poznámka k položce:_x000d_
U=230 V, P=0,030 kW, I=0,22 A</t>
  </si>
  <si>
    <t>2.002</t>
  </si>
  <si>
    <t>Programovatelný doběhový spínač DT 4</t>
  </si>
  <si>
    <t>Poznámka k položce:_x000d_
0,1 s až 10 hodin, 230 V, max. proud 0,4A induktivní zátěž</t>
  </si>
  <si>
    <t>2.004</t>
  </si>
  <si>
    <t>Rychloupínací spona DN 125 např. VBM 125</t>
  </si>
  <si>
    <t>2.005</t>
  </si>
  <si>
    <t>Zpětná klapka DN 125 např. RSK 125</t>
  </si>
  <si>
    <t>2.006</t>
  </si>
  <si>
    <t>Talířový ventil odvodní, plastový DN 125 + (rámeček) DN 125 např. VEF 125</t>
  </si>
  <si>
    <t>2.008</t>
  </si>
  <si>
    <t>Žaluziová klapkasamotížná plastová bílá na potrubí DN125 např. PER 125 W</t>
  </si>
  <si>
    <t>2.010</t>
  </si>
  <si>
    <t>Dveřní mřížka oboustranná plastová bílá 455x90</t>
  </si>
  <si>
    <t>2.020M</t>
  </si>
  <si>
    <t>03B</t>
  </si>
  <si>
    <t xml:space="preserve">Z2 Hygienické zařízení  (1.NP)   (potrubí)</t>
  </si>
  <si>
    <t>1.128</t>
  </si>
  <si>
    <t>Potrubí spiro DN 125 40% tvarovek</t>
  </si>
  <si>
    <t>Montážní materiál</t>
  </si>
  <si>
    <t>45.001</t>
  </si>
  <si>
    <t>Montážní a spojovací materiál, těsnící materiál</t>
  </si>
  <si>
    <t>KG</t>
  </si>
  <si>
    <t>46.100M</t>
  </si>
  <si>
    <t>Izolace</t>
  </si>
  <si>
    <t>46.004</t>
  </si>
  <si>
    <t>Tepelná iz. kaučukovým izolačním samolepícím pásem s povrchovou úpravou ALU např: K-Flex ST ALU 13</t>
  </si>
  <si>
    <t>M2</t>
  </si>
  <si>
    <t>Poznámka k položce:_x000d_
Potrubí zařízení Z1 (pouze čtyřhranné potrubí uvnitř objektu)</t>
  </si>
  <si>
    <t>46.005</t>
  </si>
  <si>
    <t>Tep iz. minerální plstí tl. 8 cm, na trny, oplech pozinkplechem nebo přediz.potrubí z panelu EROPAN</t>
  </si>
  <si>
    <t xml:space="preserve">Poznámka k položce:_x000d_
Potrubí vedené ve venkovním prostoru (přívodní, odvodní, výfukové-jen po tlumiče hluku)  bude izolováno minerální plstí tl. 8 cm na trny s oplechováním pozinkovaným plechem  nebo bude použito předizolované potrubí z panelu EUROPAN tl.30 mm (?=0,018 W/mK).</t>
  </si>
  <si>
    <t>46.100M.1</t>
  </si>
  <si>
    <t>Lešení</t>
  </si>
  <si>
    <t>941955002</t>
  </si>
  <si>
    <t>Lešení lehké pomocné v podlah do 1,9 m</t>
  </si>
  <si>
    <t>50B</t>
  </si>
  <si>
    <t xml:space="preserve">Všeobecné výkony  (budova)</t>
  </si>
  <si>
    <t>50.003</t>
  </si>
  <si>
    <t>Zaregulování průtoků vzt</t>
  </si>
  <si>
    <t>H</t>
  </si>
  <si>
    <t>50.004</t>
  </si>
  <si>
    <t>Zkoušky zařízení VZT</t>
  </si>
  <si>
    <t>Poznámka k položce:_x000d_
vč. zhotovení protokolů, vyregulování na projektované parametry</t>
  </si>
  <si>
    <t>D.01.4.3 - Elektroinstalace - silnoproud + slaboporud</t>
  </si>
  <si>
    <t xml:space="preserve">    741 - Elektromontáže - silnoproud</t>
  </si>
  <si>
    <t xml:space="preserve">      D.01 - DEMONTÁŽE</t>
  </si>
  <si>
    <t xml:space="preserve">      D.02 - SVÍTIDLA PROVOZNÍ</t>
  </si>
  <si>
    <t xml:space="preserve">      D.03 - SVÍTIDLA NOUZOVÁ</t>
  </si>
  <si>
    <t xml:space="preserve">      D.04 - PŘÍSTROJE</t>
  </si>
  <si>
    <t xml:space="preserve">      D.05 - INSTALAČNÍ  MATERIÁL</t>
  </si>
  <si>
    <t xml:space="preserve">      D.06 - KABELY</t>
  </si>
  <si>
    <t xml:space="preserve">      D.07 - ROZVADĚČE</t>
  </si>
  <si>
    <t xml:space="preserve">      D.08 - INŽENÝRSKÁ ČINNOST</t>
  </si>
  <si>
    <t xml:space="preserve">      D.09 - OSTATNÍ</t>
  </si>
  <si>
    <t>741</t>
  </si>
  <si>
    <t>Elektromontáže - silnoproud</t>
  </si>
  <si>
    <t>DEMONTÁŽE</t>
  </si>
  <si>
    <t>1001</t>
  </si>
  <si>
    <t>Demontáž a likvidace svítidla</t>
  </si>
  <si>
    <t>1002</t>
  </si>
  <si>
    <t>Demontáž a likvidace kabelů</t>
  </si>
  <si>
    <t>1003</t>
  </si>
  <si>
    <t>Demontáž a likvidace roštů a žlabů</t>
  </si>
  <si>
    <t>1004</t>
  </si>
  <si>
    <t>Demontáž a likvidace rozváděčů</t>
  </si>
  <si>
    <t>1005</t>
  </si>
  <si>
    <t>Demontáž a likvidace nástěnných přístrojů</t>
  </si>
  <si>
    <t>SVÍTIDLA PROVOZNÍ</t>
  </si>
  <si>
    <t>1006</t>
  </si>
  <si>
    <t>L1 - Svítidlo přisazené, 230V, LED 38W, IP66</t>
  </si>
  <si>
    <t>1007</t>
  </si>
  <si>
    <t>L2 - Svítidlo přisazené, 230V, LED 46W, IP20</t>
  </si>
  <si>
    <t>1008</t>
  </si>
  <si>
    <t>L2N - Svítidlo přisazené, 230V, LED 46W, IP20, nouzový bateriový modul (autonomie 1h)</t>
  </si>
  <si>
    <t>SVÍTIDLA NOUZOVÁ</t>
  </si>
  <si>
    <t>1009</t>
  </si>
  <si>
    <t>N1 - Svítidlo nouzové, přisazené, symetrické vyzařování, 230V, LED 2W, IP44, vlastní bateriový zdroj (autonomie 1h)</t>
  </si>
  <si>
    <t>1010</t>
  </si>
  <si>
    <t>N2 - Svítidlo nouzové, přisazené, asymetrické vyzařování (chodba), 230V, LED 2W, IP44, vlastní bateriový zdroj (autonomie 1h)</t>
  </si>
  <si>
    <t>1011</t>
  </si>
  <si>
    <t>N3 - Svítidlo nouzové, přisazené, směrový piktogram, 230V, LED 2W, IP44, vlastní bateriový zdroj (autonomie 1h)</t>
  </si>
  <si>
    <t>1012</t>
  </si>
  <si>
    <t>N4 - Svítidlo nouzové, přisazené, do venkovního prostředí, 230V, LED 5W, IP44, vlastní bateriový zdroj (autonomie 1h)</t>
  </si>
  <si>
    <t>1013</t>
  </si>
  <si>
    <t>N5 - Svítidlo nouzové, přisazené, asymetrické vyzařování (požární zařízení), 230V, LED 2W, IP44, vlastní bateriový zdroj (autonomie 1h)</t>
  </si>
  <si>
    <t>PŘÍSTROJE</t>
  </si>
  <si>
    <t>1014</t>
  </si>
  <si>
    <t>Zásuvka jednoduchá 16A/230V, pod omítku, IP44</t>
  </si>
  <si>
    <t>1015</t>
  </si>
  <si>
    <t>Přepínač střídavý 10A/250V, pod omítku, IP44</t>
  </si>
  <si>
    <t>1016</t>
  </si>
  <si>
    <t>Přepínač křížový 10A/250V, pod omítku, IP44</t>
  </si>
  <si>
    <t>1017</t>
  </si>
  <si>
    <t>Spínač průmyslový 25A/400V</t>
  </si>
  <si>
    <t>1018</t>
  </si>
  <si>
    <t>Spínač průmyslový 40A/400V</t>
  </si>
  <si>
    <t>1019</t>
  </si>
  <si>
    <t>Havarijní tlačítko na povrch</t>
  </si>
  <si>
    <t>1020</t>
  </si>
  <si>
    <t>Zásuvka 16A/400V, pod omítku, IP44</t>
  </si>
  <si>
    <t>1021</t>
  </si>
  <si>
    <t>Čidlo organických výparů, 230V</t>
  </si>
  <si>
    <t>1022</t>
  </si>
  <si>
    <t>Tlačítko 10A/250V, pod omítku, IP20</t>
  </si>
  <si>
    <t>1023</t>
  </si>
  <si>
    <t>Vypínač jednopólový 10A/250V, sig. doutnavka, pod omítku, IP20</t>
  </si>
  <si>
    <t>1024</t>
  </si>
  <si>
    <t>Vypínač jednopólový 10A/250V, pod omítku, IP44</t>
  </si>
  <si>
    <t>1025</t>
  </si>
  <si>
    <t>Přepínač křížový 10A/250V, pod omítku, IP20</t>
  </si>
  <si>
    <t>1026</t>
  </si>
  <si>
    <t>Zásuvka jednoduchá 16A/230V, pod omítku, IP20</t>
  </si>
  <si>
    <t>1027</t>
  </si>
  <si>
    <t>Přepínač střídavý 10A/250V, pod omítku, IP20</t>
  </si>
  <si>
    <t xml:space="preserve">INSTALAČNÍ  MATERIÁL</t>
  </si>
  <si>
    <t>1028</t>
  </si>
  <si>
    <t>Krabice přístrojová</t>
  </si>
  <si>
    <t>1029</t>
  </si>
  <si>
    <t>Krabice odbočná</t>
  </si>
  <si>
    <t>1030</t>
  </si>
  <si>
    <t>Trubka pr. 25</t>
  </si>
  <si>
    <t>1031</t>
  </si>
  <si>
    <t>Trubka pr. 32</t>
  </si>
  <si>
    <t>1032</t>
  </si>
  <si>
    <t>Kabelový žlab 100x100</t>
  </si>
  <si>
    <t>1033</t>
  </si>
  <si>
    <t>Kabelový žlab 200x100</t>
  </si>
  <si>
    <t>1034</t>
  </si>
  <si>
    <t>Svorka WAGO</t>
  </si>
  <si>
    <t>1035</t>
  </si>
  <si>
    <t>Skříňka hlavního ochranného pospojení</t>
  </si>
  <si>
    <t>D.06</t>
  </si>
  <si>
    <t>KABELY</t>
  </si>
  <si>
    <t>1036</t>
  </si>
  <si>
    <t>1-CXKH-R (B2cas1d0) 3x1,5</t>
  </si>
  <si>
    <t>1037</t>
  </si>
  <si>
    <t>1-CXKH-R (B2cas1d0) 3x2,5</t>
  </si>
  <si>
    <t>1038</t>
  </si>
  <si>
    <t>1-CYKY 3x1,5</t>
  </si>
  <si>
    <t>1039</t>
  </si>
  <si>
    <t>1-CYKY 3x2,5</t>
  </si>
  <si>
    <t>1040</t>
  </si>
  <si>
    <t>1-CYKY 3x6</t>
  </si>
  <si>
    <t>1041</t>
  </si>
  <si>
    <t>1-CYKY 4x25</t>
  </si>
  <si>
    <t>1042</t>
  </si>
  <si>
    <t>1-CYKY 5x1,5</t>
  </si>
  <si>
    <t>1043</t>
  </si>
  <si>
    <t>1-CYKY 5x2,5</t>
  </si>
  <si>
    <t>1044</t>
  </si>
  <si>
    <t>1-YY 1x25</t>
  </si>
  <si>
    <t>1045</t>
  </si>
  <si>
    <t>1-CYKY 5x10</t>
  </si>
  <si>
    <t>1046</t>
  </si>
  <si>
    <t>1-YY 1x4</t>
  </si>
  <si>
    <t>1047</t>
  </si>
  <si>
    <t>1-YY 1x6</t>
  </si>
  <si>
    <t>1048</t>
  </si>
  <si>
    <t>SYKFY 2x2x0,5</t>
  </si>
  <si>
    <t>D.07</t>
  </si>
  <si>
    <t>ROZVADĚČE</t>
  </si>
  <si>
    <t>1049</t>
  </si>
  <si>
    <t>RK - Zapuštěný oceloplechový rozváděč, rozměry ŠxVxH 600x2000x300mm, krytí IP44, napěťová soustava 3+PE+N 230/400V, TN-C-S, In = 80 A, Ik" = 10 kA, přístrojová výzbroj dle výkresové dokumentace</t>
  </si>
  <si>
    <t>D.08</t>
  </si>
  <si>
    <t>INŽENÝRSKÁ ČINNOST</t>
  </si>
  <si>
    <t>1050</t>
  </si>
  <si>
    <t>Realizační dokumentace</t>
  </si>
  <si>
    <t>1051</t>
  </si>
  <si>
    <t>Dokumentace skutečného provedení</t>
  </si>
  <si>
    <t>1052</t>
  </si>
  <si>
    <t>Revize</t>
  </si>
  <si>
    <t>D.09</t>
  </si>
  <si>
    <t>OSTATNÍ</t>
  </si>
  <si>
    <t>1053</t>
  </si>
  <si>
    <t>Drobný montážní materiál</t>
  </si>
  <si>
    <t>1054</t>
  </si>
  <si>
    <t>Prostupy a požární ucpávky</t>
  </si>
  <si>
    <t>D.01.4.4 - Technologické vybavení</t>
  </si>
  <si>
    <t>GAS - Práce a dodávky gastro</t>
  </si>
  <si>
    <t xml:space="preserve">    D.01 - Příprava</t>
  </si>
  <si>
    <t xml:space="preserve">    D.02 - Výdej </t>
  </si>
  <si>
    <t>GAS</t>
  </si>
  <si>
    <t>Práce a dodávky gastro</t>
  </si>
  <si>
    <t>Příprava</t>
  </si>
  <si>
    <t>Lednice na odpad, celonerezové provedení, s rovným dnem pro vložení bio nádoby, objem minimálně 650 l, chladící agregát monoblok pro snadnou výměnu, 695x810x2020 mm, 230V, ref. Výrobek Rilling 650</t>
  </si>
  <si>
    <t>Pracovní stůl s policí nerez, 1450x700x900 mm, síla nerez plechu pro pracovní desku minimálně 1,5 mm</t>
  </si>
  <si>
    <t>Lednice, celonerezové provedení, rošt 3 x GN 2/1, objem minimálně 650 l, chladící agregát monoblok, 695x810x2020 mm, 230V, ref. Výrobek Rilling 650</t>
  </si>
  <si>
    <t>Pracovní stůl s dřezem vlevo, spodní police, nerez, 2100x700x900 mm, síla nerez plechu pro pracovní desku minimálně 1,5 mm</t>
  </si>
  <si>
    <t>Regál 5 x police, snadné výškové přendání jednotlivých polic, duralová konstrukce, plast výpně polic, 2010x577x2000 mm, ref. výrobek RM 577</t>
  </si>
  <si>
    <t>Pojízdný zásobník na talíře 2 x tubus s ohřevem, kapacita cca 120 - 140 ks, průměr max 270 mm, 428x800x900 mm, 230V, ref. výrobek VOO 270</t>
  </si>
  <si>
    <t>Vstupní stůl do myčky s dřezem a pojezdem pro koše, síla nerez plechu pro pracovní desku minimálně 1,5 mm, nerez, 1850x750x850 mm</t>
  </si>
  <si>
    <t>Oplachová sprcha s napouštěcím ramínkem</t>
  </si>
  <si>
    <t>Myčka na sklo anádobí průchozí koš 500x500, vestavěné dávkovače, vícenásobná filtrace, 400V, ref. výrobek Winterhalter PT 500</t>
  </si>
  <si>
    <t>Výstupní stůl z myčky s pojezdem pro koše, síla nerez plechu pro pracovní desku minimálně 1,5 mm, nerez, 850x750x850 mm</t>
  </si>
  <si>
    <t>Regál na termoporty 4 x police, sestava pozink, 3000x500x1800 mm</t>
  </si>
  <si>
    <t xml:space="preserve">Výdej </t>
  </si>
  <si>
    <t>Chladící skříň s prosklenámi dveřmi, osvětlení LED, objem 700 l, 8 x rošt GN 1/1, celonerezoví provedení, chladící agragát monoblok pro snadnou výměnu, 230695x810x2020, 695x810x2020 mm, ref. výrobek Rilling</t>
  </si>
  <si>
    <t>Pracovní stůl s dřezem vpravo 400x400, spodní police, 2 x zásuvka pod deskou, ZL, síla nerez plechu pro pracovní desku minimálně 1,5 mm, nerez, 1600x700x900 mm</t>
  </si>
  <si>
    <t>Pracovní stůl s policí, ZL, síla nerez plechu pro pracovní desku minimálně 1,5 mm, nerez, 800x700x900 mm</t>
  </si>
  <si>
    <t>Regenerační a udržovací skříň, ventilátorové provedení, digitální ovládání přes dotykový 4,3" dysplej, kapacita 16xGN 1/1 rozteč min. 72 mm, 6,5kW/400V, 890x815x1820 mm, ref. výrobek LAINOX</t>
  </si>
  <si>
    <t>Chladící smaoobslužní vitrína 3 x police, s vestavěným agregátem, nerez, 230V, 1200x700x1640 mm</t>
  </si>
  <si>
    <t>Teplá výdejní vana,kapacita 3 x GN 1/1 200 termostat 30-90°C, spodní napouštění a vypouštění vody 1 vana, dechová clona s osvětlením, kombinace nerez horní police, čelní sklo, nerez, 2,2kW/230V, 1200x700x1250 mm</t>
  </si>
  <si>
    <t>Teplá výdejní vana,kapacita 4 x GN 1/1 200 dělené, 4 x termostat 30-90°C, spodní napouštění a vypouštění vody 4 x vana, dechová clona s osvětlením, kombinace nerez horní police, čelní sklo, nerez, 3kW/230V, 1500x700x1250 mm</t>
  </si>
  <si>
    <t>Samostojná čelní předstěna s opláštění výdeje jídel nerez plech o síle 1 mmm, jeklová konstrukce ukotvená do podlahy, opláštění z oboustrané, pojezdová trubková dráha na podnosy /300 mm/, nerez, 6400x400x850 mm</t>
  </si>
  <si>
    <t>VRN - Vedlejší rozpočtové náklady</t>
  </si>
  <si>
    <t>VRN-01 - VRN</t>
  </si>
  <si>
    <t xml:space="preserve">VRN -  Vedlejší rozpočtové náklady</t>
  </si>
  <si>
    <t xml:space="preserve">    VRN3 -  Zařízení staveniště</t>
  </si>
  <si>
    <t xml:space="preserve">    VRN6 -  Územní vlivy</t>
  </si>
  <si>
    <t xml:space="preserve">    VRN9 - Ostatní náklady</t>
  </si>
  <si>
    <t xml:space="preserve">VRN4 -  Inženýrská činnost</t>
  </si>
  <si>
    <t xml:space="preserve"> Vedlejší rozpočtové náklady</t>
  </si>
  <si>
    <t>VRN3</t>
  </si>
  <si>
    <t xml:space="preserve"> Zařízení staveniště</t>
  </si>
  <si>
    <t>030001000</t>
  </si>
  <si>
    <t>Zařízení staveniště</t>
  </si>
  <si>
    <t>Kč</t>
  </si>
  <si>
    <t>906458959</t>
  </si>
  <si>
    <t>032903000</t>
  </si>
  <si>
    <t>Náklady na provoz a údržbu vybavení staveniště</t>
  </si>
  <si>
    <t>895821584</t>
  </si>
  <si>
    <t>039103000</t>
  </si>
  <si>
    <t>Rozebrání, bourání a odvoz zařízení staveniště</t>
  </si>
  <si>
    <t>1129587713</t>
  </si>
  <si>
    <t>VRN6</t>
  </si>
  <si>
    <t xml:space="preserve"> Územní vlivy</t>
  </si>
  <si>
    <t>065002000</t>
  </si>
  <si>
    <t>Mimostaveništní doprava materiálů</t>
  </si>
  <si>
    <t>-1855321298</t>
  </si>
  <si>
    <t>VRN9</t>
  </si>
  <si>
    <t>Ostatní náklady</t>
  </si>
  <si>
    <t>090001000</t>
  </si>
  <si>
    <t>Ostatní náklady - montáže a práce neuvedené v PD nebo ve VV</t>
  </si>
  <si>
    <t>1630344811</t>
  </si>
  <si>
    <t>VRN4</t>
  </si>
  <si>
    <t xml:space="preserve"> Inženýrská činnost</t>
  </si>
  <si>
    <t>044003000</t>
  </si>
  <si>
    <t>Revize dočasných objektů nebo zařízení staveniště</t>
  </si>
  <si>
    <t>1772924314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</si>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</sst>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69.7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2020_068_VZ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objektu ZŠ Šimanovská - gastroprovoz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Šimanovská 16, Praha 14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23. 12. 2020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Městská část Praha 14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OMEGA project,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7.9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Vít Včeliš, 724538658, vitvcelis@seznam.cz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ROUND(AS55+AS62,2)</f>
        <v>0</v>
      </c>
      <c r="AT54" s="108">
        <f>ROUND(SUM(AV54:AW54),2)</f>
        <v>0</v>
      </c>
      <c r="AU54" s="109">
        <f>ROUND(AU55+AU62,5)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ROUND(AZ55+AZ62,2)</f>
        <v>0</v>
      </c>
      <c r="BA54" s="108">
        <f>ROUND(BA55+BA62,2)</f>
        <v>0</v>
      </c>
      <c r="BB54" s="108">
        <f>ROUND(BB55+BB62,2)</f>
        <v>0</v>
      </c>
      <c r="BC54" s="108">
        <f>ROUND(BC55+BC62,2)</f>
        <v>0</v>
      </c>
      <c r="BD54" s="110">
        <f>ROUND(BD55+BD62,2)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ROUND(SUM(AG56:AG61),2)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ROUND(SUM(AS56:AS61),2)</f>
        <v>0</v>
      </c>
      <c r="AT55" s="122">
        <f>ROUND(SUM(AV55:AW55),2)</f>
        <v>0</v>
      </c>
      <c r="AU55" s="123">
        <f>ROUND(SUM(AU56:AU61),5)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ROUND(SUM(AZ56:AZ61),2)</f>
        <v>0</v>
      </c>
      <c r="BA55" s="122">
        <f>ROUND(SUM(BA56:BA61),2)</f>
        <v>0</v>
      </c>
      <c r="BB55" s="122">
        <f>ROUND(SUM(BB56:BB61),2)</f>
        <v>0</v>
      </c>
      <c r="BC55" s="122">
        <f>ROUND(SUM(BC56:BC61),2)</f>
        <v>0</v>
      </c>
      <c r="BD55" s="124">
        <f>ROUND(SUM(BD56:BD61),2)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5.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'SO-01.1 - Architektonické...'!J32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'SO-01.1 - Architektonické...'!P97</f>
        <v>0</v>
      </c>
      <c r="AV56" s="132">
        <f>'SO-01.1 - Architektonické...'!J35</f>
        <v>0</v>
      </c>
      <c r="AW56" s="132">
        <f>'SO-01.1 - Architektonické...'!J36</f>
        <v>0</v>
      </c>
      <c r="AX56" s="132">
        <f>'SO-01.1 - Architektonické...'!J37</f>
        <v>0</v>
      </c>
      <c r="AY56" s="132">
        <f>'SO-01.1 - Architektonické...'!J38</f>
        <v>0</v>
      </c>
      <c r="AZ56" s="132">
        <f>'SO-01.1 - Architektonické...'!F35</f>
        <v>0</v>
      </c>
      <c r="BA56" s="132">
        <f>'SO-01.1 - Architektonické...'!F36</f>
        <v>0</v>
      </c>
      <c r="BB56" s="132">
        <f>'SO-01.1 - Architektonické...'!F37</f>
        <v>0</v>
      </c>
      <c r="BC56" s="132">
        <f>'SO-01.1 - Architektonické...'!F38</f>
        <v>0</v>
      </c>
      <c r="BD56" s="134">
        <f>'SO-01.1 - Architektonické...'!F39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25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'SO-01.2 - Architektonické...'!J32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'SO-01.2 - Architektonické...'!P106</f>
        <v>0</v>
      </c>
      <c r="AV57" s="132">
        <f>'SO-01.2 - Architektonické...'!J35</f>
        <v>0</v>
      </c>
      <c r="AW57" s="132">
        <f>'SO-01.2 - Architektonické...'!J36</f>
        <v>0</v>
      </c>
      <c r="AX57" s="132">
        <f>'SO-01.2 - Architektonické...'!J37</f>
        <v>0</v>
      </c>
      <c r="AY57" s="132">
        <f>'SO-01.2 - Architektonické...'!J38</f>
        <v>0</v>
      </c>
      <c r="AZ57" s="132">
        <f>'SO-01.2 - Architektonické...'!F35</f>
        <v>0</v>
      </c>
      <c r="BA57" s="132">
        <f>'SO-01.2 - Architektonické...'!F36</f>
        <v>0</v>
      </c>
      <c r="BB57" s="132">
        <f>'SO-01.2 - Architektonické...'!F37</f>
        <v>0</v>
      </c>
      <c r="BC57" s="132">
        <f>'SO-01.2 - Architektonické...'!F38</f>
        <v>0</v>
      </c>
      <c r="BD57" s="134">
        <f>'SO-01.2 - Architektonické...'!F39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16.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'D.01.4.1 - Zdravotechnika'!J32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'D.01.4.1 - Zdravotechnika'!P92</f>
        <v>0</v>
      </c>
      <c r="AV58" s="132">
        <f>'D.01.4.1 - Zdravotechnika'!J35</f>
        <v>0</v>
      </c>
      <c r="AW58" s="132">
        <f>'D.01.4.1 - Zdravotechnika'!J36</f>
        <v>0</v>
      </c>
      <c r="AX58" s="132">
        <f>'D.01.4.1 - Zdravotechnika'!J37</f>
        <v>0</v>
      </c>
      <c r="AY58" s="132">
        <f>'D.01.4.1 - Zdravotechnika'!J38</f>
        <v>0</v>
      </c>
      <c r="AZ58" s="132">
        <f>'D.01.4.1 - Zdravotechnika'!F35</f>
        <v>0</v>
      </c>
      <c r="BA58" s="132">
        <f>'D.01.4.1 - Zdravotechnika'!F36</f>
        <v>0</v>
      </c>
      <c r="BB58" s="132">
        <f>'D.01.4.1 - Zdravotechnika'!F37</f>
        <v>0</v>
      </c>
      <c r="BC58" s="132">
        <f>'D.01.4.1 - Zdravotechnika'!F38</f>
        <v>0</v>
      </c>
      <c r="BD58" s="134">
        <f>'D.01.4.1 - Zdravotechnika'!F39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4" customFormat="1" ht="16.5" customHeight="1">
      <c r="A59" s="126" t="s">
        <v>82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'D.01.4.2 - Vzduchotechnik...'!J32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'D.01.4.2 - Vzduchotechnik...'!P96</f>
        <v>0</v>
      </c>
      <c r="AV59" s="132">
        <f>'D.01.4.2 - Vzduchotechnik...'!J35</f>
        <v>0</v>
      </c>
      <c r="AW59" s="132">
        <f>'D.01.4.2 - Vzduchotechnik...'!J36</f>
        <v>0</v>
      </c>
      <c r="AX59" s="132">
        <f>'D.01.4.2 - Vzduchotechnik...'!J37</f>
        <v>0</v>
      </c>
      <c r="AY59" s="132">
        <f>'D.01.4.2 - Vzduchotechnik...'!J38</f>
        <v>0</v>
      </c>
      <c r="AZ59" s="132">
        <f>'D.01.4.2 - Vzduchotechnik...'!F35</f>
        <v>0</v>
      </c>
      <c r="BA59" s="132">
        <f>'D.01.4.2 - Vzduchotechnik...'!F36</f>
        <v>0</v>
      </c>
      <c r="BB59" s="132">
        <f>'D.01.4.2 - Vzduchotechnik...'!F37</f>
        <v>0</v>
      </c>
      <c r="BC59" s="132">
        <f>'D.01.4.2 - Vzduchotechnik...'!F38</f>
        <v>0</v>
      </c>
      <c r="BD59" s="134">
        <f>'D.01.4.2 - Vzduchotechnik...'!F39</f>
        <v>0</v>
      </c>
      <c r="BE59" s="4"/>
      <c r="BT59" s="135" t="s">
        <v>81</v>
      </c>
      <c r="BV59" s="135" t="s">
        <v>74</v>
      </c>
      <c r="BW59" s="135" t="s">
        <v>95</v>
      </c>
      <c r="BX59" s="135" t="s">
        <v>80</v>
      </c>
      <c r="CL59" s="135" t="s">
        <v>19</v>
      </c>
    </row>
    <row r="60" s="4" customFormat="1" ht="16.5" customHeight="1">
      <c r="A60" s="126" t="s">
        <v>82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'D.01.4.3 - Elektroinstala...'!J32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'D.01.4.3 - Elektroinstala...'!P96</f>
        <v>0</v>
      </c>
      <c r="AV60" s="132">
        <f>'D.01.4.3 - Elektroinstala...'!J35</f>
        <v>0</v>
      </c>
      <c r="AW60" s="132">
        <f>'D.01.4.3 - Elektroinstala...'!J36</f>
        <v>0</v>
      </c>
      <c r="AX60" s="132">
        <f>'D.01.4.3 - Elektroinstala...'!J37</f>
        <v>0</v>
      </c>
      <c r="AY60" s="132">
        <f>'D.01.4.3 - Elektroinstala...'!J38</f>
        <v>0</v>
      </c>
      <c r="AZ60" s="132">
        <f>'D.01.4.3 - Elektroinstala...'!F35</f>
        <v>0</v>
      </c>
      <c r="BA60" s="132">
        <f>'D.01.4.3 - Elektroinstala...'!F36</f>
        <v>0</v>
      </c>
      <c r="BB60" s="132">
        <f>'D.01.4.3 - Elektroinstala...'!F37</f>
        <v>0</v>
      </c>
      <c r="BC60" s="132">
        <f>'D.01.4.3 - Elektroinstala...'!F38</f>
        <v>0</v>
      </c>
      <c r="BD60" s="134">
        <f>'D.01.4.3 - Elektroinstala...'!F39</f>
        <v>0</v>
      </c>
      <c r="BE60" s="4"/>
      <c r="BT60" s="135" t="s">
        <v>81</v>
      </c>
      <c r="BV60" s="135" t="s">
        <v>74</v>
      </c>
      <c r="BW60" s="135" t="s">
        <v>98</v>
      </c>
      <c r="BX60" s="135" t="s">
        <v>80</v>
      </c>
      <c r="CL60" s="135" t="s">
        <v>19</v>
      </c>
    </row>
    <row r="61" s="4" customFormat="1" ht="16.5" customHeight="1">
      <c r="A61" s="126" t="s">
        <v>82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100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'D.01.4.4 - Technologické 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'D.01.4.4 - Technologické ...'!P88</f>
        <v>0</v>
      </c>
      <c r="AV61" s="132">
        <f>'D.01.4.4 - Technologické ...'!J35</f>
        <v>0</v>
      </c>
      <c r="AW61" s="132">
        <f>'D.01.4.4 - Technologické ...'!J36</f>
        <v>0</v>
      </c>
      <c r="AX61" s="132">
        <f>'D.01.4.4 - Technologické ...'!J37</f>
        <v>0</v>
      </c>
      <c r="AY61" s="132">
        <f>'D.01.4.4 - Technologické ...'!J38</f>
        <v>0</v>
      </c>
      <c r="AZ61" s="132">
        <f>'D.01.4.4 - Technologické ...'!F35</f>
        <v>0</v>
      </c>
      <c r="BA61" s="132">
        <f>'D.01.4.4 - Technologické ...'!F36</f>
        <v>0</v>
      </c>
      <c r="BB61" s="132">
        <f>'D.01.4.4 - Technologické ...'!F37</f>
        <v>0</v>
      </c>
      <c r="BC61" s="132">
        <f>'D.01.4.4 - Technologické ...'!F38</f>
        <v>0</v>
      </c>
      <c r="BD61" s="134">
        <f>'D.01.4.4 - Technologické ...'!F39</f>
        <v>0</v>
      </c>
      <c r="BE61" s="4"/>
      <c r="BT61" s="135" t="s">
        <v>81</v>
      </c>
      <c r="BV61" s="135" t="s">
        <v>74</v>
      </c>
      <c r="BW61" s="135" t="s">
        <v>101</v>
      </c>
      <c r="BX61" s="135" t="s">
        <v>80</v>
      </c>
      <c r="CL61" s="135" t="s">
        <v>19</v>
      </c>
    </row>
    <row r="62" s="7" customFormat="1" ht="16.5" customHeight="1">
      <c r="A62" s="7"/>
      <c r="B62" s="113"/>
      <c r="C62" s="114"/>
      <c r="D62" s="115" t="s">
        <v>102</v>
      </c>
      <c r="E62" s="115"/>
      <c r="F62" s="115"/>
      <c r="G62" s="115"/>
      <c r="H62" s="115"/>
      <c r="I62" s="116"/>
      <c r="J62" s="115" t="s">
        <v>103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ROUND(AG63,2)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78</v>
      </c>
      <c r="AR62" s="120"/>
      <c r="AS62" s="121">
        <f>ROUND(AS63,2)</f>
        <v>0</v>
      </c>
      <c r="AT62" s="122">
        <f>ROUND(SUM(AV62:AW62),2)</f>
        <v>0</v>
      </c>
      <c r="AU62" s="123">
        <f>ROUND(AU63,5)</f>
        <v>0</v>
      </c>
      <c r="AV62" s="122">
        <f>ROUND(AZ62*L29,2)</f>
        <v>0</v>
      </c>
      <c r="AW62" s="122">
        <f>ROUND(BA62*L30,2)</f>
        <v>0</v>
      </c>
      <c r="AX62" s="122">
        <f>ROUND(BB62*L29,2)</f>
        <v>0</v>
      </c>
      <c r="AY62" s="122">
        <f>ROUND(BC62*L30,2)</f>
        <v>0</v>
      </c>
      <c r="AZ62" s="122">
        <f>ROUND(AZ63,2)</f>
        <v>0</v>
      </c>
      <c r="BA62" s="122">
        <f>ROUND(BA63,2)</f>
        <v>0</v>
      </c>
      <c r="BB62" s="122">
        <f>ROUND(BB63,2)</f>
        <v>0</v>
      </c>
      <c r="BC62" s="122">
        <f>ROUND(BC63,2)</f>
        <v>0</v>
      </c>
      <c r="BD62" s="124">
        <f>ROUND(BD63,2)</f>
        <v>0</v>
      </c>
      <c r="BE62" s="7"/>
      <c r="BS62" s="125" t="s">
        <v>71</v>
      </c>
      <c r="BT62" s="125" t="s">
        <v>79</v>
      </c>
      <c r="BU62" s="125" t="s">
        <v>73</v>
      </c>
      <c r="BV62" s="125" t="s">
        <v>74</v>
      </c>
      <c r="BW62" s="125" t="s">
        <v>104</v>
      </c>
      <c r="BX62" s="125" t="s">
        <v>5</v>
      </c>
      <c r="CL62" s="125" t="s">
        <v>19</v>
      </c>
      <c r="CM62" s="125" t="s">
        <v>81</v>
      </c>
    </row>
    <row r="63" s="4" customFormat="1" ht="16.5" customHeight="1">
      <c r="A63" s="126" t="s">
        <v>82</v>
      </c>
      <c r="B63" s="65"/>
      <c r="C63" s="127"/>
      <c r="D63" s="127"/>
      <c r="E63" s="128" t="s">
        <v>105</v>
      </c>
      <c r="F63" s="128"/>
      <c r="G63" s="128"/>
      <c r="H63" s="128"/>
      <c r="I63" s="128"/>
      <c r="J63" s="127"/>
      <c r="K63" s="128" t="s">
        <v>102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'VRN-01 - VRN'!J32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85</v>
      </c>
      <c r="AR63" s="67"/>
      <c r="AS63" s="136">
        <v>0</v>
      </c>
      <c r="AT63" s="137">
        <f>ROUND(SUM(AV63:AW63),2)</f>
        <v>0</v>
      </c>
      <c r="AU63" s="138">
        <f>'VRN-01 - VRN'!P90</f>
        <v>0</v>
      </c>
      <c r="AV63" s="137">
        <f>'VRN-01 - VRN'!J35</f>
        <v>0</v>
      </c>
      <c r="AW63" s="137">
        <f>'VRN-01 - VRN'!J36</f>
        <v>0</v>
      </c>
      <c r="AX63" s="137">
        <f>'VRN-01 - VRN'!J37</f>
        <v>0</v>
      </c>
      <c r="AY63" s="137">
        <f>'VRN-01 - VRN'!J38</f>
        <v>0</v>
      </c>
      <c r="AZ63" s="137">
        <f>'VRN-01 - VRN'!F35</f>
        <v>0</v>
      </c>
      <c r="BA63" s="137">
        <f>'VRN-01 - VRN'!F36</f>
        <v>0</v>
      </c>
      <c r="BB63" s="137">
        <f>'VRN-01 - VRN'!F37</f>
        <v>0</v>
      </c>
      <c r="BC63" s="137">
        <f>'VRN-01 - VRN'!F38</f>
        <v>0</v>
      </c>
      <c r="BD63" s="139">
        <f>'VRN-01 - VRN'!F39</f>
        <v>0</v>
      </c>
      <c r="BE63" s="4"/>
      <c r="BT63" s="135" t="s">
        <v>81</v>
      </c>
      <c r="BV63" s="135" t="s">
        <v>74</v>
      </c>
      <c r="BW63" s="135" t="s">
        <v>106</v>
      </c>
      <c r="BX63" s="135" t="s">
        <v>104</v>
      </c>
      <c r="CL63" s="135" t="s">
        <v>19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we+SrouA+xkXhBOzOGYF+tj1CPXg67wvVFc4AikqAjCz5SQ4yAOSDA/678XNL1xKi23R+KoGcD076Y5g56ag2Q==" hashValue="xC2StjhsM/QDsqgjNd88aJKDAvkahoc6sYkrptD4p7QyiDfHgzuwB52Y5kGjitA8io+JEgu+l0itb0JfHBYk7Q==" algorithmName="SHA-512" password="CC35"/>
  <mergeCells count="7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D62:H62"/>
    <mergeCell ref="D55:H55"/>
    <mergeCell ref="E56:I56"/>
    <mergeCell ref="E57:I57"/>
    <mergeCell ref="E58:I58"/>
    <mergeCell ref="E59:I59"/>
    <mergeCell ref="E60:I60"/>
    <mergeCell ref="E61:I61"/>
    <mergeCell ref="E63:I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63:AM63"/>
    <mergeCell ref="AG54:AM54"/>
    <mergeCell ref="AN54:AP54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J62:AF62"/>
    <mergeCell ref="K63:AF63"/>
  </mergeCells>
  <hyperlinks>
    <hyperlink ref="A56" location="'SO-01.1 - Architektonické...'!C2" display="/"/>
    <hyperlink ref="A57" location="'SO-01.2 - Architektonické...'!C2" display="/"/>
    <hyperlink ref="A58" location="'D.01.4.1 - Zdravotechnika'!C2" display="/"/>
    <hyperlink ref="A59" location="'D.01.4.2 - Vzduchotechnik...'!C2" display="/"/>
    <hyperlink ref="A60" location="'D.01.4.3 - Elektroinstala...'!C2" display="/"/>
    <hyperlink ref="A61" location="'D.01.4.4 - Technologické ...'!C2" display="/"/>
    <hyperlink ref="A63" location="'VRN-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111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53"/>
      <c r="B29" s="154"/>
      <c r="C29" s="153"/>
      <c r="D29" s="153"/>
      <c r="E29" s="155" t="s">
        <v>112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ROUND(J97,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ROUND((SUM(BE97:BE329)),  2)</f>
        <v>0</v>
      </c>
      <c r="G35" s="40"/>
      <c r="H35" s="40"/>
      <c r="I35" s="166">
        <v>0.20999999999999999</v>
      </c>
      <c r="J35" s="165">
        <f>ROUND(((SUM(BE97:BE329))*I35),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ROUND((SUM(BF97:BF329)),  2)</f>
        <v>0</v>
      </c>
      <c r="G36" s="40"/>
      <c r="H36" s="40"/>
      <c r="I36" s="166">
        <v>0.14999999999999999</v>
      </c>
      <c r="J36" s="165">
        <f>ROUND(((SUM(BF97:BF329))*I36),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ROUND((SUM(BG97:BG329)),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ROUND((SUM(BH97:BH329)),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ROUND((SUM(BI97:BI329)),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SO-01.1 - Architektonické a stavební řešení - Demolice, bourání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J97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117</v>
      </c>
      <c r="E64" s="190"/>
      <c r="F64" s="190"/>
      <c r="G64" s="190"/>
      <c r="H64" s="190"/>
      <c r="I64" s="191"/>
      <c r="J64" s="192">
        <f>J98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118</v>
      </c>
      <c r="E65" s="196"/>
      <c r="F65" s="196"/>
      <c r="G65" s="196"/>
      <c r="H65" s="196"/>
      <c r="I65" s="197"/>
      <c r="J65" s="198">
        <f>J99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119</v>
      </c>
      <c r="E66" s="196"/>
      <c r="F66" s="196"/>
      <c r="G66" s="196"/>
      <c r="H66" s="196"/>
      <c r="I66" s="197"/>
      <c r="J66" s="198">
        <f>J140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120</v>
      </c>
      <c r="E67" s="196"/>
      <c r="F67" s="196"/>
      <c r="G67" s="196"/>
      <c r="H67" s="196"/>
      <c r="I67" s="197"/>
      <c r="J67" s="198">
        <f>J242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7"/>
      <c r="C68" s="188"/>
      <c r="D68" s="189" t="s">
        <v>121</v>
      </c>
      <c r="E68" s="190"/>
      <c r="F68" s="190"/>
      <c r="G68" s="190"/>
      <c r="H68" s="190"/>
      <c r="I68" s="191"/>
      <c r="J68" s="192">
        <f>J252</f>
        <v>0</v>
      </c>
      <c r="K68" s="188"/>
      <c r="L68" s="19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4"/>
      <c r="C69" s="127"/>
      <c r="D69" s="195" t="s">
        <v>122</v>
      </c>
      <c r="E69" s="196"/>
      <c r="F69" s="196"/>
      <c r="G69" s="196"/>
      <c r="H69" s="196"/>
      <c r="I69" s="197"/>
      <c r="J69" s="198">
        <f>J253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123</v>
      </c>
      <c r="E70" s="196"/>
      <c r="F70" s="196"/>
      <c r="G70" s="196"/>
      <c r="H70" s="196"/>
      <c r="I70" s="197"/>
      <c r="J70" s="198">
        <f>J259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124</v>
      </c>
      <c r="E71" s="196"/>
      <c r="F71" s="196"/>
      <c r="G71" s="196"/>
      <c r="H71" s="196"/>
      <c r="I71" s="197"/>
      <c r="J71" s="198">
        <f>J265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125</v>
      </c>
      <c r="E72" s="196"/>
      <c r="F72" s="196"/>
      <c r="G72" s="196"/>
      <c r="H72" s="196"/>
      <c r="I72" s="197"/>
      <c r="J72" s="198">
        <f>J274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126</v>
      </c>
      <c r="E73" s="196"/>
      <c r="F73" s="196"/>
      <c r="G73" s="196"/>
      <c r="H73" s="196"/>
      <c r="I73" s="197"/>
      <c r="J73" s="198">
        <f>J294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127</v>
      </c>
      <c r="E74" s="196"/>
      <c r="F74" s="196"/>
      <c r="G74" s="196"/>
      <c r="H74" s="196"/>
      <c r="I74" s="197"/>
      <c r="J74" s="198">
        <f>J302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87"/>
      <c r="C75" s="188"/>
      <c r="D75" s="189" t="s">
        <v>128</v>
      </c>
      <c r="E75" s="190"/>
      <c r="F75" s="190"/>
      <c r="G75" s="190"/>
      <c r="H75" s="190"/>
      <c r="I75" s="191"/>
      <c r="J75" s="192">
        <f>J320</f>
        <v>0</v>
      </c>
      <c r="K75" s="188"/>
      <c r="L75" s="19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177"/>
      <c r="J77" s="62"/>
      <c r="K77" s="6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180"/>
      <c r="J81" s="64"/>
      <c r="K81" s="64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129</v>
      </c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1" t="str">
        <f>E7</f>
        <v>Stavební úpravy objektu ZŠ Šimanovská - gastroprovoz</v>
      </c>
      <c r="F85" s="34"/>
      <c r="G85" s="34"/>
      <c r="H85" s="34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108</v>
      </c>
      <c r="D86" s="24"/>
      <c r="E86" s="24"/>
      <c r="F86" s="24"/>
      <c r="G86" s="24"/>
      <c r="H86" s="24"/>
      <c r="I86" s="140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1" t="s">
        <v>109</v>
      </c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110</v>
      </c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SO-01.1 - Architektonické a stavební řešení - Demolice, bourání</v>
      </c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148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Šimanovská 16, Praha 14</v>
      </c>
      <c r="G91" s="42"/>
      <c r="H91" s="42"/>
      <c r="I91" s="151" t="s">
        <v>23</v>
      </c>
      <c r="J91" s="74" t="str">
        <f>IF(J14="","",J14)</f>
        <v>23. 12. 2020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8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7.9" customHeight="1">
      <c r="A93" s="40"/>
      <c r="B93" s="41"/>
      <c r="C93" s="34" t="s">
        <v>25</v>
      </c>
      <c r="D93" s="42"/>
      <c r="E93" s="42"/>
      <c r="F93" s="29" t="str">
        <f>E17</f>
        <v>Městská část Praha 14</v>
      </c>
      <c r="G93" s="42"/>
      <c r="H93" s="42"/>
      <c r="I93" s="151" t="s">
        <v>31</v>
      </c>
      <c r="J93" s="38" t="str">
        <f>E23</f>
        <v>OMEGA project, s.r.o.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58.2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151" t="s">
        <v>34</v>
      </c>
      <c r="J94" s="38" t="str">
        <f>E26</f>
        <v>Vít Včeliš, 724538658, vitvcelis@seznam.cz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148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200"/>
      <c r="B96" s="201"/>
      <c r="C96" s="202" t="s">
        <v>130</v>
      </c>
      <c r="D96" s="203" t="s">
        <v>57</v>
      </c>
      <c r="E96" s="203" t="s">
        <v>53</v>
      </c>
      <c r="F96" s="203" t="s">
        <v>54</v>
      </c>
      <c r="G96" s="203" t="s">
        <v>131</v>
      </c>
      <c r="H96" s="203" t="s">
        <v>132</v>
      </c>
      <c r="I96" s="204" t="s">
        <v>133</v>
      </c>
      <c r="J96" s="203" t="s">
        <v>115</v>
      </c>
      <c r="K96" s="205" t="s">
        <v>134</v>
      </c>
      <c r="L96" s="206"/>
      <c r="M96" s="94" t="s">
        <v>19</v>
      </c>
      <c r="N96" s="95" t="s">
        <v>42</v>
      </c>
      <c r="O96" s="95" t="s">
        <v>135</v>
      </c>
      <c r="P96" s="95" t="s">
        <v>136</v>
      </c>
      <c r="Q96" s="95" t="s">
        <v>137</v>
      </c>
      <c r="R96" s="95" t="s">
        <v>138</v>
      </c>
      <c r="S96" s="95" t="s">
        <v>139</v>
      </c>
      <c r="T96" s="96" t="s">
        <v>140</v>
      </c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</row>
    <row r="97" s="2" customFormat="1" ht="22.8" customHeight="1">
      <c r="A97" s="40"/>
      <c r="B97" s="41"/>
      <c r="C97" s="101" t="s">
        <v>141</v>
      </c>
      <c r="D97" s="42"/>
      <c r="E97" s="42"/>
      <c r="F97" s="42"/>
      <c r="G97" s="42"/>
      <c r="H97" s="42"/>
      <c r="I97" s="148"/>
      <c r="J97" s="207">
        <f>BK97</f>
        <v>0</v>
      </c>
      <c r="K97" s="42"/>
      <c r="L97" s="46"/>
      <c r="M97" s="97"/>
      <c r="N97" s="208"/>
      <c r="O97" s="98"/>
      <c r="P97" s="209">
        <f>P98+P252+P320</f>
        <v>0</v>
      </c>
      <c r="Q97" s="98"/>
      <c r="R97" s="209">
        <f>R98+R252+R320</f>
        <v>0.037973199999999999</v>
      </c>
      <c r="S97" s="98"/>
      <c r="T97" s="210">
        <f>T98+T252+T320</f>
        <v>126.25093759000004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116</v>
      </c>
      <c r="BK97" s="211">
        <f>BK98+BK252+BK320</f>
        <v>0</v>
      </c>
    </row>
    <row r="98" s="12" customFormat="1" ht="25.92" customHeight="1">
      <c r="A98" s="12"/>
      <c r="B98" s="212"/>
      <c r="C98" s="213"/>
      <c r="D98" s="214" t="s">
        <v>71</v>
      </c>
      <c r="E98" s="215" t="s">
        <v>142</v>
      </c>
      <c r="F98" s="215" t="s">
        <v>143</v>
      </c>
      <c r="G98" s="213"/>
      <c r="H98" s="213"/>
      <c r="I98" s="216"/>
      <c r="J98" s="217">
        <f>BK98</f>
        <v>0</v>
      </c>
      <c r="K98" s="213"/>
      <c r="L98" s="218"/>
      <c r="M98" s="219"/>
      <c r="N98" s="220"/>
      <c r="O98" s="220"/>
      <c r="P98" s="221">
        <f>P99+P140+P242</f>
        <v>0</v>
      </c>
      <c r="Q98" s="220"/>
      <c r="R98" s="221">
        <f>R99+R140+R242</f>
        <v>0.037923199999999997</v>
      </c>
      <c r="S98" s="220"/>
      <c r="T98" s="222">
        <f>T99+T140+T242</f>
        <v>96.608313000000024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79</v>
      </c>
      <c r="AT98" s="224" t="s">
        <v>71</v>
      </c>
      <c r="AU98" s="224" t="s">
        <v>72</v>
      </c>
      <c r="AY98" s="223" t="s">
        <v>144</v>
      </c>
      <c r="BK98" s="225">
        <f>BK99+BK140+BK242</f>
        <v>0</v>
      </c>
    </row>
    <row r="99" s="12" customFormat="1" ht="22.8" customHeight="1">
      <c r="A99" s="12"/>
      <c r="B99" s="212"/>
      <c r="C99" s="213"/>
      <c r="D99" s="214" t="s">
        <v>71</v>
      </c>
      <c r="E99" s="226" t="s">
        <v>79</v>
      </c>
      <c r="F99" s="226" t="s">
        <v>145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SUM(P100:P139)</f>
        <v>0</v>
      </c>
      <c r="Q99" s="220"/>
      <c r="R99" s="221">
        <f>SUM(R100:R139)</f>
        <v>0.00010900000000000001</v>
      </c>
      <c r="S99" s="220"/>
      <c r="T99" s="222">
        <f>SUM(T100:T139)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79</v>
      </c>
      <c r="AT99" s="224" t="s">
        <v>71</v>
      </c>
      <c r="AU99" s="224" t="s">
        <v>79</v>
      </c>
      <c r="AY99" s="223" t="s">
        <v>144</v>
      </c>
      <c r="BK99" s="225">
        <f>SUM(BK100:BK139)</f>
        <v>0</v>
      </c>
    </row>
    <row r="100" s="2" customFormat="1" ht="24" customHeight="1">
      <c r="A100" s="40"/>
      <c r="B100" s="41"/>
      <c r="C100" s="228" t="s">
        <v>79</v>
      </c>
      <c r="D100" s="228" t="s">
        <v>146</v>
      </c>
      <c r="E100" s="229" t="s">
        <v>147</v>
      </c>
      <c r="F100" s="230" t="s">
        <v>148</v>
      </c>
      <c r="G100" s="231" t="s">
        <v>149</v>
      </c>
      <c r="H100" s="232">
        <v>1.1479999999999999</v>
      </c>
      <c r="I100" s="233"/>
      <c r="J100" s="234">
        <f>ROUND(I100*H100,2)</f>
        <v>0</v>
      </c>
      <c r="K100" s="230" t="s">
        <v>150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151</v>
      </c>
      <c r="AT100" s="239" t="s">
        <v>146</v>
      </c>
      <c r="AU100" s="239" t="s">
        <v>81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151</v>
      </c>
      <c r="BM100" s="239" t="s">
        <v>152</v>
      </c>
    </row>
    <row r="101" s="2" customFormat="1">
      <c r="A101" s="40"/>
      <c r="B101" s="41"/>
      <c r="C101" s="42"/>
      <c r="D101" s="241" t="s">
        <v>153</v>
      </c>
      <c r="E101" s="42"/>
      <c r="F101" s="242" t="s">
        <v>154</v>
      </c>
      <c r="G101" s="42"/>
      <c r="H101" s="42"/>
      <c r="I101" s="148"/>
      <c r="J101" s="42"/>
      <c r="K101" s="42"/>
      <c r="L101" s="46"/>
      <c r="M101" s="243"/>
      <c r="N101" s="24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153</v>
      </c>
      <c r="AU101" s="19" t="s">
        <v>81</v>
      </c>
    </row>
    <row r="102" s="13" customFormat="1">
      <c r="A102" s="13"/>
      <c r="B102" s="245"/>
      <c r="C102" s="246"/>
      <c r="D102" s="241" t="s">
        <v>155</v>
      </c>
      <c r="E102" s="247" t="s">
        <v>19</v>
      </c>
      <c r="F102" s="248" t="s">
        <v>156</v>
      </c>
      <c r="G102" s="246"/>
      <c r="H102" s="249">
        <v>1.1479999999999999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5" t="s">
        <v>155</v>
      </c>
      <c r="AU102" s="255" t="s">
        <v>81</v>
      </c>
      <c r="AV102" s="13" t="s">
        <v>81</v>
      </c>
      <c r="AW102" s="13" t="s">
        <v>33</v>
      </c>
      <c r="AX102" s="13" t="s">
        <v>79</v>
      </c>
      <c r="AY102" s="255" t="s">
        <v>144</v>
      </c>
    </row>
    <row r="103" s="2" customFormat="1" ht="24" customHeight="1">
      <c r="A103" s="40"/>
      <c r="B103" s="41"/>
      <c r="C103" s="228" t="s">
        <v>81</v>
      </c>
      <c r="D103" s="228" t="s">
        <v>146</v>
      </c>
      <c r="E103" s="229" t="s">
        <v>157</v>
      </c>
      <c r="F103" s="230" t="s">
        <v>158</v>
      </c>
      <c r="G103" s="231" t="s">
        <v>149</v>
      </c>
      <c r="H103" s="232">
        <v>2.8479999999999999</v>
      </c>
      <c r="I103" s="233"/>
      <c r="J103" s="234">
        <f>ROUND(I103*H103,2)</f>
        <v>0</v>
      </c>
      <c r="K103" s="230" t="s">
        <v>150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151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151</v>
      </c>
      <c r="BM103" s="239" t="s">
        <v>159</v>
      </c>
    </row>
    <row r="104" s="2" customFormat="1">
      <c r="A104" s="40"/>
      <c r="B104" s="41"/>
      <c r="C104" s="42"/>
      <c r="D104" s="241" t="s">
        <v>153</v>
      </c>
      <c r="E104" s="42"/>
      <c r="F104" s="242" t="s">
        <v>154</v>
      </c>
      <c r="G104" s="42"/>
      <c r="H104" s="42"/>
      <c r="I104" s="148"/>
      <c r="J104" s="42"/>
      <c r="K104" s="42"/>
      <c r="L104" s="46"/>
      <c r="M104" s="243"/>
      <c r="N104" s="24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153</v>
      </c>
      <c r="AU104" s="19" t="s">
        <v>81</v>
      </c>
    </row>
    <row r="105" s="13" customFormat="1">
      <c r="A105" s="13"/>
      <c r="B105" s="245"/>
      <c r="C105" s="246"/>
      <c r="D105" s="241" t="s">
        <v>155</v>
      </c>
      <c r="E105" s="247" t="s">
        <v>19</v>
      </c>
      <c r="F105" s="248" t="s">
        <v>160</v>
      </c>
      <c r="G105" s="246"/>
      <c r="H105" s="249">
        <v>2.8479999999999999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5" t="s">
        <v>155</v>
      </c>
      <c r="AU105" s="255" t="s">
        <v>81</v>
      </c>
      <c r="AV105" s="13" t="s">
        <v>81</v>
      </c>
      <c r="AW105" s="13" t="s">
        <v>33</v>
      </c>
      <c r="AX105" s="13" t="s">
        <v>79</v>
      </c>
      <c r="AY105" s="255" t="s">
        <v>144</v>
      </c>
    </row>
    <row r="106" s="2" customFormat="1" ht="24" customHeight="1">
      <c r="A106" s="40"/>
      <c r="B106" s="41"/>
      <c r="C106" s="228" t="s">
        <v>161</v>
      </c>
      <c r="D106" s="228" t="s">
        <v>146</v>
      </c>
      <c r="E106" s="229" t="s">
        <v>162</v>
      </c>
      <c r="F106" s="230" t="s">
        <v>163</v>
      </c>
      <c r="G106" s="231" t="s">
        <v>149</v>
      </c>
      <c r="H106" s="232">
        <v>2.8479999999999999</v>
      </c>
      <c r="I106" s="233"/>
      <c r="J106" s="234">
        <f>ROUND(I106*H106,2)</f>
        <v>0</v>
      </c>
      <c r="K106" s="230" t="s">
        <v>150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151</v>
      </c>
      <c r="AT106" s="239" t="s">
        <v>146</v>
      </c>
      <c r="AU106" s="239" t="s">
        <v>81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151</v>
      </c>
      <c r="BM106" s="239" t="s">
        <v>164</v>
      </c>
    </row>
    <row r="107" s="2" customFormat="1">
      <c r="A107" s="40"/>
      <c r="B107" s="41"/>
      <c r="C107" s="42"/>
      <c r="D107" s="241" t="s">
        <v>153</v>
      </c>
      <c r="E107" s="42"/>
      <c r="F107" s="242" t="s">
        <v>154</v>
      </c>
      <c r="G107" s="42"/>
      <c r="H107" s="42"/>
      <c r="I107" s="148"/>
      <c r="J107" s="42"/>
      <c r="K107" s="42"/>
      <c r="L107" s="46"/>
      <c r="M107" s="243"/>
      <c r="N107" s="24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81</v>
      </c>
    </row>
    <row r="108" s="2" customFormat="1" ht="24" customHeight="1">
      <c r="A108" s="40"/>
      <c r="B108" s="41"/>
      <c r="C108" s="228" t="s">
        <v>151</v>
      </c>
      <c r="D108" s="228" t="s">
        <v>146</v>
      </c>
      <c r="E108" s="229" t="s">
        <v>165</v>
      </c>
      <c r="F108" s="230" t="s">
        <v>166</v>
      </c>
      <c r="G108" s="231" t="s">
        <v>149</v>
      </c>
      <c r="H108" s="232">
        <v>15.195</v>
      </c>
      <c r="I108" s="233"/>
      <c r="J108" s="234">
        <f>ROUND(I108*H108,2)</f>
        <v>0</v>
      </c>
      <c r="K108" s="230" t="s">
        <v>150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151</v>
      </c>
      <c r="AT108" s="239" t="s">
        <v>146</v>
      </c>
      <c r="AU108" s="239" t="s">
        <v>81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151</v>
      </c>
      <c r="BM108" s="239" t="s">
        <v>167</v>
      </c>
    </row>
    <row r="109" s="2" customFormat="1">
      <c r="A109" s="40"/>
      <c r="B109" s="41"/>
      <c r="C109" s="42"/>
      <c r="D109" s="241" t="s">
        <v>153</v>
      </c>
      <c r="E109" s="42"/>
      <c r="F109" s="242" t="s">
        <v>154</v>
      </c>
      <c r="G109" s="42"/>
      <c r="H109" s="42"/>
      <c r="I109" s="148"/>
      <c r="J109" s="42"/>
      <c r="K109" s="42"/>
      <c r="L109" s="46"/>
      <c r="M109" s="243"/>
      <c r="N109" s="24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153</v>
      </c>
      <c r="AU109" s="19" t="s">
        <v>81</v>
      </c>
    </row>
    <row r="110" s="13" customFormat="1">
      <c r="A110" s="13"/>
      <c r="B110" s="245"/>
      <c r="C110" s="246"/>
      <c r="D110" s="241" t="s">
        <v>155</v>
      </c>
      <c r="E110" s="247" t="s">
        <v>19</v>
      </c>
      <c r="F110" s="248" t="s">
        <v>168</v>
      </c>
      <c r="G110" s="246"/>
      <c r="H110" s="249">
        <v>11.122999999999999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5" t="s">
        <v>155</v>
      </c>
      <c r="AU110" s="255" t="s">
        <v>81</v>
      </c>
      <c r="AV110" s="13" t="s">
        <v>81</v>
      </c>
      <c r="AW110" s="13" t="s">
        <v>33</v>
      </c>
      <c r="AX110" s="13" t="s">
        <v>72</v>
      </c>
      <c r="AY110" s="255" t="s">
        <v>144</v>
      </c>
    </row>
    <row r="111" s="13" customFormat="1">
      <c r="A111" s="13"/>
      <c r="B111" s="245"/>
      <c r="C111" s="246"/>
      <c r="D111" s="241" t="s">
        <v>155</v>
      </c>
      <c r="E111" s="247" t="s">
        <v>19</v>
      </c>
      <c r="F111" s="248" t="s">
        <v>169</v>
      </c>
      <c r="G111" s="246"/>
      <c r="H111" s="249">
        <v>4.0720000000000001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5" t="s">
        <v>155</v>
      </c>
      <c r="AU111" s="255" t="s">
        <v>81</v>
      </c>
      <c r="AV111" s="13" t="s">
        <v>81</v>
      </c>
      <c r="AW111" s="13" t="s">
        <v>33</v>
      </c>
      <c r="AX111" s="13" t="s">
        <v>72</v>
      </c>
      <c r="AY111" s="255" t="s">
        <v>144</v>
      </c>
    </row>
    <row r="112" s="14" customFormat="1">
      <c r="A112" s="14"/>
      <c r="B112" s="256"/>
      <c r="C112" s="257"/>
      <c r="D112" s="241" t="s">
        <v>155</v>
      </c>
      <c r="E112" s="258" t="s">
        <v>19</v>
      </c>
      <c r="F112" s="259" t="s">
        <v>170</v>
      </c>
      <c r="G112" s="257"/>
      <c r="H112" s="260">
        <v>15.195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6" t="s">
        <v>155</v>
      </c>
      <c r="AU112" s="266" t="s">
        <v>81</v>
      </c>
      <c r="AV112" s="14" t="s">
        <v>151</v>
      </c>
      <c r="AW112" s="14" t="s">
        <v>33</v>
      </c>
      <c r="AX112" s="14" t="s">
        <v>79</v>
      </c>
      <c r="AY112" s="266" t="s">
        <v>144</v>
      </c>
    </row>
    <row r="113" s="2" customFormat="1" ht="24" customHeight="1">
      <c r="A113" s="40"/>
      <c r="B113" s="41"/>
      <c r="C113" s="228" t="s">
        <v>171</v>
      </c>
      <c r="D113" s="228" t="s">
        <v>146</v>
      </c>
      <c r="E113" s="229" t="s">
        <v>172</v>
      </c>
      <c r="F113" s="230" t="s">
        <v>173</v>
      </c>
      <c r="G113" s="231" t="s">
        <v>149</v>
      </c>
      <c r="H113" s="232">
        <v>15.195</v>
      </c>
      <c r="I113" s="233"/>
      <c r="J113" s="234">
        <f>ROUND(I113*H113,2)</f>
        <v>0</v>
      </c>
      <c r="K113" s="230" t="s">
        <v>150</v>
      </c>
      <c r="L113" s="46"/>
      <c r="M113" s="235" t="s">
        <v>19</v>
      </c>
      <c r="N113" s="23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151</v>
      </c>
      <c r="AT113" s="239" t="s">
        <v>146</v>
      </c>
      <c r="AU113" s="239" t="s">
        <v>81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151</v>
      </c>
      <c r="BM113" s="239" t="s">
        <v>174</v>
      </c>
    </row>
    <row r="114" s="2" customFormat="1">
      <c r="A114" s="40"/>
      <c r="B114" s="41"/>
      <c r="C114" s="42"/>
      <c r="D114" s="241" t="s">
        <v>153</v>
      </c>
      <c r="E114" s="42"/>
      <c r="F114" s="242" t="s">
        <v>154</v>
      </c>
      <c r="G114" s="42"/>
      <c r="H114" s="42"/>
      <c r="I114" s="148"/>
      <c r="J114" s="42"/>
      <c r="K114" s="42"/>
      <c r="L114" s="46"/>
      <c r="M114" s="243"/>
      <c r="N114" s="24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81</v>
      </c>
    </row>
    <row r="115" s="2" customFormat="1" ht="24" customHeight="1">
      <c r="A115" s="40"/>
      <c r="B115" s="41"/>
      <c r="C115" s="228" t="s">
        <v>175</v>
      </c>
      <c r="D115" s="228" t="s">
        <v>146</v>
      </c>
      <c r="E115" s="229" t="s">
        <v>176</v>
      </c>
      <c r="F115" s="230" t="s">
        <v>177</v>
      </c>
      <c r="G115" s="231" t="s">
        <v>149</v>
      </c>
      <c r="H115" s="232">
        <v>4.0720000000000001</v>
      </c>
      <c r="I115" s="233"/>
      <c r="J115" s="234">
        <f>ROUND(I115*H115,2)</f>
        <v>0</v>
      </c>
      <c r="K115" s="230" t="s">
        <v>150</v>
      </c>
      <c r="L115" s="46"/>
      <c r="M115" s="235" t="s">
        <v>19</v>
      </c>
      <c r="N115" s="236" t="s">
        <v>43</v>
      </c>
      <c r="O115" s="86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151</v>
      </c>
      <c r="AT115" s="239" t="s">
        <v>146</v>
      </c>
      <c r="AU115" s="239" t="s">
        <v>81</v>
      </c>
      <c r="AY115" s="19" t="s">
        <v>144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79</v>
      </c>
      <c r="BK115" s="240">
        <f>ROUND(I115*H115,2)</f>
        <v>0</v>
      </c>
      <c r="BL115" s="19" t="s">
        <v>151</v>
      </c>
      <c r="BM115" s="239" t="s">
        <v>178</v>
      </c>
    </row>
    <row r="116" s="2" customFormat="1">
      <c r="A116" s="40"/>
      <c r="B116" s="41"/>
      <c r="C116" s="42"/>
      <c r="D116" s="241" t="s">
        <v>153</v>
      </c>
      <c r="E116" s="42"/>
      <c r="F116" s="242" t="s">
        <v>154</v>
      </c>
      <c r="G116" s="42"/>
      <c r="H116" s="42"/>
      <c r="I116" s="148"/>
      <c r="J116" s="42"/>
      <c r="K116" s="42"/>
      <c r="L116" s="46"/>
      <c r="M116" s="243"/>
      <c r="N116" s="24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153</v>
      </c>
      <c r="AU116" s="19" t="s">
        <v>81</v>
      </c>
    </row>
    <row r="117" s="13" customFormat="1">
      <c r="A117" s="13"/>
      <c r="B117" s="245"/>
      <c r="C117" s="246"/>
      <c r="D117" s="241" t="s">
        <v>155</v>
      </c>
      <c r="E117" s="247" t="s">
        <v>19</v>
      </c>
      <c r="F117" s="248" t="s">
        <v>179</v>
      </c>
      <c r="G117" s="246"/>
      <c r="H117" s="249">
        <v>4.0720000000000001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5" t="s">
        <v>155</v>
      </c>
      <c r="AU117" s="255" t="s">
        <v>81</v>
      </c>
      <c r="AV117" s="13" t="s">
        <v>81</v>
      </c>
      <c r="AW117" s="13" t="s">
        <v>33</v>
      </c>
      <c r="AX117" s="13" t="s">
        <v>79</v>
      </c>
      <c r="AY117" s="255" t="s">
        <v>144</v>
      </c>
    </row>
    <row r="118" s="2" customFormat="1" ht="24" customHeight="1">
      <c r="A118" s="40"/>
      <c r="B118" s="41"/>
      <c r="C118" s="228" t="s">
        <v>180</v>
      </c>
      <c r="D118" s="228" t="s">
        <v>146</v>
      </c>
      <c r="E118" s="229" t="s">
        <v>181</v>
      </c>
      <c r="F118" s="230" t="s">
        <v>182</v>
      </c>
      <c r="G118" s="231" t="s">
        <v>149</v>
      </c>
      <c r="H118" s="232">
        <v>14.683999999999999</v>
      </c>
      <c r="I118" s="233"/>
      <c r="J118" s="234">
        <f>ROUND(I118*H118,2)</f>
        <v>0</v>
      </c>
      <c r="K118" s="230" t="s">
        <v>150</v>
      </c>
      <c r="L118" s="46"/>
      <c r="M118" s="235" t="s">
        <v>19</v>
      </c>
      <c r="N118" s="23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151</v>
      </c>
      <c r="AT118" s="239" t="s">
        <v>146</v>
      </c>
      <c r="AU118" s="239" t="s">
        <v>81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151</v>
      </c>
      <c r="BM118" s="239" t="s">
        <v>183</v>
      </c>
    </row>
    <row r="119" s="2" customFormat="1">
      <c r="A119" s="40"/>
      <c r="B119" s="41"/>
      <c r="C119" s="42"/>
      <c r="D119" s="241" t="s">
        <v>153</v>
      </c>
      <c r="E119" s="42"/>
      <c r="F119" s="242" t="s">
        <v>184</v>
      </c>
      <c r="G119" s="42"/>
      <c r="H119" s="42"/>
      <c r="I119" s="148"/>
      <c r="J119" s="42"/>
      <c r="K119" s="42"/>
      <c r="L119" s="46"/>
      <c r="M119" s="243"/>
      <c r="N119" s="24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153</v>
      </c>
      <c r="AU119" s="19" t="s">
        <v>81</v>
      </c>
    </row>
    <row r="120" s="13" customFormat="1">
      <c r="A120" s="13"/>
      <c r="B120" s="245"/>
      <c r="C120" s="246"/>
      <c r="D120" s="241" t="s">
        <v>155</v>
      </c>
      <c r="E120" s="247" t="s">
        <v>19</v>
      </c>
      <c r="F120" s="248" t="s">
        <v>185</v>
      </c>
      <c r="G120" s="246"/>
      <c r="H120" s="249">
        <v>1.1479999999999999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5" t="s">
        <v>155</v>
      </c>
      <c r="AU120" s="255" t="s">
        <v>81</v>
      </c>
      <c r="AV120" s="13" t="s">
        <v>81</v>
      </c>
      <c r="AW120" s="13" t="s">
        <v>4</v>
      </c>
      <c r="AX120" s="13" t="s">
        <v>72</v>
      </c>
      <c r="AY120" s="255" t="s">
        <v>144</v>
      </c>
    </row>
    <row r="121" s="13" customFormat="1">
      <c r="A121" s="13"/>
      <c r="B121" s="245"/>
      <c r="C121" s="246"/>
      <c r="D121" s="241" t="s">
        <v>155</v>
      </c>
      <c r="E121" s="247" t="s">
        <v>19</v>
      </c>
      <c r="F121" s="248" t="s">
        <v>186</v>
      </c>
      <c r="G121" s="246"/>
      <c r="H121" s="249">
        <v>2.8479999999999999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5" t="s">
        <v>155</v>
      </c>
      <c r="AU121" s="255" t="s">
        <v>81</v>
      </c>
      <c r="AV121" s="13" t="s">
        <v>81</v>
      </c>
      <c r="AW121" s="13" t="s">
        <v>33</v>
      </c>
      <c r="AX121" s="13" t="s">
        <v>72</v>
      </c>
      <c r="AY121" s="255" t="s">
        <v>144</v>
      </c>
    </row>
    <row r="122" s="13" customFormat="1">
      <c r="A122" s="13"/>
      <c r="B122" s="245"/>
      <c r="C122" s="246"/>
      <c r="D122" s="241" t="s">
        <v>155</v>
      </c>
      <c r="E122" s="247" t="s">
        <v>19</v>
      </c>
      <c r="F122" s="248" t="s">
        <v>187</v>
      </c>
      <c r="G122" s="246"/>
      <c r="H122" s="249">
        <v>15.195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5" t="s">
        <v>155</v>
      </c>
      <c r="AU122" s="255" t="s">
        <v>81</v>
      </c>
      <c r="AV122" s="13" t="s">
        <v>81</v>
      </c>
      <c r="AW122" s="13" t="s">
        <v>33</v>
      </c>
      <c r="AX122" s="13" t="s">
        <v>72</v>
      </c>
      <c r="AY122" s="255" t="s">
        <v>144</v>
      </c>
    </row>
    <row r="123" s="13" customFormat="1">
      <c r="A123" s="13"/>
      <c r="B123" s="245"/>
      <c r="C123" s="246"/>
      <c r="D123" s="241" t="s">
        <v>155</v>
      </c>
      <c r="E123" s="247" t="s">
        <v>19</v>
      </c>
      <c r="F123" s="248" t="s">
        <v>188</v>
      </c>
      <c r="G123" s="246"/>
      <c r="H123" s="249">
        <v>-4.0720000000000001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155</v>
      </c>
      <c r="AU123" s="255" t="s">
        <v>81</v>
      </c>
      <c r="AV123" s="13" t="s">
        <v>81</v>
      </c>
      <c r="AW123" s="13" t="s">
        <v>33</v>
      </c>
      <c r="AX123" s="13" t="s">
        <v>72</v>
      </c>
      <c r="AY123" s="255" t="s">
        <v>144</v>
      </c>
    </row>
    <row r="124" s="13" customFormat="1">
      <c r="A124" s="13"/>
      <c r="B124" s="245"/>
      <c r="C124" s="246"/>
      <c r="D124" s="241" t="s">
        <v>155</v>
      </c>
      <c r="E124" s="247" t="s">
        <v>19</v>
      </c>
      <c r="F124" s="248" t="s">
        <v>189</v>
      </c>
      <c r="G124" s="246"/>
      <c r="H124" s="249">
        <v>-0.435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5" t="s">
        <v>155</v>
      </c>
      <c r="AU124" s="255" t="s">
        <v>81</v>
      </c>
      <c r="AV124" s="13" t="s">
        <v>81</v>
      </c>
      <c r="AW124" s="13" t="s">
        <v>33</v>
      </c>
      <c r="AX124" s="13" t="s">
        <v>72</v>
      </c>
      <c r="AY124" s="255" t="s">
        <v>144</v>
      </c>
    </row>
    <row r="125" s="14" customFormat="1">
      <c r="A125" s="14"/>
      <c r="B125" s="256"/>
      <c r="C125" s="257"/>
      <c r="D125" s="241" t="s">
        <v>155</v>
      </c>
      <c r="E125" s="258" t="s">
        <v>19</v>
      </c>
      <c r="F125" s="259" t="s">
        <v>170</v>
      </c>
      <c r="G125" s="257"/>
      <c r="H125" s="260">
        <v>14.683999999999999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155</v>
      </c>
      <c r="AU125" s="266" t="s">
        <v>81</v>
      </c>
      <c r="AV125" s="14" t="s">
        <v>151</v>
      </c>
      <c r="AW125" s="14" t="s">
        <v>33</v>
      </c>
      <c r="AX125" s="14" t="s">
        <v>79</v>
      </c>
      <c r="AY125" s="266" t="s">
        <v>144</v>
      </c>
    </row>
    <row r="126" s="2" customFormat="1" ht="16.5" customHeight="1">
      <c r="A126" s="40"/>
      <c r="B126" s="41"/>
      <c r="C126" s="228" t="s">
        <v>190</v>
      </c>
      <c r="D126" s="228" t="s">
        <v>146</v>
      </c>
      <c r="E126" s="229" t="s">
        <v>191</v>
      </c>
      <c r="F126" s="230" t="s">
        <v>192</v>
      </c>
      <c r="G126" s="231" t="s">
        <v>149</v>
      </c>
      <c r="H126" s="232">
        <v>14.683999999999999</v>
      </c>
      <c r="I126" s="233"/>
      <c r="J126" s="234">
        <f>ROUND(I126*H126,2)</f>
        <v>0</v>
      </c>
      <c r="K126" s="230" t="s">
        <v>150</v>
      </c>
      <c r="L126" s="46"/>
      <c r="M126" s="235" t="s">
        <v>19</v>
      </c>
      <c r="N126" s="23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151</v>
      </c>
      <c r="AT126" s="239" t="s">
        <v>146</v>
      </c>
      <c r="AU126" s="239" t="s">
        <v>81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151</v>
      </c>
      <c r="BM126" s="239" t="s">
        <v>193</v>
      </c>
    </row>
    <row r="127" s="2" customFormat="1">
      <c r="A127" s="40"/>
      <c r="B127" s="41"/>
      <c r="C127" s="42"/>
      <c r="D127" s="241" t="s">
        <v>153</v>
      </c>
      <c r="E127" s="42"/>
      <c r="F127" s="242" t="s">
        <v>154</v>
      </c>
      <c r="G127" s="42"/>
      <c r="H127" s="42"/>
      <c r="I127" s="148"/>
      <c r="J127" s="42"/>
      <c r="K127" s="42"/>
      <c r="L127" s="46"/>
      <c r="M127" s="243"/>
      <c r="N127" s="24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81</v>
      </c>
    </row>
    <row r="128" s="2" customFormat="1" ht="24" customHeight="1">
      <c r="A128" s="40"/>
      <c r="B128" s="41"/>
      <c r="C128" s="228" t="s">
        <v>194</v>
      </c>
      <c r="D128" s="228" t="s">
        <v>146</v>
      </c>
      <c r="E128" s="229" t="s">
        <v>195</v>
      </c>
      <c r="F128" s="230" t="s">
        <v>196</v>
      </c>
      <c r="G128" s="231" t="s">
        <v>197</v>
      </c>
      <c r="H128" s="232">
        <v>24.963000000000001</v>
      </c>
      <c r="I128" s="233"/>
      <c r="J128" s="234">
        <f>ROUND(I128*H128,2)</f>
        <v>0</v>
      </c>
      <c r="K128" s="230" t="s">
        <v>150</v>
      </c>
      <c r="L128" s="46"/>
      <c r="M128" s="235" t="s">
        <v>19</v>
      </c>
      <c r="N128" s="23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151</v>
      </c>
      <c r="AT128" s="239" t="s">
        <v>146</v>
      </c>
      <c r="AU128" s="239" t="s">
        <v>81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151</v>
      </c>
      <c r="BM128" s="239" t="s">
        <v>198</v>
      </c>
    </row>
    <row r="129" s="2" customFormat="1">
      <c r="A129" s="40"/>
      <c r="B129" s="41"/>
      <c r="C129" s="42"/>
      <c r="D129" s="241" t="s">
        <v>153</v>
      </c>
      <c r="E129" s="42"/>
      <c r="F129" s="242" t="s">
        <v>154</v>
      </c>
      <c r="G129" s="42"/>
      <c r="H129" s="42"/>
      <c r="I129" s="148"/>
      <c r="J129" s="42"/>
      <c r="K129" s="42"/>
      <c r="L129" s="46"/>
      <c r="M129" s="243"/>
      <c r="N129" s="24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153</v>
      </c>
      <c r="AU129" s="19" t="s">
        <v>81</v>
      </c>
    </row>
    <row r="130" s="13" customFormat="1">
      <c r="A130" s="13"/>
      <c r="B130" s="245"/>
      <c r="C130" s="246"/>
      <c r="D130" s="241" t="s">
        <v>155</v>
      </c>
      <c r="E130" s="246"/>
      <c r="F130" s="248" t="s">
        <v>199</v>
      </c>
      <c r="G130" s="246"/>
      <c r="H130" s="249">
        <v>24.963000000000001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155</v>
      </c>
      <c r="AU130" s="255" t="s">
        <v>81</v>
      </c>
      <c r="AV130" s="13" t="s">
        <v>81</v>
      </c>
      <c r="AW130" s="13" t="s">
        <v>4</v>
      </c>
      <c r="AX130" s="13" t="s">
        <v>79</v>
      </c>
      <c r="AY130" s="255" t="s">
        <v>144</v>
      </c>
    </row>
    <row r="131" s="2" customFormat="1" ht="24" customHeight="1">
      <c r="A131" s="40"/>
      <c r="B131" s="41"/>
      <c r="C131" s="228" t="s">
        <v>200</v>
      </c>
      <c r="D131" s="228" t="s">
        <v>146</v>
      </c>
      <c r="E131" s="229" t="s">
        <v>201</v>
      </c>
      <c r="F131" s="230" t="s">
        <v>202</v>
      </c>
      <c r="G131" s="231" t="s">
        <v>203</v>
      </c>
      <c r="H131" s="232">
        <v>4.3499999999999996</v>
      </c>
      <c r="I131" s="233"/>
      <c r="J131" s="234">
        <f>ROUND(I131*H131,2)</f>
        <v>0</v>
      </c>
      <c r="K131" s="230" t="s">
        <v>150</v>
      </c>
      <c r="L131" s="46"/>
      <c r="M131" s="235" t="s">
        <v>19</v>
      </c>
      <c r="N131" s="23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151</v>
      </c>
      <c r="AT131" s="239" t="s">
        <v>146</v>
      </c>
      <c r="AU131" s="239" t="s">
        <v>81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151</v>
      </c>
      <c r="BM131" s="239" t="s">
        <v>204</v>
      </c>
    </row>
    <row r="132" s="2" customFormat="1">
      <c r="A132" s="40"/>
      <c r="B132" s="41"/>
      <c r="C132" s="42"/>
      <c r="D132" s="241" t="s">
        <v>153</v>
      </c>
      <c r="E132" s="42"/>
      <c r="F132" s="242" t="s">
        <v>154</v>
      </c>
      <c r="G132" s="42"/>
      <c r="H132" s="42"/>
      <c r="I132" s="148"/>
      <c r="J132" s="42"/>
      <c r="K132" s="42"/>
      <c r="L132" s="46"/>
      <c r="M132" s="243"/>
      <c r="N132" s="24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153</v>
      </c>
      <c r="AU132" s="19" t="s">
        <v>81</v>
      </c>
    </row>
    <row r="133" s="13" customFormat="1">
      <c r="A133" s="13"/>
      <c r="B133" s="245"/>
      <c r="C133" s="246"/>
      <c r="D133" s="241" t="s">
        <v>155</v>
      </c>
      <c r="E133" s="247" t="s">
        <v>19</v>
      </c>
      <c r="F133" s="248" t="s">
        <v>205</v>
      </c>
      <c r="G133" s="246"/>
      <c r="H133" s="249">
        <v>4.3499999999999996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155</v>
      </c>
      <c r="AU133" s="255" t="s">
        <v>81</v>
      </c>
      <c r="AV133" s="13" t="s">
        <v>81</v>
      </c>
      <c r="AW133" s="13" t="s">
        <v>33</v>
      </c>
      <c r="AX133" s="13" t="s">
        <v>79</v>
      </c>
      <c r="AY133" s="255" t="s">
        <v>144</v>
      </c>
    </row>
    <row r="134" s="2" customFormat="1" ht="24" customHeight="1">
      <c r="A134" s="40"/>
      <c r="B134" s="41"/>
      <c r="C134" s="228" t="s">
        <v>206</v>
      </c>
      <c r="D134" s="228" t="s">
        <v>146</v>
      </c>
      <c r="E134" s="229" t="s">
        <v>207</v>
      </c>
      <c r="F134" s="230" t="s">
        <v>208</v>
      </c>
      <c r="G134" s="231" t="s">
        <v>203</v>
      </c>
      <c r="H134" s="232">
        <v>4.3499999999999996</v>
      </c>
      <c r="I134" s="233"/>
      <c r="J134" s="234">
        <f>ROUND(I134*H134,2)</f>
        <v>0</v>
      </c>
      <c r="K134" s="230" t="s">
        <v>150</v>
      </c>
      <c r="L134" s="46"/>
      <c r="M134" s="235" t="s">
        <v>19</v>
      </c>
      <c r="N134" s="23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151</v>
      </c>
      <c r="AT134" s="239" t="s">
        <v>146</v>
      </c>
      <c r="AU134" s="239" t="s">
        <v>81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151</v>
      </c>
      <c r="BM134" s="239" t="s">
        <v>209</v>
      </c>
    </row>
    <row r="135" s="2" customFormat="1">
      <c r="A135" s="40"/>
      <c r="B135" s="41"/>
      <c r="C135" s="42"/>
      <c r="D135" s="241" t="s">
        <v>153</v>
      </c>
      <c r="E135" s="42"/>
      <c r="F135" s="242" t="s">
        <v>154</v>
      </c>
      <c r="G135" s="42"/>
      <c r="H135" s="42"/>
      <c r="I135" s="148"/>
      <c r="J135" s="42"/>
      <c r="K135" s="42"/>
      <c r="L135" s="46"/>
      <c r="M135" s="243"/>
      <c r="N135" s="24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153</v>
      </c>
      <c r="AU135" s="19" t="s">
        <v>81</v>
      </c>
    </row>
    <row r="136" s="13" customFormat="1">
      <c r="A136" s="13"/>
      <c r="B136" s="245"/>
      <c r="C136" s="246"/>
      <c r="D136" s="241" t="s">
        <v>155</v>
      </c>
      <c r="E136" s="247" t="s">
        <v>19</v>
      </c>
      <c r="F136" s="248" t="s">
        <v>205</v>
      </c>
      <c r="G136" s="246"/>
      <c r="H136" s="249">
        <v>4.3499999999999996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155</v>
      </c>
      <c r="AU136" s="255" t="s">
        <v>81</v>
      </c>
      <c r="AV136" s="13" t="s">
        <v>81</v>
      </c>
      <c r="AW136" s="13" t="s">
        <v>33</v>
      </c>
      <c r="AX136" s="13" t="s">
        <v>79</v>
      </c>
      <c r="AY136" s="255" t="s">
        <v>144</v>
      </c>
    </row>
    <row r="137" s="2" customFormat="1" ht="16.5" customHeight="1">
      <c r="A137" s="40"/>
      <c r="B137" s="41"/>
      <c r="C137" s="267" t="s">
        <v>210</v>
      </c>
      <c r="D137" s="267" t="s">
        <v>211</v>
      </c>
      <c r="E137" s="268" t="s">
        <v>212</v>
      </c>
      <c r="F137" s="269" t="s">
        <v>213</v>
      </c>
      <c r="G137" s="270" t="s">
        <v>214</v>
      </c>
      <c r="H137" s="271">
        <v>0.109</v>
      </c>
      <c r="I137" s="272"/>
      <c r="J137" s="273">
        <f>ROUND(I137*H137,2)</f>
        <v>0</v>
      </c>
      <c r="K137" s="269" t="s">
        <v>150</v>
      </c>
      <c r="L137" s="274"/>
      <c r="M137" s="275" t="s">
        <v>19</v>
      </c>
      <c r="N137" s="276" t="s">
        <v>43</v>
      </c>
      <c r="O137" s="86"/>
      <c r="P137" s="237">
        <f>O137*H137</f>
        <v>0</v>
      </c>
      <c r="Q137" s="237">
        <v>0.001</v>
      </c>
      <c r="R137" s="237">
        <f>Q137*H137</f>
        <v>0.00010900000000000001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190</v>
      </c>
      <c r="AT137" s="239" t="s">
        <v>211</v>
      </c>
      <c r="AU137" s="239" t="s">
        <v>81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151</v>
      </c>
      <c r="BM137" s="239" t="s">
        <v>215</v>
      </c>
    </row>
    <row r="138" s="2" customFormat="1">
      <c r="A138" s="40"/>
      <c r="B138" s="41"/>
      <c r="C138" s="42"/>
      <c r="D138" s="241" t="s">
        <v>153</v>
      </c>
      <c r="E138" s="42"/>
      <c r="F138" s="242" t="s">
        <v>154</v>
      </c>
      <c r="G138" s="42"/>
      <c r="H138" s="42"/>
      <c r="I138" s="148"/>
      <c r="J138" s="42"/>
      <c r="K138" s="42"/>
      <c r="L138" s="46"/>
      <c r="M138" s="243"/>
      <c r="N138" s="244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153</v>
      </c>
      <c r="AU138" s="19" t="s">
        <v>81</v>
      </c>
    </row>
    <row r="139" s="13" customFormat="1">
      <c r="A139" s="13"/>
      <c r="B139" s="245"/>
      <c r="C139" s="246"/>
      <c r="D139" s="241" t="s">
        <v>155</v>
      </c>
      <c r="E139" s="246"/>
      <c r="F139" s="248" t="s">
        <v>216</v>
      </c>
      <c r="G139" s="246"/>
      <c r="H139" s="249">
        <v>0.109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155</v>
      </c>
      <c r="AU139" s="255" t="s">
        <v>81</v>
      </c>
      <c r="AV139" s="13" t="s">
        <v>81</v>
      </c>
      <c r="AW139" s="13" t="s">
        <v>4</v>
      </c>
      <c r="AX139" s="13" t="s">
        <v>79</v>
      </c>
      <c r="AY139" s="255" t="s">
        <v>144</v>
      </c>
    </row>
    <row r="140" s="12" customFormat="1" ht="22.8" customHeight="1">
      <c r="A140" s="12"/>
      <c r="B140" s="212"/>
      <c r="C140" s="213"/>
      <c r="D140" s="214" t="s">
        <v>71</v>
      </c>
      <c r="E140" s="226" t="s">
        <v>194</v>
      </c>
      <c r="F140" s="226" t="s">
        <v>217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SUM(P141:P241)</f>
        <v>0</v>
      </c>
      <c r="Q140" s="220"/>
      <c r="R140" s="221">
        <f>SUM(R141:R241)</f>
        <v>0.037814199999999999</v>
      </c>
      <c r="S140" s="220"/>
      <c r="T140" s="222">
        <f>SUM(T141:T241)</f>
        <v>96.608313000000024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79</v>
      </c>
      <c r="AT140" s="224" t="s">
        <v>71</v>
      </c>
      <c r="AU140" s="224" t="s">
        <v>79</v>
      </c>
      <c r="AY140" s="223" t="s">
        <v>144</v>
      </c>
      <c r="BK140" s="225">
        <f>SUM(BK141:BK241)</f>
        <v>0</v>
      </c>
    </row>
    <row r="141" s="2" customFormat="1" ht="24" customHeight="1">
      <c r="A141" s="40"/>
      <c r="B141" s="41"/>
      <c r="C141" s="228" t="s">
        <v>218</v>
      </c>
      <c r="D141" s="228" t="s">
        <v>146</v>
      </c>
      <c r="E141" s="229" t="s">
        <v>219</v>
      </c>
      <c r="F141" s="230" t="s">
        <v>220</v>
      </c>
      <c r="G141" s="231" t="s">
        <v>203</v>
      </c>
      <c r="H141" s="232">
        <v>36</v>
      </c>
      <c r="I141" s="233"/>
      <c r="J141" s="234">
        <f>ROUND(I141*H141,2)</f>
        <v>0</v>
      </c>
      <c r="K141" s="230" t="s">
        <v>150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0.00021000000000000001</v>
      </c>
      <c r="R141" s="237">
        <f>Q141*H141</f>
        <v>0.0075600000000000007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151</v>
      </c>
      <c r="AT141" s="239" t="s">
        <v>146</v>
      </c>
      <c r="AU141" s="239" t="s">
        <v>81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151</v>
      </c>
      <c r="BM141" s="239" t="s">
        <v>221</v>
      </c>
    </row>
    <row r="142" s="2" customFormat="1">
      <c r="A142" s="40"/>
      <c r="B142" s="41"/>
      <c r="C142" s="42"/>
      <c r="D142" s="241" t="s">
        <v>153</v>
      </c>
      <c r="E142" s="42"/>
      <c r="F142" s="242" t="s">
        <v>154</v>
      </c>
      <c r="G142" s="42"/>
      <c r="H142" s="42"/>
      <c r="I142" s="148"/>
      <c r="J142" s="42"/>
      <c r="K142" s="42"/>
      <c r="L142" s="46"/>
      <c r="M142" s="243"/>
      <c r="N142" s="24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153</v>
      </c>
      <c r="AU142" s="19" t="s">
        <v>81</v>
      </c>
    </row>
    <row r="143" s="2" customFormat="1" ht="24" customHeight="1">
      <c r="A143" s="40"/>
      <c r="B143" s="41"/>
      <c r="C143" s="228" t="s">
        <v>222</v>
      </c>
      <c r="D143" s="228" t="s">
        <v>146</v>
      </c>
      <c r="E143" s="229" t="s">
        <v>223</v>
      </c>
      <c r="F143" s="230" t="s">
        <v>224</v>
      </c>
      <c r="G143" s="231" t="s">
        <v>225</v>
      </c>
      <c r="H143" s="232">
        <v>12</v>
      </c>
      <c r="I143" s="233"/>
      <c r="J143" s="234">
        <f>ROUND(I143*H143,2)</f>
        <v>0</v>
      </c>
      <c r="K143" s="230" t="s">
        <v>150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151</v>
      </c>
      <c r="AT143" s="239" t="s">
        <v>146</v>
      </c>
      <c r="AU143" s="239" t="s">
        <v>81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151</v>
      </c>
      <c r="BM143" s="239" t="s">
        <v>226</v>
      </c>
    </row>
    <row r="144" s="2" customFormat="1">
      <c r="A144" s="40"/>
      <c r="B144" s="41"/>
      <c r="C144" s="42"/>
      <c r="D144" s="241" t="s">
        <v>153</v>
      </c>
      <c r="E144" s="42"/>
      <c r="F144" s="242" t="s">
        <v>154</v>
      </c>
      <c r="G144" s="42"/>
      <c r="H144" s="42"/>
      <c r="I144" s="148"/>
      <c r="J144" s="42"/>
      <c r="K144" s="42"/>
      <c r="L144" s="46"/>
      <c r="M144" s="243"/>
      <c r="N144" s="24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153</v>
      </c>
      <c r="AU144" s="19" t="s">
        <v>81</v>
      </c>
    </row>
    <row r="145" s="13" customFormat="1">
      <c r="A145" s="13"/>
      <c r="B145" s="245"/>
      <c r="C145" s="246"/>
      <c r="D145" s="241" t="s">
        <v>155</v>
      </c>
      <c r="E145" s="247" t="s">
        <v>19</v>
      </c>
      <c r="F145" s="248" t="s">
        <v>227</v>
      </c>
      <c r="G145" s="246"/>
      <c r="H145" s="249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155</v>
      </c>
      <c r="AU145" s="255" t="s">
        <v>81</v>
      </c>
      <c r="AV145" s="13" t="s">
        <v>81</v>
      </c>
      <c r="AW145" s="13" t="s">
        <v>33</v>
      </c>
      <c r="AX145" s="13" t="s">
        <v>72</v>
      </c>
      <c r="AY145" s="255" t="s">
        <v>144</v>
      </c>
    </row>
    <row r="146" s="13" customFormat="1">
      <c r="A146" s="13"/>
      <c r="B146" s="245"/>
      <c r="C146" s="246"/>
      <c r="D146" s="241" t="s">
        <v>155</v>
      </c>
      <c r="E146" s="247" t="s">
        <v>19</v>
      </c>
      <c r="F146" s="248" t="s">
        <v>228</v>
      </c>
      <c r="G146" s="246"/>
      <c r="H146" s="249">
        <v>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155</v>
      </c>
      <c r="AU146" s="255" t="s">
        <v>81</v>
      </c>
      <c r="AV146" s="13" t="s">
        <v>81</v>
      </c>
      <c r="AW146" s="13" t="s">
        <v>33</v>
      </c>
      <c r="AX146" s="13" t="s">
        <v>72</v>
      </c>
      <c r="AY146" s="255" t="s">
        <v>144</v>
      </c>
    </row>
    <row r="147" s="13" customFormat="1">
      <c r="A147" s="13"/>
      <c r="B147" s="245"/>
      <c r="C147" s="246"/>
      <c r="D147" s="241" t="s">
        <v>155</v>
      </c>
      <c r="E147" s="247" t="s">
        <v>19</v>
      </c>
      <c r="F147" s="248" t="s">
        <v>229</v>
      </c>
      <c r="G147" s="246"/>
      <c r="H147" s="249">
        <v>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155</v>
      </c>
      <c r="AU147" s="255" t="s">
        <v>81</v>
      </c>
      <c r="AV147" s="13" t="s">
        <v>81</v>
      </c>
      <c r="AW147" s="13" t="s">
        <v>33</v>
      </c>
      <c r="AX147" s="13" t="s">
        <v>72</v>
      </c>
      <c r="AY147" s="255" t="s">
        <v>144</v>
      </c>
    </row>
    <row r="148" s="13" customFormat="1">
      <c r="A148" s="13"/>
      <c r="B148" s="245"/>
      <c r="C148" s="246"/>
      <c r="D148" s="241" t="s">
        <v>155</v>
      </c>
      <c r="E148" s="247" t="s">
        <v>19</v>
      </c>
      <c r="F148" s="248" t="s">
        <v>230</v>
      </c>
      <c r="G148" s="246"/>
      <c r="H148" s="249">
        <v>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155</v>
      </c>
      <c r="AU148" s="255" t="s">
        <v>81</v>
      </c>
      <c r="AV148" s="13" t="s">
        <v>81</v>
      </c>
      <c r="AW148" s="13" t="s">
        <v>33</v>
      </c>
      <c r="AX148" s="13" t="s">
        <v>72</v>
      </c>
      <c r="AY148" s="255" t="s">
        <v>144</v>
      </c>
    </row>
    <row r="149" s="14" customFormat="1">
      <c r="A149" s="14"/>
      <c r="B149" s="256"/>
      <c r="C149" s="257"/>
      <c r="D149" s="241" t="s">
        <v>155</v>
      </c>
      <c r="E149" s="258" t="s">
        <v>19</v>
      </c>
      <c r="F149" s="259" t="s">
        <v>170</v>
      </c>
      <c r="G149" s="257"/>
      <c r="H149" s="260">
        <v>12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155</v>
      </c>
      <c r="AU149" s="266" t="s">
        <v>81</v>
      </c>
      <c r="AV149" s="14" t="s">
        <v>151</v>
      </c>
      <c r="AW149" s="14" t="s">
        <v>33</v>
      </c>
      <c r="AX149" s="14" t="s">
        <v>79</v>
      </c>
      <c r="AY149" s="266" t="s">
        <v>144</v>
      </c>
    </row>
    <row r="150" s="2" customFormat="1" ht="24" customHeight="1">
      <c r="A150" s="40"/>
      <c r="B150" s="41"/>
      <c r="C150" s="228" t="s">
        <v>8</v>
      </c>
      <c r="D150" s="228" t="s">
        <v>146</v>
      </c>
      <c r="E150" s="229" t="s">
        <v>231</v>
      </c>
      <c r="F150" s="230" t="s">
        <v>232</v>
      </c>
      <c r="G150" s="231" t="s">
        <v>225</v>
      </c>
      <c r="H150" s="232">
        <v>1</v>
      </c>
      <c r="I150" s="233"/>
      <c r="J150" s="234">
        <f>ROUND(I150*H150,2)</f>
        <v>0</v>
      </c>
      <c r="K150" s="230" t="s">
        <v>150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151</v>
      </c>
      <c r="AT150" s="239" t="s">
        <v>146</v>
      </c>
      <c r="AU150" s="239" t="s">
        <v>81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151</v>
      </c>
      <c r="BM150" s="239" t="s">
        <v>233</v>
      </c>
    </row>
    <row r="151" s="2" customFormat="1">
      <c r="A151" s="40"/>
      <c r="B151" s="41"/>
      <c r="C151" s="42"/>
      <c r="D151" s="241" t="s">
        <v>153</v>
      </c>
      <c r="E151" s="42"/>
      <c r="F151" s="242" t="s">
        <v>154</v>
      </c>
      <c r="G151" s="42"/>
      <c r="H151" s="42"/>
      <c r="I151" s="148"/>
      <c r="J151" s="42"/>
      <c r="K151" s="42"/>
      <c r="L151" s="46"/>
      <c r="M151" s="243"/>
      <c r="N151" s="24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153</v>
      </c>
      <c r="AU151" s="19" t="s">
        <v>81</v>
      </c>
    </row>
    <row r="152" s="13" customFormat="1">
      <c r="A152" s="13"/>
      <c r="B152" s="245"/>
      <c r="C152" s="246"/>
      <c r="D152" s="241" t="s">
        <v>155</v>
      </c>
      <c r="E152" s="247" t="s">
        <v>19</v>
      </c>
      <c r="F152" s="248" t="s">
        <v>234</v>
      </c>
      <c r="G152" s="246"/>
      <c r="H152" s="249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155</v>
      </c>
      <c r="AU152" s="255" t="s">
        <v>81</v>
      </c>
      <c r="AV152" s="13" t="s">
        <v>81</v>
      </c>
      <c r="AW152" s="13" t="s">
        <v>33</v>
      </c>
      <c r="AX152" s="13" t="s">
        <v>79</v>
      </c>
      <c r="AY152" s="255" t="s">
        <v>144</v>
      </c>
    </row>
    <row r="153" s="2" customFormat="1" ht="16.5" customHeight="1">
      <c r="A153" s="40"/>
      <c r="B153" s="41"/>
      <c r="C153" s="228" t="s">
        <v>235</v>
      </c>
      <c r="D153" s="228" t="s">
        <v>146</v>
      </c>
      <c r="E153" s="229" t="s">
        <v>236</v>
      </c>
      <c r="F153" s="230" t="s">
        <v>237</v>
      </c>
      <c r="G153" s="231" t="s">
        <v>149</v>
      </c>
      <c r="H153" s="232">
        <v>16.579000000000001</v>
      </c>
      <c r="I153" s="233"/>
      <c r="J153" s="234">
        <f>ROUND(I153*H153,2)</f>
        <v>0</v>
      </c>
      <c r="K153" s="230" t="s">
        <v>150</v>
      </c>
      <c r="L153" s="46"/>
      <c r="M153" s="235" t="s">
        <v>19</v>
      </c>
      <c r="N153" s="236" t="s">
        <v>43</v>
      </c>
      <c r="O153" s="86"/>
      <c r="P153" s="237">
        <f>O153*H153</f>
        <v>0</v>
      </c>
      <c r="Q153" s="237">
        <v>0</v>
      </c>
      <c r="R153" s="237">
        <f>Q153*H153</f>
        <v>0</v>
      </c>
      <c r="S153" s="237">
        <v>2.2000000000000002</v>
      </c>
      <c r="T153" s="238">
        <f>S153*H153</f>
        <v>36.473800000000004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151</v>
      </c>
      <c r="AT153" s="239" t="s">
        <v>146</v>
      </c>
      <c r="AU153" s="239" t="s">
        <v>81</v>
      </c>
      <c r="AY153" s="19" t="s">
        <v>144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9" t="s">
        <v>79</v>
      </c>
      <c r="BK153" s="240">
        <f>ROUND(I153*H153,2)</f>
        <v>0</v>
      </c>
      <c r="BL153" s="19" t="s">
        <v>151</v>
      </c>
      <c r="BM153" s="239" t="s">
        <v>238</v>
      </c>
    </row>
    <row r="154" s="2" customFormat="1">
      <c r="A154" s="40"/>
      <c r="B154" s="41"/>
      <c r="C154" s="42"/>
      <c r="D154" s="241" t="s">
        <v>153</v>
      </c>
      <c r="E154" s="42"/>
      <c r="F154" s="242" t="s">
        <v>154</v>
      </c>
      <c r="G154" s="42"/>
      <c r="H154" s="42"/>
      <c r="I154" s="148"/>
      <c r="J154" s="42"/>
      <c r="K154" s="42"/>
      <c r="L154" s="46"/>
      <c r="M154" s="243"/>
      <c r="N154" s="24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153</v>
      </c>
      <c r="AU154" s="19" t="s">
        <v>81</v>
      </c>
    </row>
    <row r="155" s="13" customFormat="1">
      <c r="A155" s="13"/>
      <c r="B155" s="245"/>
      <c r="C155" s="246"/>
      <c r="D155" s="241" t="s">
        <v>155</v>
      </c>
      <c r="E155" s="247" t="s">
        <v>19</v>
      </c>
      <c r="F155" s="248" t="s">
        <v>239</v>
      </c>
      <c r="G155" s="246"/>
      <c r="H155" s="249">
        <v>0.90800000000000003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155</v>
      </c>
      <c r="AU155" s="255" t="s">
        <v>81</v>
      </c>
      <c r="AV155" s="13" t="s">
        <v>81</v>
      </c>
      <c r="AW155" s="13" t="s">
        <v>33</v>
      </c>
      <c r="AX155" s="13" t="s">
        <v>72</v>
      </c>
      <c r="AY155" s="255" t="s">
        <v>144</v>
      </c>
    </row>
    <row r="156" s="13" customFormat="1">
      <c r="A156" s="13"/>
      <c r="B156" s="245"/>
      <c r="C156" s="246"/>
      <c r="D156" s="241" t="s">
        <v>155</v>
      </c>
      <c r="E156" s="247" t="s">
        <v>19</v>
      </c>
      <c r="F156" s="248" t="s">
        <v>240</v>
      </c>
      <c r="G156" s="246"/>
      <c r="H156" s="249">
        <v>1.0800000000000001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155</v>
      </c>
      <c r="AU156" s="255" t="s">
        <v>81</v>
      </c>
      <c r="AV156" s="13" t="s">
        <v>81</v>
      </c>
      <c r="AW156" s="13" t="s">
        <v>33</v>
      </c>
      <c r="AX156" s="13" t="s">
        <v>72</v>
      </c>
      <c r="AY156" s="255" t="s">
        <v>144</v>
      </c>
    </row>
    <row r="157" s="13" customFormat="1">
      <c r="A157" s="13"/>
      <c r="B157" s="245"/>
      <c r="C157" s="246"/>
      <c r="D157" s="241" t="s">
        <v>155</v>
      </c>
      <c r="E157" s="247" t="s">
        <v>19</v>
      </c>
      <c r="F157" s="248" t="s">
        <v>241</v>
      </c>
      <c r="G157" s="246"/>
      <c r="H157" s="249">
        <v>1.02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155</v>
      </c>
      <c r="AU157" s="255" t="s">
        <v>81</v>
      </c>
      <c r="AV157" s="13" t="s">
        <v>81</v>
      </c>
      <c r="AW157" s="13" t="s">
        <v>33</v>
      </c>
      <c r="AX157" s="13" t="s">
        <v>72</v>
      </c>
      <c r="AY157" s="255" t="s">
        <v>144</v>
      </c>
    </row>
    <row r="158" s="13" customFormat="1">
      <c r="A158" s="13"/>
      <c r="B158" s="245"/>
      <c r="C158" s="246"/>
      <c r="D158" s="241" t="s">
        <v>155</v>
      </c>
      <c r="E158" s="247" t="s">
        <v>19</v>
      </c>
      <c r="F158" s="248" t="s">
        <v>242</v>
      </c>
      <c r="G158" s="246"/>
      <c r="H158" s="249">
        <v>0.443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155</v>
      </c>
      <c r="AU158" s="255" t="s">
        <v>81</v>
      </c>
      <c r="AV158" s="13" t="s">
        <v>81</v>
      </c>
      <c r="AW158" s="13" t="s">
        <v>33</v>
      </c>
      <c r="AX158" s="13" t="s">
        <v>72</v>
      </c>
      <c r="AY158" s="255" t="s">
        <v>144</v>
      </c>
    </row>
    <row r="159" s="13" customFormat="1">
      <c r="A159" s="13"/>
      <c r="B159" s="245"/>
      <c r="C159" s="246"/>
      <c r="D159" s="241" t="s">
        <v>155</v>
      </c>
      <c r="E159" s="247" t="s">
        <v>19</v>
      </c>
      <c r="F159" s="248" t="s">
        <v>243</v>
      </c>
      <c r="G159" s="246"/>
      <c r="H159" s="249">
        <v>0.375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155</v>
      </c>
      <c r="AU159" s="255" t="s">
        <v>81</v>
      </c>
      <c r="AV159" s="13" t="s">
        <v>81</v>
      </c>
      <c r="AW159" s="13" t="s">
        <v>33</v>
      </c>
      <c r="AX159" s="13" t="s">
        <v>72</v>
      </c>
      <c r="AY159" s="255" t="s">
        <v>144</v>
      </c>
    </row>
    <row r="160" s="13" customFormat="1">
      <c r="A160" s="13"/>
      <c r="B160" s="245"/>
      <c r="C160" s="246"/>
      <c r="D160" s="241" t="s">
        <v>155</v>
      </c>
      <c r="E160" s="247" t="s">
        <v>19</v>
      </c>
      <c r="F160" s="248" t="s">
        <v>244</v>
      </c>
      <c r="G160" s="246"/>
      <c r="H160" s="249">
        <v>0.91500000000000004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155</v>
      </c>
      <c r="AU160" s="255" t="s">
        <v>81</v>
      </c>
      <c r="AV160" s="13" t="s">
        <v>81</v>
      </c>
      <c r="AW160" s="13" t="s">
        <v>33</v>
      </c>
      <c r="AX160" s="13" t="s">
        <v>72</v>
      </c>
      <c r="AY160" s="255" t="s">
        <v>144</v>
      </c>
    </row>
    <row r="161" s="13" customFormat="1">
      <c r="A161" s="13"/>
      <c r="B161" s="245"/>
      <c r="C161" s="246"/>
      <c r="D161" s="241" t="s">
        <v>155</v>
      </c>
      <c r="E161" s="247" t="s">
        <v>19</v>
      </c>
      <c r="F161" s="248" t="s">
        <v>245</v>
      </c>
      <c r="G161" s="246"/>
      <c r="H161" s="249">
        <v>0.78800000000000003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155</v>
      </c>
      <c r="AU161" s="255" t="s">
        <v>81</v>
      </c>
      <c r="AV161" s="13" t="s">
        <v>81</v>
      </c>
      <c r="AW161" s="13" t="s">
        <v>33</v>
      </c>
      <c r="AX161" s="13" t="s">
        <v>72</v>
      </c>
      <c r="AY161" s="255" t="s">
        <v>144</v>
      </c>
    </row>
    <row r="162" s="13" customFormat="1">
      <c r="A162" s="13"/>
      <c r="B162" s="245"/>
      <c r="C162" s="246"/>
      <c r="D162" s="241" t="s">
        <v>155</v>
      </c>
      <c r="E162" s="247" t="s">
        <v>19</v>
      </c>
      <c r="F162" s="248" t="s">
        <v>246</v>
      </c>
      <c r="G162" s="246"/>
      <c r="H162" s="249">
        <v>0.90800000000000003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155</v>
      </c>
      <c r="AU162" s="255" t="s">
        <v>81</v>
      </c>
      <c r="AV162" s="13" t="s">
        <v>81</v>
      </c>
      <c r="AW162" s="13" t="s">
        <v>33</v>
      </c>
      <c r="AX162" s="13" t="s">
        <v>72</v>
      </c>
      <c r="AY162" s="255" t="s">
        <v>144</v>
      </c>
    </row>
    <row r="163" s="13" customFormat="1">
      <c r="A163" s="13"/>
      <c r="B163" s="245"/>
      <c r="C163" s="246"/>
      <c r="D163" s="241" t="s">
        <v>155</v>
      </c>
      <c r="E163" s="247" t="s">
        <v>19</v>
      </c>
      <c r="F163" s="248" t="s">
        <v>247</v>
      </c>
      <c r="G163" s="246"/>
      <c r="H163" s="249">
        <v>0.98299999999999998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155</v>
      </c>
      <c r="AU163" s="255" t="s">
        <v>81</v>
      </c>
      <c r="AV163" s="13" t="s">
        <v>81</v>
      </c>
      <c r="AW163" s="13" t="s">
        <v>33</v>
      </c>
      <c r="AX163" s="13" t="s">
        <v>72</v>
      </c>
      <c r="AY163" s="255" t="s">
        <v>144</v>
      </c>
    </row>
    <row r="164" s="13" customFormat="1">
      <c r="A164" s="13"/>
      <c r="B164" s="245"/>
      <c r="C164" s="246"/>
      <c r="D164" s="241" t="s">
        <v>155</v>
      </c>
      <c r="E164" s="247" t="s">
        <v>19</v>
      </c>
      <c r="F164" s="248" t="s">
        <v>248</v>
      </c>
      <c r="G164" s="246"/>
      <c r="H164" s="249">
        <v>1.028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155</v>
      </c>
      <c r="AU164" s="255" t="s">
        <v>81</v>
      </c>
      <c r="AV164" s="13" t="s">
        <v>81</v>
      </c>
      <c r="AW164" s="13" t="s">
        <v>33</v>
      </c>
      <c r="AX164" s="13" t="s">
        <v>72</v>
      </c>
      <c r="AY164" s="255" t="s">
        <v>144</v>
      </c>
    </row>
    <row r="165" s="13" customFormat="1">
      <c r="A165" s="13"/>
      <c r="B165" s="245"/>
      <c r="C165" s="246"/>
      <c r="D165" s="241" t="s">
        <v>155</v>
      </c>
      <c r="E165" s="247" t="s">
        <v>19</v>
      </c>
      <c r="F165" s="248" t="s">
        <v>249</v>
      </c>
      <c r="G165" s="246"/>
      <c r="H165" s="249">
        <v>1.7929999999999999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155</v>
      </c>
      <c r="AU165" s="255" t="s">
        <v>81</v>
      </c>
      <c r="AV165" s="13" t="s">
        <v>81</v>
      </c>
      <c r="AW165" s="13" t="s">
        <v>33</v>
      </c>
      <c r="AX165" s="13" t="s">
        <v>72</v>
      </c>
      <c r="AY165" s="255" t="s">
        <v>144</v>
      </c>
    </row>
    <row r="166" s="13" customFormat="1">
      <c r="A166" s="13"/>
      <c r="B166" s="245"/>
      <c r="C166" s="246"/>
      <c r="D166" s="241" t="s">
        <v>155</v>
      </c>
      <c r="E166" s="247" t="s">
        <v>19</v>
      </c>
      <c r="F166" s="248" t="s">
        <v>250</v>
      </c>
      <c r="G166" s="246"/>
      <c r="H166" s="249">
        <v>5.3780000000000001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155</v>
      </c>
      <c r="AU166" s="255" t="s">
        <v>81</v>
      </c>
      <c r="AV166" s="13" t="s">
        <v>81</v>
      </c>
      <c r="AW166" s="13" t="s">
        <v>33</v>
      </c>
      <c r="AX166" s="13" t="s">
        <v>72</v>
      </c>
      <c r="AY166" s="255" t="s">
        <v>144</v>
      </c>
    </row>
    <row r="167" s="13" customFormat="1">
      <c r="A167" s="13"/>
      <c r="B167" s="245"/>
      <c r="C167" s="246"/>
      <c r="D167" s="241" t="s">
        <v>155</v>
      </c>
      <c r="E167" s="247" t="s">
        <v>19</v>
      </c>
      <c r="F167" s="248" t="s">
        <v>251</v>
      </c>
      <c r="G167" s="246"/>
      <c r="H167" s="249">
        <v>0.95999999999999996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155</v>
      </c>
      <c r="AU167" s="255" t="s">
        <v>81</v>
      </c>
      <c r="AV167" s="13" t="s">
        <v>81</v>
      </c>
      <c r="AW167" s="13" t="s">
        <v>33</v>
      </c>
      <c r="AX167" s="13" t="s">
        <v>72</v>
      </c>
      <c r="AY167" s="255" t="s">
        <v>144</v>
      </c>
    </row>
    <row r="168" s="14" customFormat="1">
      <c r="A168" s="14"/>
      <c r="B168" s="256"/>
      <c r="C168" s="257"/>
      <c r="D168" s="241" t="s">
        <v>155</v>
      </c>
      <c r="E168" s="258" t="s">
        <v>19</v>
      </c>
      <c r="F168" s="259" t="s">
        <v>170</v>
      </c>
      <c r="G168" s="257"/>
      <c r="H168" s="260">
        <v>16.579000000000001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155</v>
      </c>
      <c r="AU168" s="266" t="s">
        <v>81</v>
      </c>
      <c r="AV168" s="14" t="s">
        <v>151</v>
      </c>
      <c r="AW168" s="14" t="s">
        <v>33</v>
      </c>
      <c r="AX168" s="14" t="s">
        <v>79</v>
      </c>
      <c r="AY168" s="266" t="s">
        <v>144</v>
      </c>
    </row>
    <row r="169" s="2" customFormat="1" ht="16.5" customHeight="1">
      <c r="A169" s="40"/>
      <c r="B169" s="41"/>
      <c r="C169" s="228" t="s">
        <v>252</v>
      </c>
      <c r="D169" s="228" t="s">
        <v>146</v>
      </c>
      <c r="E169" s="229" t="s">
        <v>253</v>
      </c>
      <c r="F169" s="230" t="s">
        <v>254</v>
      </c>
      <c r="G169" s="231" t="s">
        <v>149</v>
      </c>
      <c r="H169" s="232">
        <v>22.100000000000001</v>
      </c>
      <c r="I169" s="233"/>
      <c r="J169" s="234">
        <f>ROUND(I169*H169,2)</f>
        <v>0</v>
      </c>
      <c r="K169" s="230" t="s">
        <v>150</v>
      </c>
      <c r="L169" s="46"/>
      <c r="M169" s="235" t="s">
        <v>19</v>
      </c>
      <c r="N169" s="236" t="s">
        <v>43</v>
      </c>
      <c r="O169" s="86"/>
      <c r="P169" s="237">
        <f>O169*H169</f>
        <v>0</v>
      </c>
      <c r="Q169" s="237">
        <v>0</v>
      </c>
      <c r="R169" s="237">
        <f>Q169*H169</f>
        <v>0</v>
      </c>
      <c r="S169" s="237">
        <v>1.3999999999999999</v>
      </c>
      <c r="T169" s="238">
        <f>S169*H169</f>
        <v>30.940000000000001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151</v>
      </c>
      <c r="AT169" s="239" t="s">
        <v>146</v>
      </c>
      <c r="AU169" s="239" t="s">
        <v>81</v>
      </c>
      <c r="AY169" s="19" t="s">
        <v>144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79</v>
      </c>
      <c r="BK169" s="240">
        <f>ROUND(I169*H169,2)</f>
        <v>0</v>
      </c>
      <c r="BL169" s="19" t="s">
        <v>151</v>
      </c>
      <c r="BM169" s="239" t="s">
        <v>255</v>
      </c>
    </row>
    <row r="170" s="2" customFormat="1">
      <c r="A170" s="40"/>
      <c r="B170" s="41"/>
      <c r="C170" s="42"/>
      <c r="D170" s="241" t="s">
        <v>153</v>
      </c>
      <c r="E170" s="42"/>
      <c r="F170" s="242" t="s">
        <v>154</v>
      </c>
      <c r="G170" s="42"/>
      <c r="H170" s="42"/>
      <c r="I170" s="148"/>
      <c r="J170" s="42"/>
      <c r="K170" s="42"/>
      <c r="L170" s="46"/>
      <c r="M170" s="243"/>
      <c r="N170" s="24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13" customFormat="1">
      <c r="A171" s="13"/>
      <c r="B171" s="245"/>
      <c r="C171" s="246"/>
      <c r="D171" s="241" t="s">
        <v>155</v>
      </c>
      <c r="E171" s="247" t="s">
        <v>19</v>
      </c>
      <c r="F171" s="248" t="s">
        <v>256</v>
      </c>
      <c r="G171" s="246"/>
      <c r="H171" s="249">
        <v>1.21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155</v>
      </c>
      <c r="AU171" s="255" t="s">
        <v>81</v>
      </c>
      <c r="AV171" s="13" t="s">
        <v>81</v>
      </c>
      <c r="AW171" s="13" t="s">
        <v>33</v>
      </c>
      <c r="AX171" s="13" t="s">
        <v>72</v>
      </c>
      <c r="AY171" s="255" t="s">
        <v>144</v>
      </c>
    </row>
    <row r="172" s="13" customFormat="1">
      <c r="A172" s="13"/>
      <c r="B172" s="245"/>
      <c r="C172" s="246"/>
      <c r="D172" s="241" t="s">
        <v>155</v>
      </c>
      <c r="E172" s="247" t="s">
        <v>19</v>
      </c>
      <c r="F172" s="248" t="s">
        <v>257</v>
      </c>
      <c r="G172" s="246"/>
      <c r="H172" s="249">
        <v>1.44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155</v>
      </c>
      <c r="AU172" s="255" t="s">
        <v>81</v>
      </c>
      <c r="AV172" s="13" t="s">
        <v>81</v>
      </c>
      <c r="AW172" s="13" t="s">
        <v>33</v>
      </c>
      <c r="AX172" s="13" t="s">
        <v>72</v>
      </c>
      <c r="AY172" s="255" t="s">
        <v>144</v>
      </c>
    </row>
    <row r="173" s="13" customFormat="1">
      <c r="A173" s="13"/>
      <c r="B173" s="245"/>
      <c r="C173" s="246"/>
      <c r="D173" s="241" t="s">
        <v>155</v>
      </c>
      <c r="E173" s="247" t="s">
        <v>19</v>
      </c>
      <c r="F173" s="248" t="s">
        <v>258</v>
      </c>
      <c r="G173" s="246"/>
      <c r="H173" s="249">
        <v>1.3600000000000001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155</v>
      </c>
      <c r="AU173" s="255" t="s">
        <v>81</v>
      </c>
      <c r="AV173" s="13" t="s">
        <v>81</v>
      </c>
      <c r="AW173" s="13" t="s">
        <v>33</v>
      </c>
      <c r="AX173" s="13" t="s">
        <v>72</v>
      </c>
      <c r="AY173" s="255" t="s">
        <v>144</v>
      </c>
    </row>
    <row r="174" s="13" customFormat="1">
      <c r="A174" s="13"/>
      <c r="B174" s="245"/>
      <c r="C174" s="246"/>
      <c r="D174" s="241" t="s">
        <v>155</v>
      </c>
      <c r="E174" s="247" t="s">
        <v>19</v>
      </c>
      <c r="F174" s="248" t="s">
        <v>259</v>
      </c>
      <c r="G174" s="246"/>
      <c r="H174" s="249">
        <v>0.58999999999999997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155</v>
      </c>
      <c r="AU174" s="255" t="s">
        <v>81</v>
      </c>
      <c r="AV174" s="13" t="s">
        <v>81</v>
      </c>
      <c r="AW174" s="13" t="s">
        <v>33</v>
      </c>
      <c r="AX174" s="13" t="s">
        <v>72</v>
      </c>
      <c r="AY174" s="255" t="s">
        <v>144</v>
      </c>
    </row>
    <row r="175" s="13" customFormat="1">
      <c r="A175" s="13"/>
      <c r="B175" s="245"/>
      <c r="C175" s="246"/>
      <c r="D175" s="241" t="s">
        <v>155</v>
      </c>
      <c r="E175" s="247" t="s">
        <v>19</v>
      </c>
      <c r="F175" s="248" t="s">
        <v>260</v>
      </c>
      <c r="G175" s="246"/>
      <c r="H175" s="249">
        <v>0.5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155</v>
      </c>
      <c r="AU175" s="255" t="s">
        <v>81</v>
      </c>
      <c r="AV175" s="13" t="s">
        <v>81</v>
      </c>
      <c r="AW175" s="13" t="s">
        <v>33</v>
      </c>
      <c r="AX175" s="13" t="s">
        <v>72</v>
      </c>
      <c r="AY175" s="255" t="s">
        <v>144</v>
      </c>
    </row>
    <row r="176" s="13" customFormat="1">
      <c r="A176" s="13"/>
      <c r="B176" s="245"/>
      <c r="C176" s="246"/>
      <c r="D176" s="241" t="s">
        <v>155</v>
      </c>
      <c r="E176" s="247" t="s">
        <v>19</v>
      </c>
      <c r="F176" s="248" t="s">
        <v>261</v>
      </c>
      <c r="G176" s="246"/>
      <c r="H176" s="249">
        <v>1.22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155</v>
      </c>
      <c r="AU176" s="255" t="s">
        <v>81</v>
      </c>
      <c r="AV176" s="13" t="s">
        <v>81</v>
      </c>
      <c r="AW176" s="13" t="s">
        <v>33</v>
      </c>
      <c r="AX176" s="13" t="s">
        <v>72</v>
      </c>
      <c r="AY176" s="255" t="s">
        <v>144</v>
      </c>
    </row>
    <row r="177" s="13" customFormat="1">
      <c r="A177" s="13"/>
      <c r="B177" s="245"/>
      <c r="C177" s="246"/>
      <c r="D177" s="241" t="s">
        <v>155</v>
      </c>
      <c r="E177" s="247" t="s">
        <v>19</v>
      </c>
      <c r="F177" s="248" t="s">
        <v>262</v>
      </c>
      <c r="G177" s="246"/>
      <c r="H177" s="249">
        <v>1.05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155</v>
      </c>
      <c r="AU177" s="255" t="s">
        <v>81</v>
      </c>
      <c r="AV177" s="13" t="s">
        <v>81</v>
      </c>
      <c r="AW177" s="13" t="s">
        <v>33</v>
      </c>
      <c r="AX177" s="13" t="s">
        <v>72</v>
      </c>
      <c r="AY177" s="255" t="s">
        <v>144</v>
      </c>
    </row>
    <row r="178" s="13" customFormat="1">
      <c r="A178" s="13"/>
      <c r="B178" s="245"/>
      <c r="C178" s="246"/>
      <c r="D178" s="241" t="s">
        <v>155</v>
      </c>
      <c r="E178" s="247" t="s">
        <v>19</v>
      </c>
      <c r="F178" s="248" t="s">
        <v>263</v>
      </c>
      <c r="G178" s="246"/>
      <c r="H178" s="249">
        <v>1.21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155</v>
      </c>
      <c r="AU178" s="255" t="s">
        <v>81</v>
      </c>
      <c r="AV178" s="13" t="s">
        <v>81</v>
      </c>
      <c r="AW178" s="13" t="s">
        <v>33</v>
      </c>
      <c r="AX178" s="13" t="s">
        <v>72</v>
      </c>
      <c r="AY178" s="255" t="s">
        <v>144</v>
      </c>
    </row>
    <row r="179" s="13" customFormat="1">
      <c r="A179" s="13"/>
      <c r="B179" s="245"/>
      <c r="C179" s="246"/>
      <c r="D179" s="241" t="s">
        <v>155</v>
      </c>
      <c r="E179" s="247" t="s">
        <v>19</v>
      </c>
      <c r="F179" s="248" t="s">
        <v>264</v>
      </c>
      <c r="G179" s="246"/>
      <c r="H179" s="249">
        <v>1.3100000000000001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155</v>
      </c>
      <c r="AU179" s="255" t="s">
        <v>81</v>
      </c>
      <c r="AV179" s="13" t="s">
        <v>81</v>
      </c>
      <c r="AW179" s="13" t="s">
        <v>33</v>
      </c>
      <c r="AX179" s="13" t="s">
        <v>72</v>
      </c>
      <c r="AY179" s="255" t="s">
        <v>144</v>
      </c>
    </row>
    <row r="180" s="13" customFormat="1">
      <c r="A180" s="13"/>
      <c r="B180" s="245"/>
      <c r="C180" s="246"/>
      <c r="D180" s="241" t="s">
        <v>155</v>
      </c>
      <c r="E180" s="247" t="s">
        <v>19</v>
      </c>
      <c r="F180" s="248" t="s">
        <v>265</v>
      </c>
      <c r="G180" s="246"/>
      <c r="H180" s="249">
        <v>1.3700000000000001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155</v>
      </c>
      <c r="AU180" s="255" t="s">
        <v>81</v>
      </c>
      <c r="AV180" s="13" t="s">
        <v>81</v>
      </c>
      <c r="AW180" s="13" t="s">
        <v>33</v>
      </c>
      <c r="AX180" s="13" t="s">
        <v>72</v>
      </c>
      <c r="AY180" s="255" t="s">
        <v>144</v>
      </c>
    </row>
    <row r="181" s="13" customFormat="1">
      <c r="A181" s="13"/>
      <c r="B181" s="245"/>
      <c r="C181" s="246"/>
      <c r="D181" s="241" t="s">
        <v>155</v>
      </c>
      <c r="E181" s="247" t="s">
        <v>19</v>
      </c>
      <c r="F181" s="248" t="s">
        <v>266</v>
      </c>
      <c r="G181" s="246"/>
      <c r="H181" s="249">
        <v>2.3900000000000001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155</v>
      </c>
      <c r="AU181" s="255" t="s">
        <v>81</v>
      </c>
      <c r="AV181" s="13" t="s">
        <v>81</v>
      </c>
      <c r="AW181" s="13" t="s">
        <v>33</v>
      </c>
      <c r="AX181" s="13" t="s">
        <v>72</v>
      </c>
      <c r="AY181" s="255" t="s">
        <v>144</v>
      </c>
    </row>
    <row r="182" s="13" customFormat="1">
      <c r="A182" s="13"/>
      <c r="B182" s="245"/>
      <c r="C182" s="246"/>
      <c r="D182" s="241" t="s">
        <v>155</v>
      </c>
      <c r="E182" s="247" t="s">
        <v>19</v>
      </c>
      <c r="F182" s="248" t="s">
        <v>267</v>
      </c>
      <c r="G182" s="246"/>
      <c r="H182" s="249">
        <v>7.1699999999999999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155</v>
      </c>
      <c r="AU182" s="255" t="s">
        <v>81</v>
      </c>
      <c r="AV182" s="13" t="s">
        <v>81</v>
      </c>
      <c r="AW182" s="13" t="s">
        <v>33</v>
      </c>
      <c r="AX182" s="13" t="s">
        <v>72</v>
      </c>
      <c r="AY182" s="255" t="s">
        <v>144</v>
      </c>
    </row>
    <row r="183" s="13" customFormat="1">
      <c r="A183" s="13"/>
      <c r="B183" s="245"/>
      <c r="C183" s="246"/>
      <c r="D183" s="241" t="s">
        <v>155</v>
      </c>
      <c r="E183" s="247" t="s">
        <v>19</v>
      </c>
      <c r="F183" s="248" t="s">
        <v>268</v>
      </c>
      <c r="G183" s="246"/>
      <c r="H183" s="249">
        <v>1.28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155</v>
      </c>
      <c r="AU183" s="255" t="s">
        <v>81</v>
      </c>
      <c r="AV183" s="13" t="s">
        <v>81</v>
      </c>
      <c r="AW183" s="13" t="s">
        <v>33</v>
      </c>
      <c r="AX183" s="13" t="s">
        <v>72</v>
      </c>
      <c r="AY183" s="255" t="s">
        <v>144</v>
      </c>
    </row>
    <row r="184" s="14" customFormat="1">
      <c r="A184" s="14"/>
      <c r="B184" s="256"/>
      <c r="C184" s="257"/>
      <c r="D184" s="241" t="s">
        <v>155</v>
      </c>
      <c r="E184" s="258" t="s">
        <v>19</v>
      </c>
      <c r="F184" s="259" t="s">
        <v>170</v>
      </c>
      <c r="G184" s="257"/>
      <c r="H184" s="260">
        <v>22.100000000000001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155</v>
      </c>
      <c r="AU184" s="266" t="s">
        <v>81</v>
      </c>
      <c r="AV184" s="14" t="s">
        <v>151</v>
      </c>
      <c r="AW184" s="14" t="s">
        <v>33</v>
      </c>
      <c r="AX184" s="14" t="s">
        <v>79</v>
      </c>
      <c r="AY184" s="266" t="s">
        <v>144</v>
      </c>
    </row>
    <row r="185" s="2" customFormat="1" ht="24" customHeight="1">
      <c r="A185" s="40"/>
      <c r="B185" s="41"/>
      <c r="C185" s="228" t="s">
        <v>269</v>
      </c>
      <c r="D185" s="228" t="s">
        <v>146</v>
      </c>
      <c r="E185" s="229" t="s">
        <v>270</v>
      </c>
      <c r="F185" s="230" t="s">
        <v>271</v>
      </c>
      <c r="G185" s="231" t="s">
        <v>203</v>
      </c>
      <c r="H185" s="232">
        <v>2.3759999999999999</v>
      </c>
      <c r="I185" s="233"/>
      <c r="J185" s="234">
        <f>ROUND(I185*H185,2)</f>
        <v>0</v>
      </c>
      <c r="K185" s="230" t="s">
        <v>150</v>
      </c>
      <c r="L185" s="46"/>
      <c r="M185" s="235" t="s">
        <v>19</v>
      </c>
      <c r="N185" s="236" t="s">
        <v>43</v>
      </c>
      <c r="O185" s="86"/>
      <c r="P185" s="237">
        <f>O185*H185</f>
        <v>0</v>
      </c>
      <c r="Q185" s="237">
        <v>0</v>
      </c>
      <c r="R185" s="237">
        <f>Q185*H185</f>
        <v>0</v>
      </c>
      <c r="S185" s="237">
        <v>0.053999999999999999</v>
      </c>
      <c r="T185" s="238">
        <f>S185*H185</f>
        <v>0.128304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151</v>
      </c>
      <c r="AT185" s="239" t="s">
        <v>146</v>
      </c>
      <c r="AU185" s="239" t="s">
        <v>81</v>
      </c>
      <c r="AY185" s="19" t="s">
        <v>144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79</v>
      </c>
      <c r="BK185" s="240">
        <f>ROUND(I185*H185,2)</f>
        <v>0</v>
      </c>
      <c r="BL185" s="19" t="s">
        <v>151</v>
      </c>
      <c r="BM185" s="239" t="s">
        <v>272</v>
      </c>
    </row>
    <row r="186" s="2" customFormat="1">
      <c r="A186" s="40"/>
      <c r="B186" s="41"/>
      <c r="C186" s="42"/>
      <c r="D186" s="241" t="s">
        <v>153</v>
      </c>
      <c r="E186" s="42"/>
      <c r="F186" s="242" t="s">
        <v>154</v>
      </c>
      <c r="G186" s="42"/>
      <c r="H186" s="42"/>
      <c r="I186" s="148"/>
      <c r="J186" s="42"/>
      <c r="K186" s="42"/>
      <c r="L186" s="46"/>
      <c r="M186" s="243"/>
      <c r="N186" s="24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153</v>
      </c>
      <c r="AU186" s="19" t="s">
        <v>81</v>
      </c>
    </row>
    <row r="187" s="13" customFormat="1">
      <c r="A187" s="13"/>
      <c r="B187" s="245"/>
      <c r="C187" s="246"/>
      <c r="D187" s="241" t="s">
        <v>155</v>
      </c>
      <c r="E187" s="247" t="s">
        <v>19</v>
      </c>
      <c r="F187" s="248" t="s">
        <v>273</v>
      </c>
      <c r="G187" s="246"/>
      <c r="H187" s="249">
        <v>2.3759999999999999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155</v>
      </c>
      <c r="AU187" s="255" t="s">
        <v>81</v>
      </c>
      <c r="AV187" s="13" t="s">
        <v>81</v>
      </c>
      <c r="AW187" s="13" t="s">
        <v>33</v>
      </c>
      <c r="AX187" s="13" t="s">
        <v>79</v>
      </c>
      <c r="AY187" s="255" t="s">
        <v>144</v>
      </c>
    </row>
    <row r="188" s="2" customFormat="1" ht="24" customHeight="1">
      <c r="A188" s="40"/>
      <c r="B188" s="41"/>
      <c r="C188" s="228" t="s">
        <v>274</v>
      </c>
      <c r="D188" s="228" t="s">
        <v>146</v>
      </c>
      <c r="E188" s="229" t="s">
        <v>275</v>
      </c>
      <c r="F188" s="230" t="s">
        <v>276</v>
      </c>
      <c r="G188" s="231" t="s">
        <v>203</v>
      </c>
      <c r="H188" s="232">
        <v>17.73</v>
      </c>
      <c r="I188" s="233"/>
      <c r="J188" s="234">
        <f>ROUND(I188*H188,2)</f>
        <v>0</v>
      </c>
      <c r="K188" s="230" t="s">
        <v>150</v>
      </c>
      <c r="L188" s="46"/>
      <c r="M188" s="235" t="s">
        <v>19</v>
      </c>
      <c r="N188" s="236" t="s">
        <v>43</v>
      </c>
      <c r="O188" s="86"/>
      <c r="P188" s="237">
        <f>O188*H188</f>
        <v>0</v>
      </c>
      <c r="Q188" s="237">
        <v>0</v>
      </c>
      <c r="R188" s="237">
        <f>Q188*H188</f>
        <v>0</v>
      </c>
      <c r="S188" s="237">
        <v>0.075999999999999998</v>
      </c>
      <c r="T188" s="238">
        <f>S188*H188</f>
        <v>1.34748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151</v>
      </c>
      <c r="AT188" s="239" t="s">
        <v>146</v>
      </c>
      <c r="AU188" s="239" t="s">
        <v>81</v>
      </c>
      <c r="AY188" s="19" t="s">
        <v>144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79</v>
      </c>
      <c r="BK188" s="240">
        <f>ROUND(I188*H188,2)</f>
        <v>0</v>
      </c>
      <c r="BL188" s="19" t="s">
        <v>151</v>
      </c>
      <c r="BM188" s="239" t="s">
        <v>277</v>
      </c>
    </row>
    <row r="189" s="2" customFormat="1">
      <c r="A189" s="40"/>
      <c r="B189" s="41"/>
      <c r="C189" s="42"/>
      <c r="D189" s="241" t="s">
        <v>153</v>
      </c>
      <c r="E189" s="42"/>
      <c r="F189" s="242" t="s">
        <v>154</v>
      </c>
      <c r="G189" s="42"/>
      <c r="H189" s="42"/>
      <c r="I189" s="148"/>
      <c r="J189" s="42"/>
      <c r="K189" s="42"/>
      <c r="L189" s="46"/>
      <c r="M189" s="243"/>
      <c r="N189" s="24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45"/>
      <c r="C190" s="246"/>
      <c r="D190" s="241" t="s">
        <v>155</v>
      </c>
      <c r="E190" s="247" t="s">
        <v>19</v>
      </c>
      <c r="F190" s="248" t="s">
        <v>278</v>
      </c>
      <c r="G190" s="246"/>
      <c r="H190" s="249">
        <v>1.1819999999999999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155</v>
      </c>
      <c r="AU190" s="255" t="s">
        <v>81</v>
      </c>
      <c r="AV190" s="13" t="s">
        <v>81</v>
      </c>
      <c r="AW190" s="13" t="s">
        <v>33</v>
      </c>
      <c r="AX190" s="13" t="s">
        <v>72</v>
      </c>
      <c r="AY190" s="255" t="s">
        <v>144</v>
      </c>
    </row>
    <row r="191" s="13" customFormat="1">
      <c r="A191" s="13"/>
      <c r="B191" s="245"/>
      <c r="C191" s="246"/>
      <c r="D191" s="241" t="s">
        <v>155</v>
      </c>
      <c r="E191" s="247" t="s">
        <v>19</v>
      </c>
      <c r="F191" s="248" t="s">
        <v>279</v>
      </c>
      <c r="G191" s="246"/>
      <c r="H191" s="249">
        <v>8.2739999999999991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155</v>
      </c>
      <c r="AU191" s="255" t="s">
        <v>81</v>
      </c>
      <c r="AV191" s="13" t="s">
        <v>81</v>
      </c>
      <c r="AW191" s="13" t="s">
        <v>33</v>
      </c>
      <c r="AX191" s="13" t="s">
        <v>72</v>
      </c>
      <c r="AY191" s="255" t="s">
        <v>144</v>
      </c>
    </row>
    <row r="192" s="13" customFormat="1">
      <c r="A192" s="13"/>
      <c r="B192" s="245"/>
      <c r="C192" s="246"/>
      <c r="D192" s="241" t="s">
        <v>155</v>
      </c>
      <c r="E192" s="247" t="s">
        <v>19</v>
      </c>
      <c r="F192" s="248" t="s">
        <v>280</v>
      </c>
      <c r="G192" s="246"/>
      <c r="H192" s="249">
        <v>4.7279999999999998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155</v>
      </c>
      <c r="AU192" s="255" t="s">
        <v>81</v>
      </c>
      <c r="AV192" s="13" t="s">
        <v>81</v>
      </c>
      <c r="AW192" s="13" t="s">
        <v>33</v>
      </c>
      <c r="AX192" s="13" t="s">
        <v>72</v>
      </c>
      <c r="AY192" s="255" t="s">
        <v>144</v>
      </c>
    </row>
    <row r="193" s="13" customFormat="1">
      <c r="A193" s="13"/>
      <c r="B193" s="245"/>
      <c r="C193" s="246"/>
      <c r="D193" s="241" t="s">
        <v>155</v>
      </c>
      <c r="E193" s="247" t="s">
        <v>19</v>
      </c>
      <c r="F193" s="248" t="s">
        <v>281</v>
      </c>
      <c r="G193" s="246"/>
      <c r="H193" s="249">
        <v>3.5459999999999998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155</v>
      </c>
      <c r="AU193" s="255" t="s">
        <v>81</v>
      </c>
      <c r="AV193" s="13" t="s">
        <v>81</v>
      </c>
      <c r="AW193" s="13" t="s">
        <v>33</v>
      </c>
      <c r="AX193" s="13" t="s">
        <v>72</v>
      </c>
      <c r="AY193" s="255" t="s">
        <v>144</v>
      </c>
    </row>
    <row r="194" s="14" customFormat="1">
      <c r="A194" s="14"/>
      <c r="B194" s="256"/>
      <c r="C194" s="257"/>
      <c r="D194" s="241" t="s">
        <v>155</v>
      </c>
      <c r="E194" s="258" t="s">
        <v>19</v>
      </c>
      <c r="F194" s="259" t="s">
        <v>170</v>
      </c>
      <c r="G194" s="257"/>
      <c r="H194" s="260">
        <v>17.73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155</v>
      </c>
      <c r="AU194" s="266" t="s">
        <v>81</v>
      </c>
      <c r="AV194" s="14" t="s">
        <v>151</v>
      </c>
      <c r="AW194" s="14" t="s">
        <v>33</v>
      </c>
      <c r="AX194" s="14" t="s">
        <v>79</v>
      </c>
      <c r="AY194" s="266" t="s">
        <v>144</v>
      </c>
    </row>
    <row r="195" s="2" customFormat="1" ht="24" customHeight="1">
      <c r="A195" s="40"/>
      <c r="B195" s="41"/>
      <c r="C195" s="228" t="s">
        <v>282</v>
      </c>
      <c r="D195" s="228" t="s">
        <v>146</v>
      </c>
      <c r="E195" s="229" t="s">
        <v>283</v>
      </c>
      <c r="F195" s="230" t="s">
        <v>284</v>
      </c>
      <c r="G195" s="231" t="s">
        <v>203</v>
      </c>
      <c r="H195" s="232">
        <v>2.4630000000000001</v>
      </c>
      <c r="I195" s="233"/>
      <c r="J195" s="234">
        <f>ROUND(I195*H195,2)</f>
        <v>0</v>
      </c>
      <c r="K195" s="230" t="s">
        <v>150</v>
      </c>
      <c r="L195" s="46"/>
      <c r="M195" s="235" t="s">
        <v>19</v>
      </c>
      <c r="N195" s="236" t="s">
        <v>43</v>
      </c>
      <c r="O195" s="86"/>
      <c r="P195" s="237">
        <f>O195*H195</f>
        <v>0</v>
      </c>
      <c r="Q195" s="237">
        <v>0</v>
      </c>
      <c r="R195" s="237">
        <f>Q195*H195</f>
        <v>0</v>
      </c>
      <c r="S195" s="237">
        <v>0.063</v>
      </c>
      <c r="T195" s="238">
        <f>S195*H195</f>
        <v>0.155169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151</v>
      </c>
      <c r="AT195" s="239" t="s">
        <v>146</v>
      </c>
      <c r="AU195" s="239" t="s">
        <v>81</v>
      </c>
      <c r="AY195" s="19" t="s">
        <v>144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9" t="s">
        <v>79</v>
      </c>
      <c r="BK195" s="240">
        <f>ROUND(I195*H195,2)</f>
        <v>0</v>
      </c>
      <c r="BL195" s="19" t="s">
        <v>151</v>
      </c>
      <c r="BM195" s="239" t="s">
        <v>285</v>
      </c>
    </row>
    <row r="196" s="2" customFormat="1">
      <c r="A196" s="40"/>
      <c r="B196" s="41"/>
      <c r="C196" s="42"/>
      <c r="D196" s="241" t="s">
        <v>153</v>
      </c>
      <c r="E196" s="42"/>
      <c r="F196" s="242" t="s">
        <v>154</v>
      </c>
      <c r="G196" s="42"/>
      <c r="H196" s="42"/>
      <c r="I196" s="148"/>
      <c r="J196" s="42"/>
      <c r="K196" s="42"/>
      <c r="L196" s="46"/>
      <c r="M196" s="243"/>
      <c r="N196" s="24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153</v>
      </c>
      <c r="AU196" s="19" t="s">
        <v>81</v>
      </c>
    </row>
    <row r="197" s="13" customFormat="1">
      <c r="A197" s="13"/>
      <c r="B197" s="245"/>
      <c r="C197" s="246"/>
      <c r="D197" s="241" t="s">
        <v>155</v>
      </c>
      <c r="E197" s="247" t="s">
        <v>19</v>
      </c>
      <c r="F197" s="248" t="s">
        <v>286</v>
      </c>
      <c r="G197" s="246"/>
      <c r="H197" s="249">
        <v>2.4630000000000001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155</v>
      </c>
      <c r="AU197" s="255" t="s">
        <v>81</v>
      </c>
      <c r="AV197" s="13" t="s">
        <v>81</v>
      </c>
      <c r="AW197" s="13" t="s">
        <v>33</v>
      </c>
      <c r="AX197" s="13" t="s">
        <v>79</v>
      </c>
      <c r="AY197" s="255" t="s">
        <v>144</v>
      </c>
    </row>
    <row r="198" s="2" customFormat="1" ht="16.5" customHeight="1">
      <c r="A198" s="40"/>
      <c r="B198" s="41"/>
      <c r="C198" s="228" t="s">
        <v>7</v>
      </c>
      <c r="D198" s="228" t="s">
        <v>146</v>
      </c>
      <c r="E198" s="229" t="s">
        <v>287</v>
      </c>
      <c r="F198" s="230" t="s">
        <v>288</v>
      </c>
      <c r="G198" s="231" t="s">
        <v>203</v>
      </c>
      <c r="H198" s="232">
        <v>50.817999999999998</v>
      </c>
      <c r="I198" s="233"/>
      <c r="J198" s="234">
        <f>ROUND(I198*H198,2)</f>
        <v>0</v>
      </c>
      <c r="K198" s="230" t="s">
        <v>150</v>
      </c>
      <c r="L198" s="46"/>
      <c r="M198" s="235" t="s">
        <v>19</v>
      </c>
      <c r="N198" s="236" t="s">
        <v>43</v>
      </c>
      <c r="O198" s="86"/>
      <c r="P198" s="237">
        <f>O198*H198</f>
        <v>0</v>
      </c>
      <c r="Q198" s="237">
        <v>0</v>
      </c>
      <c r="R198" s="237">
        <f>Q198*H198</f>
        <v>0</v>
      </c>
      <c r="S198" s="237">
        <v>0.055</v>
      </c>
      <c r="T198" s="238">
        <f>S198*H198</f>
        <v>2.7949899999999999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151</v>
      </c>
      <c r="AT198" s="239" t="s">
        <v>146</v>
      </c>
      <c r="AU198" s="239" t="s">
        <v>81</v>
      </c>
      <c r="AY198" s="19" t="s">
        <v>144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9" t="s">
        <v>79</v>
      </c>
      <c r="BK198" s="240">
        <f>ROUND(I198*H198,2)</f>
        <v>0</v>
      </c>
      <c r="BL198" s="19" t="s">
        <v>151</v>
      </c>
      <c r="BM198" s="239" t="s">
        <v>289</v>
      </c>
    </row>
    <row r="199" s="2" customFormat="1">
      <c r="A199" s="40"/>
      <c r="B199" s="41"/>
      <c r="C199" s="42"/>
      <c r="D199" s="241" t="s">
        <v>153</v>
      </c>
      <c r="E199" s="42"/>
      <c r="F199" s="242" t="s">
        <v>154</v>
      </c>
      <c r="G199" s="42"/>
      <c r="H199" s="42"/>
      <c r="I199" s="148"/>
      <c r="J199" s="42"/>
      <c r="K199" s="42"/>
      <c r="L199" s="46"/>
      <c r="M199" s="243"/>
      <c r="N199" s="24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153</v>
      </c>
      <c r="AU199" s="19" t="s">
        <v>81</v>
      </c>
    </row>
    <row r="200" s="13" customFormat="1">
      <c r="A200" s="13"/>
      <c r="B200" s="245"/>
      <c r="C200" s="246"/>
      <c r="D200" s="241" t="s">
        <v>155</v>
      </c>
      <c r="E200" s="247" t="s">
        <v>19</v>
      </c>
      <c r="F200" s="248" t="s">
        <v>290</v>
      </c>
      <c r="G200" s="246"/>
      <c r="H200" s="249">
        <v>58.304000000000002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155</v>
      </c>
      <c r="AU200" s="255" t="s">
        <v>81</v>
      </c>
      <c r="AV200" s="13" t="s">
        <v>81</v>
      </c>
      <c r="AW200" s="13" t="s">
        <v>33</v>
      </c>
      <c r="AX200" s="13" t="s">
        <v>72</v>
      </c>
      <c r="AY200" s="255" t="s">
        <v>144</v>
      </c>
    </row>
    <row r="201" s="13" customFormat="1">
      <c r="A201" s="13"/>
      <c r="B201" s="245"/>
      <c r="C201" s="246"/>
      <c r="D201" s="241" t="s">
        <v>155</v>
      </c>
      <c r="E201" s="247" t="s">
        <v>19</v>
      </c>
      <c r="F201" s="248" t="s">
        <v>291</v>
      </c>
      <c r="G201" s="246"/>
      <c r="H201" s="249">
        <v>-1.1819999999999999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155</v>
      </c>
      <c r="AU201" s="255" t="s">
        <v>81</v>
      </c>
      <c r="AV201" s="13" t="s">
        <v>81</v>
      </c>
      <c r="AW201" s="13" t="s">
        <v>33</v>
      </c>
      <c r="AX201" s="13" t="s">
        <v>72</v>
      </c>
      <c r="AY201" s="255" t="s">
        <v>144</v>
      </c>
    </row>
    <row r="202" s="13" customFormat="1">
      <c r="A202" s="13"/>
      <c r="B202" s="245"/>
      <c r="C202" s="246"/>
      <c r="D202" s="241" t="s">
        <v>155</v>
      </c>
      <c r="E202" s="247" t="s">
        <v>19</v>
      </c>
      <c r="F202" s="248" t="s">
        <v>292</v>
      </c>
      <c r="G202" s="246"/>
      <c r="H202" s="249">
        <v>-1.379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155</v>
      </c>
      <c r="AU202" s="255" t="s">
        <v>81</v>
      </c>
      <c r="AV202" s="13" t="s">
        <v>81</v>
      </c>
      <c r="AW202" s="13" t="s">
        <v>33</v>
      </c>
      <c r="AX202" s="13" t="s">
        <v>72</v>
      </c>
      <c r="AY202" s="255" t="s">
        <v>144</v>
      </c>
    </row>
    <row r="203" s="13" customFormat="1">
      <c r="A203" s="13"/>
      <c r="B203" s="245"/>
      <c r="C203" s="246"/>
      <c r="D203" s="241" t="s">
        <v>155</v>
      </c>
      <c r="E203" s="247" t="s">
        <v>19</v>
      </c>
      <c r="F203" s="248" t="s">
        <v>293</v>
      </c>
      <c r="G203" s="246"/>
      <c r="H203" s="249">
        <v>-3.1520000000000001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155</v>
      </c>
      <c r="AU203" s="255" t="s">
        <v>81</v>
      </c>
      <c r="AV203" s="13" t="s">
        <v>81</v>
      </c>
      <c r="AW203" s="13" t="s">
        <v>33</v>
      </c>
      <c r="AX203" s="13" t="s">
        <v>72</v>
      </c>
      <c r="AY203" s="255" t="s">
        <v>144</v>
      </c>
    </row>
    <row r="204" s="13" customFormat="1">
      <c r="A204" s="13"/>
      <c r="B204" s="245"/>
      <c r="C204" s="246"/>
      <c r="D204" s="241" t="s">
        <v>155</v>
      </c>
      <c r="E204" s="247" t="s">
        <v>19</v>
      </c>
      <c r="F204" s="248" t="s">
        <v>294</v>
      </c>
      <c r="G204" s="246"/>
      <c r="H204" s="249">
        <v>-1.7729999999999999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155</v>
      </c>
      <c r="AU204" s="255" t="s">
        <v>81</v>
      </c>
      <c r="AV204" s="13" t="s">
        <v>81</v>
      </c>
      <c r="AW204" s="13" t="s">
        <v>33</v>
      </c>
      <c r="AX204" s="13" t="s">
        <v>72</v>
      </c>
      <c r="AY204" s="255" t="s">
        <v>144</v>
      </c>
    </row>
    <row r="205" s="14" customFormat="1">
      <c r="A205" s="14"/>
      <c r="B205" s="256"/>
      <c r="C205" s="257"/>
      <c r="D205" s="241" t="s">
        <v>155</v>
      </c>
      <c r="E205" s="258" t="s">
        <v>19</v>
      </c>
      <c r="F205" s="259" t="s">
        <v>170</v>
      </c>
      <c r="G205" s="257"/>
      <c r="H205" s="260">
        <v>50.817999999999998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155</v>
      </c>
      <c r="AU205" s="266" t="s">
        <v>81</v>
      </c>
      <c r="AV205" s="14" t="s">
        <v>151</v>
      </c>
      <c r="AW205" s="14" t="s">
        <v>33</v>
      </c>
      <c r="AX205" s="14" t="s">
        <v>79</v>
      </c>
      <c r="AY205" s="266" t="s">
        <v>144</v>
      </c>
    </row>
    <row r="206" s="2" customFormat="1" ht="16.5" customHeight="1">
      <c r="A206" s="40"/>
      <c r="B206" s="41"/>
      <c r="C206" s="228" t="s">
        <v>295</v>
      </c>
      <c r="D206" s="228" t="s">
        <v>146</v>
      </c>
      <c r="E206" s="229" t="s">
        <v>296</v>
      </c>
      <c r="F206" s="230" t="s">
        <v>297</v>
      </c>
      <c r="G206" s="231" t="s">
        <v>203</v>
      </c>
      <c r="H206" s="232">
        <v>43.140000000000001</v>
      </c>
      <c r="I206" s="233"/>
      <c r="J206" s="234">
        <f>ROUND(I206*H206,2)</f>
        <v>0</v>
      </c>
      <c r="K206" s="230" t="s">
        <v>150</v>
      </c>
      <c r="L206" s="46"/>
      <c r="M206" s="235" t="s">
        <v>19</v>
      </c>
      <c r="N206" s="236" t="s">
        <v>43</v>
      </c>
      <c r="O206" s="86"/>
      <c r="P206" s="237">
        <f>O206*H206</f>
        <v>0</v>
      </c>
      <c r="Q206" s="237">
        <v>0</v>
      </c>
      <c r="R206" s="237">
        <f>Q206*H206</f>
        <v>0</v>
      </c>
      <c r="S206" s="237">
        <v>0.082000000000000003</v>
      </c>
      <c r="T206" s="238">
        <f>S206*H206</f>
        <v>3.5374800000000004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151</v>
      </c>
      <c r="AT206" s="239" t="s">
        <v>146</v>
      </c>
      <c r="AU206" s="239" t="s">
        <v>81</v>
      </c>
      <c r="AY206" s="19" t="s">
        <v>144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9" t="s">
        <v>79</v>
      </c>
      <c r="BK206" s="240">
        <f>ROUND(I206*H206,2)</f>
        <v>0</v>
      </c>
      <c r="BL206" s="19" t="s">
        <v>151</v>
      </c>
      <c r="BM206" s="239" t="s">
        <v>298</v>
      </c>
    </row>
    <row r="207" s="2" customFormat="1">
      <c r="A207" s="40"/>
      <c r="B207" s="41"/>
      <c r="C207" s="42"/>
      <c r="D207" s="241" t="s">
        <v>153</v>
      </c>
      <c r="E207" s="42"/>
      <c r="F207" s="242" t="s">
        <v>154</v>
      </c>
      <c r="G207" s="42"/>
      <c r="H207" s="42"/>
      <c r="I207" s="148"/>
      <c r="J207" s="42"/>
      <c r="K207" s="42"/>
      <c r="L207" s="46"/>
      <c r="M207" s="243"/>
      <c r="N207" s="24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153</v>
      </c>
      <c r="AU207" s="19" t="s">
        <v>81</v>
      </c>
    </row>
    <row r="208" s="13" customFormat="1">
      <c r="A208" s="13"/>
      <c r="B208" s="245"/>
      <c r="C208" s="246"/>
      <c r="D208" s="241" t="s">
        <v>155</v>
      </c>
      <c r="E208" s="247" t="s">
        <v>19</v>
      </c>
      <c r="F208" s="248" t="s">
        <v>299</v>
      </c>
      <c r="G208" s="246"/>
      <c r="H208" s="249">
        <v>38.560000000000002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155</v>
      </c>
      <c r="AU208" s="255" t="s">
        <v>81</v>
      </c>
      <c r="AV208" s="13" t="s">
        <v>81</v>
      </c>
      <c r="AW208" s="13" t="s">
        <v>33</v>
      </c>
      <c r="AX208" s="13" t="s">
        <v>72</v>
      </c>
      <c r="AY208" s="255" t="s">
        <v>144</v>
      </c>
    </row>
    <row r="209" s="13" customFormat="1">
      <c r="A209" s="13"/>
      <c r="B209" s="245"/>
      <c r="C209" s="246"/>
      <c r="D209" s="241" t="s">
        <v>155</v>
      </c>
      <c r="E209" s="247" t="s">
        <v>19</v>
      </c>
      <c r="F209" s="248" t="s">
        <v>300</v>
      </c>
      <c r="G209" s="246"/>
      <c r="H209" s="249">
        <v>2.9060000000000001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155</v>
      </c>
      <c r="AU209" s="255" t="s">
        <v>81</v>
      </c>
      <c r="AV209" s="13" t="s">
        <v>81</v>
      </c>
      <c r="AW209" s="13" t="s">
        <v>33</v>
      </c>
      <c r="AX209" s="13" t="s">
        <v>72</v>
      </c>
      <c r="AY209" s="255" t="s">
        <v>144</v>
      </c>
    </row>
    <row r="210" s="13" customFormat="1">
      <c r="A210" s="13"/>
      <c r="B210" s="245"/>
      <c r="C210" s="246"/>
      <c r="D210" s="241" t="s">
        <v>155</v>
      </c>
      <c r="E210" s="247" t="s">
        <v>19</v>
      </c>
      <c r="F210" s="248" t="s">
        <v>301</v>
      </c>
      <c r="G210" s="246"/>
      <c r="H210" s="249">
        <v>-2.758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155</v>
      </c>
      <c r="AU210" s="255" t="s">
        <v>81</v>
      </c>
      <c r="AV210" s="13" t="s">
        <v>81</v>
      </c>
      <c r="AW210" s="13" t="s">
        <v>33</v>
      </c>
      <c r="AX210" s="13" t="s">
        <v>72</v>
      </c>
      <c r="AY210" s="255" t="s">
        <v>144</v>
      </c>
    </row>
    <row r="211" s="13" customFormat="1">
      <c r="A211" s="13"/>
      <c r="B211" s="245"/>
      <c r="C211" s="246"/>
      <c r="D211" s="241" t="s">
        <v>155</v>
      </c>
      <c r="E211" s="247" t="s">
        <v>19</v>
      </c>
      <c r="F211" s="248" t="s">
        <v>302</v>
      </c>
      <c r="G211" s="246"/>
      <c r="H211" s="249">
        <v>-2.2999999999999998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155</v>
      </c>
      <c r="AU211" s="255" t="s">
        <v>81</v>
      </c>
      <c r="AV211" s="13" t="s">
        <v>81</v>
      </c>
      <c r="AW211" s="13" t="s">
        <v>33</v>
      </c>
      <c r="AX211" s="13" t="s">
        <v>72</v>
      </c>
      <c r="AY211" s="255" t="s">
        <v>144</v>
      </c>
    </row>
    <row r="212" s="13" customFormat="1">
      <c r="A212" s="13"/>
      <c r="B212" s="245"/>
      <c r="C212" s="246"/>
      <c r="D212" s="241" t="s">
        <v>155</v>
      </c>
      <c r="E212" s="247" t="s">
        <v>19</v>
      </c>
      <c r="F212" s="248" t="s">
        <v>303</v>
      </c>
      <c r="G212" s="246"/>
      <c r="H212" s="249">
        <v>6.7320000000000002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155</v>
      </c>
      <c r="AU212" s="255" t="s">
        <v>81</v>
      </c>
      <c r="AV212" s="13" t="s">
        <v>81</v>
      </c>
      <c r="AW212" s="13" t="s">
        <v>33</v>
      </c>
      <c r="AX212" s="13" t="s">
        <v>72</v>
      </c>
      <c r="AY212" s="255" t="s">
        <v>144</v>
      </c>
    </row>
    <row r="213" s="14" customFormat="1">
      <c r="A213" s="14"/>
      <c r="B213" s="256"/>
      <c r="C213" s="257"/>
      <c r="D213" s="241" t="s">
        <v>155</v>
      </c>
      <c r="E213" s="258" t="s">
        <v>19</v>
      </c>
      <c r="F213" s="259" t="s">
        <v>170</v>
      </c>
      <c r="G213" s="257"/>
      <c r="H213" s="260">
        <v>43.140000000000001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155</v>
      </c>
      <c r="AU213" s="266" t="s">
        <v>81</v>
      </c>
      <c r="AV213" s="14" t="s">
        <v>151</v>
      </c>
      <c r="AW213" s="14" t="s">
        <v>33</v>
      </c>
      <c r="AX213" s="14" t="s">
        <v>79</v>
      </c>
      <c r="AY213" s="266" t="s">
        <v>144</v>
      </c>
    </row>
    <row r="214" s="2" customFormat="1" ht="24" customHeight="1">
      <c r="A214" s="40"/>
      <c r="B214" s="41"/>
      <c r="C214" s="228" t="s">
        <v>304</v>
      </c>
      <c r="D214" s="228" t="s">
        <v>146</v>
      </c>
      <c r="E214" s="229" t="s">
        <v>305</v>
      </c>
      <c r="F214" s="230" t="s">
        <v>306</v>
      </c>
      <c r="G214" s="231" t="s">
        <v>149</v>
      </c>
      <c r="H214" s="232">
        <v>2.028</v>
      </c>
      <c r="I214" s="233"/>
      <c r="J214" s="234">
        <f>ROUND(I214*H214,2)</f>
        <v>0</v>
      </c>
      <c r="K214" s="230" t="s">
        <v>150</v>
      </c>
      <c r="L214" s="46"/>
      <c r="M214" s="235" t="s">
        <v>19</v>
      </c>
      <c r="N214" s="236" t="s">
        <v>43</v>
      </c>
      <c r="O214" s="86"/>
      <c r="P214" s="237">
        <f>O214*H214</f>
        <v>0</v>
      </c>
      <c r="Q214" s="237">
        <v>0</v>
      </c>
      <c r="R214" s="237">
        <f>Q214*H214</f>
        <v>0</v>
      </c>
      <c r="S214" s="237">
        <v>1.95</v>
      </c>
      <c r="T214" s="238">
        <f>S214*H214</f>
        <v>3.9546000000000001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151</v>
      </c>
      <c r="AT214" s="239" t="s">
        <v>146</v>
      </c>
      <c r="AU214" s="239" t="s">
        <v>81</v>
      </c>
      <c r="AY214" s="19" t="s">
        <v>144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9" t="s">
        <v>79</v>
      </c>
      <c r="BK214" s="240">
        <f>ROUND(I214*H214,2)</f>
        <v>0</v>
      </c>
      <c r="BL214" s="19" t="s">
        <v>151</v>
      </c>
      <c r="BM214" s="239" t="s">
        <v>307</v>
      </c>
    </row>
    <row r="215" s="2" customFormat="1">
      <c r="A215" s="40"/>
      <c r="B215" s="41"/>
      <c r="C215" s="42"/>
      <c r="D215" s="241" t="s">
        <v>153</v>
      </c>
      <c r="E215" s="42"/>
      <c r="F215" s="242" t="s">
        <v>154</v>
      </c>
      <c r="G215" s="42"/>
      <c r="H215" s="42"/>
      <c r="I215" s="148"/>
      <c r="J215" s="42"/>
      <c r="K215" s="42"/>
      <c r="L215" s="46"/>
      <c r="M215" s="243"/>
      <c r="N215" s="24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153</v>
      </c>
      <c r="AU215" s="19" t="s">
        <v>81</v>
      </c>
    </row>
    <row r="216" s="13" customFormat="1">
      <c r="A216" s="13"/>
      <c r="B216" s="245"/>
      <c r="C216" s="246"/>
      <c r="D216" s="241" t="s">
        <v>155</v>
      </c>
      <c r="E216" s="247" t="s">
        <v>19</v>
      </c>
      <c r="F216" s="248" t="s">
        <v>308</v>
      </c>
      <c r="G216" s="246"/>
      <c r="H216" s="249">
        <v>0.81399999999999995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155</v>
      </c>
      <c r="AU216" s="255" t="s">
        <v>81</v>
      </c>
      <c r="AV216" s="13" t="s">
        <v>81</v>
      </c>
      <c r="AW216" s="13" t="s">
        <v>33</v>
      </c>
      <c r="AX216" s="13" t="s">
        <v>72</v>
      </c>
      <c r="AY216" s="255" t="s">
        <v>144</v>
      </c>
    </row>
    <row r="217" s="13" customFormat="1">
      <c r="A217" s="13"/>
      <c r="B217" s="245"/>
      <c r="C217" s="246"/>
      <c r="D217" s="241" t="s">
        <v>155</v>
      </c>
      <c r="E217" s="247" t="s">
        <v>19</v>
      </c>
      <c r="F217" s="248" t="s">
        <v>309</v>
      </c>
      <c r="G217" s="246"/>
      <c r="H217" s="249">
        <v>0.31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155</v>
      </c>
      <c r="AU217" s="255" t="s">
        <v>81</v>
      </c>
      <c r="AV217" s="13" t="s">
        <v>81</v>
      </c>
      <c r="AW217" s="13" t="s">
        <v>33</v>
      </c>
      <c r="AX217" s="13" t="s">
        <v>72</v>
      </c>
      <c r="AY217" s="255" t="s">
        <v>144</v>
      </c>
    </row>
    <row r="218" s="13" customFormat="1">
      <c r="A218" s="13"/>
      <c r="B218" s="245"/>
      <c r="C218" s="246"/>
      <c r="D218" s="241" t="s">
        <v>155</v>
      </c>
      <c r="E218" s="247" t="s">
        <v>19</v>
      </c>
      <c r="F218" s="248" t="s">
        <v>310</v>
      </c>
      <c r="G218" s="246"/>
      <c r="H218" s="249">
        <v>0.90400000000000003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155</v>
      </c>
      <c r="AU218" s="255" t="s">
        <v>81</v>
      </c>
      <c r="AV218" s="13" t="s">
        <v>81</v>
      </c>
      <c r="AW218" s="13" t="s">
        <v>33</v>
      </c>
      <c r="AX218" s="13" t="s">
        <v>72</v>
      </c>
      <c r="AY218" s="255" t="s">
        <v>144</v>
      </c>
    </row>
    <row r="219" s="14" customFormat="1">
      <c r="A219" s="14"/>
      <c r="B219" s="256"/>
      <c r="C219" s="257"/>
      <c r="D219" s="241" t="s">
        <v>155</v>
      </c>
      <c r="E219" s="258" t="s">
        <v>19</v>
      </c>
      <c r="F219" s="259" t="s">
        <v>170</v>
      </c>
      <c r="G219" s="257"/>
      <c r="H219" s="260">
        <v>2.028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155</v>
      </c>
      <c r="AU219" s="266" t="s">
        <v>81</v>
      </c>
      <c r="AV219" s="14" t="s">
        <v>151</v>
      </c>
      <c r="AW219" s="14" t="s">
        <v>33</v>
      </c>
      <c r="AX219" s="14" t="s">
        <v>79</v>
      </c>
      <c r="AY219" s="266" t="s">
        <v>144</v>
      </c>
    </row>
    <row r="220" s="2" customFormat="1" ht="24" customHeight="1">
      <c r="A220" s="40"/>
      <c r="B220" s="41"/>
      <c r="C220" s="228" t="s">
        <v>311</v>
      </c>
      <c r="D220" s="228" t="s">
        <v>146</v>
      </c>
      <c r="E220" s="229" t="s">
        <v>312</v>
      </c>
      <c r="F220" s="230" t="s">
        <v>313</v>
      </c>
      <c r="G220" s="231" t="s">
        <v>149</v>
      </c>
      <c r="H220" s="232">
        <v>6.7489999999999997</v>
      </c>
      <c r="I220" s="233"/>
      <c r="J220" s="234">
        <f>ROUND(I220*H220,2)</f>
        <v>0</v>
      </c>
      <c r="K220" s="230" t="s">
        <v>150</v>
      </c>
      <c r="L220" s="46"/>
      <c r="M220" s="235" t="s">
        <v>19</v>
      </c>
      <c r="N220" s="236" t="s">
        <v>43</v>
      </c>
      <c r="O220" s="86"/>
      <c r="P220" s="237">
        <f>O220*H220</f>
        <v>0</v>
      </c>
      <c r="Q220" s="237">
        <v>0</v>
      </c>
      <c r="R220" s="237">
        <f>Q220*H220</f>
        <v>0</v>
      </c>
      <c r="S220" s="237">
        <v>1.95</v>
      </c>
      <c r="T220" s="238">
        <f>S220*H220</f>
        <v>13.160549999999999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151</v>
      </c>
      <c r="AT220" s="239" t="s">
        <v>146</v>
      </c>
      <c r="AU220" s="239" t="s">
        <v>81</v>
      </c>
      <c r="AY220" s="19" t="s">
        <v>144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9" t="s">
        <v>79</v>
      </c>
      <c r="BK220" s="240">
        <f>ROUND(I220*H220,2)</f>
        <v>0</v>
      </c>
      <c r="BL220" s="19" t="s">
        <v>151</v>
      </c>
      <c r="BM220" s="239" t="s">
        <v>314</v>
      </c>
    </row>
    <row r="221" s="2" customFormat="1">
      <c r="A221" s="40"/>
      <c r="B221" s="41"/>
      <c r="C221" s="42"/>
      <c r="D221" s="241" t="s">
        <v>153</v>
      </c>
      <c r="E221" s="42"/>
      <c r="F221" s="242" t="s">
        <v>154</v>
      </c>
      <c r="G221" s="42"/>
      <c r="H221" s="42"/>
      <c r="I221" s="148"/>
      <c r="J221" s="42"/>
      <c r="K221" s="42"/>
      <c r="L221" s="46"/>
      <c r="M221" s="243"/>
      <c r="N221" s="24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153</v>
      </c>
      <c r="AU221" s="19" t="s">
        <v>81</v>
      </c>
    </row>
    <row r="222" s="13" customFormat="1">
      <c r="A222" s="13"/>
      <c r="B222" s="245"/>
      <c r="C222" s="246"/>
      <c r="D222" s="241" t="s">
        <v>155</v>
      </c>
      <c r="E222" s="247" t="s">
        <v>19</v>
      </c>
      <c r="F222" s="248" t="s">
        <v>315</v>
      </c>
      <c r="G222" s="246"/>
      <c r="H222" s="249">
        <v>1.1639999999999999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155</v>
      </c>
      <c r="AU222" s="255" t="s">
        <v>81</v>
      </c>
      <c r="AV222" s="13" t="s">
        <v>81</v>
      </c>
      <c r="AW222" s="13" t="s">
        <v>33</v>
      </c>
      <c r="AX222" s="13" t="s">
        <v>72</v>
      </c>
      <c r="AY222" s="255" t="s">
        <v>144</v>
      </c>
    </row>
    <row r="223" s="13" customFormat="1">
      <c r="A223" s="13"/>
      <c r="B223" s="245"/>
      <c r="C223" s="246"/>
      <c r="D223" s="241" t="s">
        <v>155</v>
      </c>
      <c r="E223" s="247" t="s">
        <v>19</v>
      </c>
      <c r="F223" s="248" t="s">
        <v>316</v>
      </c>
      <c r="G223" s="246"/>
      <c r="H223" s="249">
        <v>1.355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155</v>
      </c>
      <c r="AU223" s="255" t="s">
        <v>81</v>
      </c>
      <c r="AV223" s="13" t="s">
        <v>81</v>
      </c>
      <c r="AW223" s="13" t="s">
        <v>33</v>
      </c>
      <c r="AX223" s="13" t="s">
        <v>72</v>
      </c>
      <c r="AY223" s="255" t="s">
        <v>144</v>
      </c>
    </row>
    <row r="224" s="13" customFormat="1">
      <c r="A224" s="13"/>
      <c r="B224" s="245"/>
      <c r="C224" s="246"/>
      <c r="D224" s="241" t="s">
        <v>155</v>
      </c>
      <c r="E224" s="247" t="s">
        <v>19</v>
      </c>
      <c r="F224" s="248" t="s">
        <v>317</v>
      </c>
      <c r="G224" s="246"/>
      <c r="H224" s="249">
        <v>1.232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155</v>
      </c>
      <c r="AU224" s="255" t="s">
        <v>81</v>
      </c>
      <c r="AV224" s="13" t="s">
        <v>81</v>
      </c>
      <c r="AW224" s="13" t="s">
        <v>33</v>
      </c>
      <c r="AX224" s="13" t="s">
        <v>72</v>
      </c>
      <c r="AY224" s="255" t="s">
        <v>144</v>
      </c>
    </row>
    <row r="225" s="13" customFormat="1">
      <c r="A225" s="13"/>
      <c r="B225" s="245"/>
      <c r="C225" s="246"/>
      <c r="D225" s="241" t="s">
        <v>155</v>
      </c>
      <c r="E225" s="247" t="s">
        <v>19</v>
      </c>
      <c r="F225" s="248" t="s">
        <v>318</v>
      </c>
      <c r="G225" s="246"/>
      <c r="H225" s="249">
        <v>1.6359999999999999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155</v>
      </c>
      <c r="AU225" s="255" t="s">
        <v>81</v>
      </c>
      <c r="AV225" s="13" t="s">
        <v>81</v>
      </c>
      <c r="AW225" s="13" t="s">
        <v>33</v>
      </c>
      <c r="AX225" s="13" t="s">
        <v>72</v>
      </c>
      <c r="AY225" s="255" t="s">
        <v>144</v>
      </c>
    </row>
    <row r="226" s="13" customFormat="1">
      <c r="A226" s="13"/>
      <c r="B226" s="245"/>
      <c r="C226" s="246"/>
      <c r="D226" s="241" t="s">
        <v>155</v>
      </c>
      <c r="E226" s="247" t="s">
        <v>19</v>
      </c>
      <c r="F226" s="248" t="s">
        <v>319</v>
      </c>
      <c r="G226" s="246"/>
      <c r="H226" s="249">
        <v>1.3620000000000001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155</v>
      </c>
      <c r="AU226" s="255" t="s">
        <v>81</v>
      </c>
      <c r="AV226" s="13" t="s">
        <v>81</v>
      </c>
      <c r="AW226" s="13" t="s">
        <v>33</v>
      </c>
      <c r="AX226" s="13" t="s">
        <v>72</v>
      </c>
      <c r="AY226" s="255" t="s">
        <v>144</v>
      </c>
    </row>
    <row r="227" s="14" customFormat="1">
      <c r="A227" s="14"/>
      <c r="B227" s="256"/>
      <c r="C227" s="257"/>
      <c r="D227" s="241" t="s">
        <v>155</v>
      </c>
      <c r="E227" s="258" t="s">
        <v>19</v>
      </c>
      <c r="F227" s="259" t="s">
        <v>170</v>
      </c>
      <c r="G227" s="257"/>
      <c r="H227" s="260">
        <v>6.7490000000000006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155</v>
      </c>
      <c r="AU227" s="266" t="s">
        <v>81</v>
      </c>
      <c r="AV227" s="14" t="s">
        <v>151</v>
      </c>
      <c r="AW227" s="14" t="s">
        <v>33</v>
      </c>
      <c r="AX227" s="14" t="s">
        <v>79</v>
      </c>
      <c r="AY227" s="266" t="s">
        <v>144</v>
      </c>
    </row>
    <row r="228" s="2" customFormat="1" ht="24" customHeight="1">
      <c r="A228" s="40"/>
      <c r="B228" s="41"/>
      <c r="C228" s="228" t="s">
        <v>320</v>
      </c>
      <c r="D228" s="228" t="s">
        <v>146</v>
      </c>
      <c r="E228" s="229" t="s">
        <v>321</v>
      </c>
      <c r="F228" s="230" t="s">
        <v>322</v>
      </c>
      <c r="G228" s="231" t="s">
        <v>225</v>
      </c>
      <c r="H228" s="232">
        <v>8</v>
      </c>
      <c r="I228" s="233"/>
      <c r="J228" s="234">
        <f>ROUND(I228*H228,2)</f>
        <v>0</v>
      </c>
      <c r="K228" s="230" t="s">
        <v>150</v>
      </c>
      <c r="L228" s="46"/>
      <c r="M228" s="235" t="s">
        <v>19</v>
      </c>
      <c r="N228" s="236" t="s">
        <v>43</v>
      </c>
      <c r="O228" s="86"/>
      <c r="P228" s="237">
        <f>O228*H228</f>
        <v>0</v>
      </c>
      <c r="Q228" s="237">
        <v>0</v>
      </c>
      <c r="R228" s="237">
        <f>Q228*H228</f>
        <v>0</v>
      </c>
      <c r="S228" s="237">
        <v>0.16900000000000001</v>
      </c>
      <c r="T228" s="238">
        <f>S228*H228</f>
        <v>1.3520000000000001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151</v>
      </c>
      <c r="AT228" s="239" t="s">
        <v>146</v>
      </c>
      <c r="AU228" s="239" t="s">
        <v>81</v>
      </c>
      <c r="AY228" s="19" t="s">
        <v>144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9" t="s">
        <v>79</v>
      </c>
      <c r="BK228" s="240">
        <f>ROUND(I228*H228,2)</f>
        <v>0</v>
      </c>
      <c r="BL228" s="19" t="s">
        <v>151</v>
      </c>
      <c r="BM228" s="239" t="s">
        <v>323</v>
      </c>
    </row>
    <row r="229" s="2" customFormat="1">
      <c r="A229" s="40"/>
      <c r="B229" s="41"/>
      <c r="C229" s="42"/>
      <c r="D229" s="241" t="s">
        <v>153</v>
      </c>
      <c r="E229" s="42"/>
      <c r="F229" s="242" t="s">
        <v>154</v>
      </c>
      <c r="G229" s="42"/>
      <c r="H229" s="42"/>
      <c r="I229" s="148"/>
      <c r="J229" s="42"/>
      <c r="K229" s="42"/>
      <c r="L229" s="46"/>
      <c r="M229" s="243"/>
      <c r="N229" s="244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153</v>
      </c>
      <c r="AU229" s="19" t="s">
        <v>81</v>
      </c>
    </row>
    <row r="230" s="2" customFormat="1" ht="16.5" customHeight="1">
      <c r="A230" s="40"/>
      <c r="B230" s="41"/>
      <c r="C230" s="228" t="s">
        <v>324</v>
      </c>
      <c r="D230" s="228" t="s">
        <v>146</v>
      </c>
      <c r="E230" s="229" t="s">
        <v>325</v>
      </c>
      <c r="F230" s="230" t="s">
        <v>326</v>
      </c>
      <c r="G230" s="231" t="s">
        <v>327</v>
      </c>
      <c r="H230" s="232">
        <v>8</v>
      </c>
      <c r="I230" s="233"/>
      <c r="J230" s="234">
        <f>ROUND(I230*H230,2)</f>
        <v>0</v>
      </c>
      <c r="K230" s="230" t="s">
        <v>150</v>
      </c>
      <c r="L230" s="46"/>
      <c r="M230" s="235" t="s">
        <v>19</v>
      </c>
      <c r="N230" s="236" t="s">
        <v>43</v>
      </c>
      <c r="O230" s="86"/>
      <c r="P230" s="237">
        <f>O230*H230</f>
        <v>0</v>
      </c>
      <c r="Q230" s="237">
        <v>0</v>
      </c>
      <c r="R230" s="237">
        <f>Q230*H230</f>
        <v>0</v>
      </c>
      <c r="S230" s="237">
        <v>0.027</v>
      </c>
      <c r="T230" s="238">
        <f>S230*H230</f>
        <v>0.216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151</v>
      </c>
      <c r="AT230" s="239" t="s">
        <v>146</v>
      </c>
      <c r="AU230" s="239" t="s">
        <v>81</v>
      </c>
      <c r="AY230" s="19" t="s">
        <v>144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9" t="s">
        <v>79</v>
      </c>
      <c r="BK230" s="240">
        <f>ROUND(I230*H230,2)</f>
        <v>0</v>
      </c>
      <c r="BL230" s="19" t="s">
        <v>151</v>
      </c>
      <c r="BM230" s="239" t="s">
        <v>328</v>
      </c>
    </row>
    <row r="231" s="2" customFormat="1">
      <c r="A231" s="40"/>
      <c r="B231" s="41"/>
      <c r="C231" s="42"/>
      <c r="D231" s="241" t="s">
        <v>153</v>
      </c>
      <c r="E231" s="42"/>
      <c r="F231" s="242" t="s">
        <v>154</v>
      </c>
      <c r="G231" s="42"/>
      <c r="H231" s="42"/>
      <c r="I231" s="148"/>
      <c r="J231" s="42"/>
      <c r="K231" s="42"/>
      <c r="L231" s="46"/>
      <c r="M231" s="243"/>
      <c r="N231" s="24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153</v>
      </c>
      <c r="AU231" s="19" t="s">
        <v>81</v>
      </c>
    </row>
    <row r="232" s="13" customFormat="1">
      <c r="A232" s="13"/>
      <c r="B232" s="245"/>
      <c r="C232" s="246"/>
      <c r="D232" s="241" t="s">
        <v>155</v>
      </c>
      <c r="E232" s="247" t="s">
        <v>19</v>
      </c>
      <c r="F232" s="248" t="s">
        <v>329</v>
      </c>
      <c r="G232" s="246"/>
      <c r="H232" s="249">
        <v>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155</v>
      </c>
      <c r="AU232" s="255" t="s">
        <v>81</v>
      </c>
      <c r="AV232" s="13" t="s">
        <v>81</v>
      </c>
      <c r="AW232" s="13" t="s">
        <v>33</v>
      </c>
      <c r="AX232" s="13" t="s">
        <v>79</v>
      </c>
      <c r="AY232" s="255" t="s">
        <v>144</v>
      </c>
    </row>
    <row r="233" s="2" customFormat="1" ht="24" customHeight="1">
      <c r="A233" s="40"/>
      <c r="B233" s="41"/>
      <c r="C233" s="228" t="s">
        <v>330</v>
      </c>
      <c r="D233" s="228" t="s">
        <v>146</v>
      </c>
      <c r="E233" s="229" t="s">
        <v>331</v>
      </c>
      <c r="F233" s="230" t="s">
        <v>332</v>
      </c>
      <c r="G233" s="231" t="s">
        <v>327</v>
      </c>
      <c r="H233" s="232">
        <v>3.1600000000000001</v>
      </c>
      <c r="I233" s="233"/>
      <c r="J233" s="234">
        <f>ROUND(I233*H233,2)</f>
        <v>0</v>
      </c>
      <c r="K233" s="230" t="s">
        <v>150</v>
      </c>
      <c r="L233" s="46"/>
      <c r="M233" s="235" t="s">
        <v>19</v>
      </c>
      <c r="N233" s="236" t="s">
        <v>43</v>
      </c>
      <c r="O233" s="86"/>
      <c r="P233" s="237">
        <f>O233*H233</f>
        <v>0</v>
      </c>
      <c r="Q233" s="237">
        <v>0.0047699999999999999</v>
      </c>
      <c r="R233" s="237">
        <f>Q233*H233</f>
        <v>0.0150732</v>
      </c>
      <c r="S233" s="237">
        <v>0.38400000000000001</v>
      </c>
      <c r="T233" s="238">
        <f>S233*H233</f>
        <v>1.2134400000000001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151</v>
      </c>
      <c r="AT233" s="239" t="s">
        <v>146</v>
      </c>
      <c r="AU233" s="239" t="s">
        <v>81</v>
      </c>
      <c r="AY233" s="19" t="s">
        <v>144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9" t="s">
        <v>79</v>
      </c>
      <c r="BK233" s="240">
        <f>ROUND(I233*H233,2)</f>
        <v>0</v>
      </c>
      <c r="BL233" s="19" t="s">
        <v>151</v>
      </c>
      <c r="BM233" s="239" t="s">
        <v>333</v>
      </c>
    </row>
    <row r="234" s="13" customFormat="1">
      <c r="A234" s="13"/>
      <c r="B234" s="245"/>
      <c r="C234" s="246"/>
      <c r="D234" s="241" t="s">
        <v>155</v>
      </c>
      <c r="E234" s="247" t="s">
        <v>19</v>
      </c>
      <c r="F234" s="248" t="s">
        <v>334</v>
      </c>
      <c r="G234" s="246"/>
      <c r="H234" s="249">
        <v>0.73999999999999999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155</v>
      </c>
      <c r="AU234" s="255" t="s">
        <v>81</v>
      </c>
      <c r="AV234" s="13" t="s">
        <v>81</v>
      </c>
      <c r="AW234" s="13" t="s">
        <v>33</v>
      </c>
      <c r="AX234" s="13" t="s">
        <v>72</v>
      </c>
      <c r="AY234" s="255" t="s">
        <v>144</v>
      </c>
    </row>
    <row r="235" s="13" customFormat="1">
      <c r="A235" s="13"/>
      <c r="B235" s="245"/>
      <c r="C235" s="246"/>
      <c r="D235" s="241" t="s">
        <v>155</v>
      </c>
      <c r="E235" s="247" t="s">
        <v>19</v>
      </c>
      <c r="F235" s="248" t="s">
        <v>334</v>
      </c>
      <c r="G235" s="246"/>
      <c r="H235" s="249">
        <v>0.73999999999999999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155</v>
      </c>
      <c r="AU235" s="255" t="s">
        <v>81</v>
      </c>
      <c r="AV235" s="13" t="s">
        <v>81</v>
      </c>
      <c r="AW235" s="13" t="s">
        <v>33</v>
      </c>
      <c r="AX235" s="13" t="s">
        <v>72</v>
      </c>
      <c r="AY235" s="255" t="s">
        <v>144</v>
      </c>
    </row>
    <row r="236" s="13" customFormat="1">
      <c r="A236" s="13"/>
      <c r="B236" s="245"/>
      <c r="C236" s="246"/>
      <c r="D236" s="241" t="s">
        <v>155</v>
      </c>
      <c r="E236" s="247" t="s">
        <v>19</v>
      </c>
      <c r="F236" s="248" t="s">
        <v>335</v>
      </c>
      <c r="G236" s="246"/>
      <c r="H236" s="249">
        <v>1.6799999999999999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155</v>
      </c>
      <c r="AU236" s="255" t="s">
        <v>81</v>
      </c>
      <c r="AV236" s="13" t="s">
        <v>81</v>
      </c>
      <c r="AW236" s="13" t="s">
        <v>33</v>
      </c>
      <c r="AX236" s="13" t="s">
        <v>72</v>
      </c>
      <c r="AY236" s="255" t="s">
        <v>144</v>
      </c>
    </row>
    <row r="237" s="14" customFormat="1">
      <c r="A237" s="14"/>
      <c r="B237" s="256"/>
      <c r="C237" s="257"/>
      <c r="D237" s="241" t="s">
        <v>155</v>
      </c>
      <c r="E237" s="258" t="s">
        <v>19</v>
      </c>
      <c r="F237" s="259" t="s">
        <v>170</v>
      </c>
      <c r="G237" s="257"/>
      <c r="H237" s="260">
        <v>3.1600000000000001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155</v>
      </c>
      <c r="AU237" s="266" t="s">
        <v>81</v>
      </c>
      <c r="AV237" s="14" t="s">
        <v>151</v>
      </c>
      <c r="AW237" s="14" t="s">
        <v>33</v>
      </c>
      <c r="AX237" s="14" t="s">
        <v>79</v>
      </c>
      <c r="AY237" s="266" t="s">
        <v>144</v>
      </c>
    </row>
    <row r="238" s="2" customFormat="1" ht="24" customHeight="1">
      <c r="A238" s="40"/>
      <c r="B238" s="41"/>
      <c r="C238" s="228" t="s">
        <v>336</v>
      </c>
      <c r="D238" s="228" t="s">
        <v>146</v>
      </c>
      <c r="E238" s="229" t="s">
        <v>337</v>
      </c>
      <c r="F238" s="230" t="s">
        <v>338</v>
      </c>
      <c r="G238" s="231" t="s">
        <v>327</v>
      </c>
      <c r="H238" s="232">
        <v>1.7</v>
      </c>
      <c r="I238" s="233"/>
      <c r="J238" s="234">
        <f>ROUND(I238*H238,2)</f>
        <v>0</v>
      </c>
      <c r="K238" s="230" t="s">
        <v>150</v>
      </c>
      <c r="L238" s="46"/>
      <c r="M238" s="235" t="s">
        <v>19</v>
      </c>
      <c r="N238" s="236" t="s">
        <v>43</v>
      </c>
      <c r="O238" s="86"/>
      <c r="P238" s="237">
        <f>O238*H238</f>
        <v>0</v>
      </c>
      <c r="Q238" s="237">
        <v>0.0089300000000000004</v>
      </c>
      <c r="R238" s="237">
        <f>Q238*H238</f>
        <v>0.015181</v>
      </c>
      <c r="S238" s="237">
        <v>0.78500000000000003</v>
      </c>
      <c r="T238" s="238">
        <f>S238*H238</f>
        <v>1.3345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151</v>
      </c>
      <c r="AT238" s="239" t="s">
        <v>146</v>
      </c>
      <c r="AU238" s="239" t="s">
        <v>81</v>
      </c>
      <c r="AY238" s="19" t="s">
        <v>144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9" t="s">
        <v>79</v>
      </c>
      <c r="BK238" s="240">
        <f>ROUND(I238*H238,2)</f>
        <v>0</v>
      </c>
      <c r="BL238" s="19" t="s">
        <v>151</v>
      </c>
      <c r="BM238" s="239" t="s">
        <v>339</v>
      </c>
    </row>
    <row r="239" s="13" customFormat="1">
      <c r="A239" s="13"/>
      <c r="B239" s="245"/>
      <c r="C239" s="246"/>
      <c r="D239" s="241" t="s">
        <v>155</v>
      </c>
      <c r="E239" s="247" t="s">
        <v>19</v>
      </c>
      <c r="F239" s="248" t="s">
        <v>340</v>
      </c>
      <c r="G239" s="246"/>
      <c r="H239" s="249">
        <v>1.02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155</v>
      </c>
      <c r="AU239" s="255" t="s">
        <v>81</v>
      </c>
      <c r="AV239" s="13" t="s">
        <v>81</v>
      </c>
      <c r="AW239" s="13" t="s">
        <v>33</v>
      </c>
      <c r="AX239" s="13" t="s">
        <v>72</v>
      </c>
      <c r="AY239" s="255" t="s">
        <v>144</v>
      </c>
    </row>
    <row r="240" s="13" customFormat="1">
      <c r="A240" s="13"/>
      <c r="B240" s="245"/>
      <c r="C240" s="246"/>
      <c r="D240" s="241" t="s">
        <v>155</v>
      </c>
      <c r="E240" s="247" t="s">
        <v>19</v>
      </c>
      <c r="F240" s="248" t="s">
        <v>341</v>
      </c>
      <c r="G240" s="246"/>
      <c r="H240" s="249">
        <v>0.68000000000000005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155</v>
      </c>
      <c r="AU240" s="255" t="s">
        <v>81</v>
      </c>
      <c r="AV240" s="13" t="s">
        <v>81</v>
      </c>
      <c r="AW240" s="13" t="s">
        <v>33</v>
      </c>
      <c r="AX240" s="13" t="s">
        <v>72</v>
      </c>
      <c r="AY240" s="255" t="s">
        <v>144</v>
      </c>
    </row>
    <row r="241" s="14" customFormat="1">
      <c r="A241" s="14"/>
      <c r="B241" s="256"/>
      <c r="C241" s="257"/>
      <c r="D241" s="241" t="s">
        <v>155</v>
      </c>
      <c r="E241" s="258" t="s">
        <v>19</v>
      </c>
      <c r="F241" s="259" t="s">
        <v>170</v>
      </c>
      <c r="G241" s="257"/>
      <c r="H241" s="260">
        <v>1.7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155</v>
      </c>
      <c r="AU241" s="266" t="s">
        <v>81</v>
      </c>
      <c r="AV241" s="14" t="s">
        <v>151</v>
      </c>
      <c r="AW241" s="14" t="s">
        <v>33</v>
      </c>
      <c r="AX241" s="14" t="s">
        <v>79</v>
      </c>
      <c r="AY241" s="266" t="s">
        <v>144</v>
      </c>
    </row>
    <row r="242" s="12" customFormat="1" ht="22.8" customHeight="1">
      <c r="A242" s="12"/>
      <c r="B242" s="212"/>
      <c r="C242" s="213"/>
      <c r="D242" s="214" t="s">
        <v>71</v>
      </c>
      <c r="E242" s="226" t="s">
        <v>342</v>
      </c>
      <c r="F242" s="226" t="s">
        <v>343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SUM(P243:P251)</f>
        <v>0</v>
      </c>
      <c r="Q242" s="220"/>
      <c r="R242" s="221">
        <f>SUM(R243:R251)</f>
        <v>0</v>
      </c>
      <c r="S242" s="220"/>
      <c r="T242" s="222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79</v>
      </c>
      <c r="AT242" s="224" t="s">
        <v>71</v>
      </c>
      <c r="AU242" s="224" t="s">
        <v>79</v>
      </c>
      <c r="AY242" s="223" t="s">
        <v>144</v>
      </c>
      <c r="BK242" s="225">
        <f>SUM(BK243:BK251)</f>
        <v>0</v>
      </c>
    </row>
    <row r="243" s="2" customFormat="1" ht="24" customHeight="1">
      <c r="A243" s="40"/>
      <c r="B243" s="41"/>
      <c r="C243" s="228" t="s">
        <v>344</v>
      </c>
      <c r="D243" s="228" t="s">
        <v>146</v>
      </c>
      <c r="E243" s="229" t="s">
        <v>345</v>
      </c>
      <c r="F243" s="230" t="s">
        <v>346</v>
      </c>
      <c r="G243" s="231" t="s">
        <v>197</v>
      </c>
      <c r="H243" s="232">
        <v>126.25100000000001</v>
      </c>
      <c r="I243" s="233"/>
      <c r="J243" s="234">
        <f>ROUND(I243*H243,2)</f>
        <v>0</v>
      </c>
      <c r="K243" s="230" t="s">
        <v>150</v>
      </c>
      <c r="L243" s="46"/>
      <c r="M243" s="235" t="s">
        <v>19</v>
      </c>
      <c r="N243" s="236" t="s">
        <v>43</v>
      </c>
      <c r="O243" s="86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151</v>
      </c>
      <c r="AT243" s="239" t="s">
        <v>146</v>
      </c>
      <c r="AU243" s="239" t="s">
        <v>81</v>
      </c>
      <c r="AY243" s="19" t="s">
        <v>144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9" t="s">
        <v>79</v>
      </c>
      <c r="BK243" s="240">
        <f>ROUND(I243*H243,2)</f>
        <v>0</v>
      </c>
      <c r="BL243" s="19" t="s">
        <v>151</v>
      </c>
      <c r="BM243" s="239" t="s">
        <v>347</v>
      </c>
    </row>
    <row r="244" s="2" customFormat="1">
      <c r="A244" s="40"/>
      <c r="B244" s="41"/>
      <c r="C244" s="42"/>
      <c r="D244" s="241" t="s">
        <v>153</v>
      </c>
      <c r="E244" s="42"/>
      <c r="F244" s="242" t="s">
        <v>154</v>
      </c>
      <c r="G244" s="42"/>
      <c r="H244" s="42"/>
      <c r="I244" s="148"/>
      <c r="J244" s="42"/>
      <c r="K244" s="42"/>
      <c r="L244" s="46"/>
      <c r="M244" s="243"/>
      <c r="N244" s="24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153</v>
      </c>
      <c r="AU244" s="19" t="s">
        <v>81</v>
      </c>
    </row>
    <row r="245" s="2" customFormat="1" ht="16.5" customHeight="1">
      <c r="A245" s="40"/>
      <c r="B245" s="41"/>
      <c r="C245" s="228" t="s">
        <v>348</v>
      </c>
      <c r="D245" s="228" t="s">
        <v>146</v>
      </c>
      <c r="E245" s="229" t="s">
        <v>349</v>
      </c>
      <c r="F245" s="230" t="s">
        <v>350</v>
      </c>
      <c r="G245" s="231" t="s">
        <v>197</v>
      </c>
      <c r="H245" s="232">
        <v>126.25100000000001</v>
      </c>
      <c r="I245" s="233"/>
      <c r="J245" s="234">
        <f>ROUND(I245*H245,2)</f>
        <v>0</v>
      </c>
      <c r="K245" s="230" t="s">
        <v>150</v>
      </c>
      <c r="L245" s="46"/>
      <c r="M245" s="235" t="s">
        <v>19</v>
      </c>
      <c r="N245" s="236" t="s">
        <v>43</v>
      </c>
      <c r="O245" s="86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151</v>
      </c>
      <c r="AT245" s="239" t="s">
        <v>146</v>
      </c>
      <c r="AU245" s="239" t="s">
        <v>81</v>
      </c>
      <c r="AY245" s="19" t="s">
        <v>144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79</v>
      </c>
      <c r="BK245" s="240">
        <f>ROUND(I245*H245,2)</f>
        <v>0</v>
      </c>
      <c r="BL245" s="19" t="s">
        <v>151</v>
      </c>
      <c r="BM245" s="239" t="s">
        <v>351</v>
      </c>
    </row>
    <row r="246" s="2" customFormat="1">
      <c r="A246" s="40"/>
      <c r="B246" s="41"/>
      <c r="C246" s="42"/>
      <c r="D246" s="241" t="s">
        <v>153</v>
      </c>
      <c r="E246" s="42"/>
      <c r="F246" s="242" t="s">
        <v>154</v>
      </c>
      <c r="G246" s="42"/>
      <c r="H246" s="42"/>
      <c r="I246" s="148"/>
      <c r="J246" s="42"/>
      <c r="K246" s="42"/>
      <c r="L246" s="46"/>
      <c r="M246" s="243"/>
      <c r="N246" s="24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2" customFormat="1" ht="24" customHeight="1">
      <c r="A247" s="40"/>
      <c r="B247" s="41"/>
      <c r="C247" s="228" t="s">
        <v>352</v>
      </c>
      <c r="D247" s="228" t="s">
        <v>146</v>
      </c>
      <c r="E247" s="229" t="s">
        <v>353</v>
      </c>
      <c r="F247" s="230" t="s">
        <v>354</v>
      </c>
      <c r="G247" s="231" t="s">
        <v>197</v>
      </c>
      <c r="H247" s="232">
        <v>1262.51</v>
      </c>
      <c r="I247" s="233"/>
      <c r="J247" s="234">
        <f>ROUND(I247*H247,2)</f>
        <v>0</v>
      </c>
      <c r="K247" s="230" t="s">
        <v>150</v>
      </c>
      <c r="L247" s="46"/>
      <c r="M247" s="235" t="s">
        <v>19</v>
      </c>
      <c r="N247" s="236" t="s">
        <v>43</v>
      </c>
      <c r="O247" s="86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151</v>
      </c>
      <c r="AT247" s="239" t="s">
        <v>146</v>
      </c>
      <c r="AU247" s="239" t="s">
        <v>81</v>
      </c>
      <c r="AY247" s="19" t="s">
        <v>144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9" t="s">
        <v>79</v>
      </c>
      <c r="BK247" s="240">
        <f>ROUND(I247*H247,2)</f>
        <v>0</v>
      </c>
      <c r="BL247" s="19" t="s">
        <v>151</v>
      </c>
      <c r="BM247" s="239" t="s">
        <v>355</v>
      </c>
    </row>
    <row r="248" s="2" customFormat="1">
      <c r="A248" s="40"/>
      <c r="B248" s="41"/>
      <c r="C248" s="42"/>
      <c r="D248" s="241" t="s">
        <v>153</v>
      </c>
      <c r="E248" s="42"/>
      <c r="F248" s="242" t="s">
        <v>154</v>
      </c>
      <c r="G248" s="42"/>
      <c r="H248" s="42"/>
      <c r="I248" s="148"/>
      <c r="J248" s="42"/>
      <c r="K248" s="42"/>
      <c r="L248" s="46"/>
      <c r="M248" s="243"/>
      <c r="N248" s="24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153</v>
      </c>
      <c r="AU248" s="19" t="s">
        <v>81</v>
      </c>
    </row>
    <row r="249" s="13" customFormat="1">
      <c r="A249" s="13"/>
      <c r="B249" s="245"/>
      <c r="C249" s="246"/>
      <c r="D249" s="241" t="s">
        <v>155</v>
      </c>
      <c r="E249" s="246"/>
      <c r="F249" s="248" t="s">
        <v>356</v>
      </c>
      <c r="G249" s="246"/>
      <c r="H249" s="249">
        <v>1262.51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155</v>
      </c>
      <c r="AU249" s="255" t="s">
        <v>81</v>
      </c>
      <c r="AV249" s="13" t="s">
        <v>81</v>
      </c>
      <c r="AW249" s="13" t="s">
        <v>4</v>
      </c>
      <c r="AX249" s="13" t="s">
        <v>79</v>
      </c>
      <c r="AY249" s="255" t="s">
        <v>144</v>
      </c>
    </row>
    <row r="250" s="2" customFormat="1" ht="24" customHeight="1">
      <c r="A250" s="40"/>
      <c r="B250" s="41"/>
      <c r="C250" s="228" t="s">
        <v>357</v>
      </c>
      <c r="D250" s="228" t="s">
        <v>146</v>
      </c>
      <c r="E250" s="229" t="s">
        <v>358</v>
      </c>
      <c r="F250" s="230" t="s">
        <v>359</v>
      </c>
      <c r="G250" s="231" t="s">
        <v>197</v>
      </c>
      <c r="H250" s="232">
        <v>126.25100000000001</v>
      </c>
      <c r="I250" s="233"/>
      <c r="J250" s="234">
        <f>ROUND(I250*H250,2)</f>
        <v>0</v>
      </c>
      <c r="K250" s="230" t="s">
        <v>150</v>
      </c>
      <c r="L250" s="46"/>
      <c r="M250" s="235" t="s">
        <v>19</v>
      </c>
      <c r="N250" s="236" t="s">
        <v>43</v>
      </c>
      <c r="O250" s="86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151</v>
      </c>
      <c r="AT250" s="239" t="s">
        <v>146</v>
      </c>
      <c r="AU250" s="239" t="s">
        <v>81</v>
      </c>
      <c r="AY250" s="19" t="s">
        <v>144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9" t="s">
        <v>79</v>
      </c>
      <c r="BK250" s="240">
        <f>ROUND(I250*H250,2)</f>
        <v>0</v>
      </c>
      <c r="BL250" s="19" t="s">
        <v>151</v>
      </c>
      <c r="BM250" s="239" t="s">
        <v>360</v>
      </c>
    </row>
    <row r="251" s="2" customFormat="1">
      <c r="A251" s="40"/>
      <c r="B251" s="41"/>
      <c r="C251" s="42"/>
      <c r="D251" s="241" t="s">
        <v>153</v>
      </c>
      <c r="E251" s="42"/>
      <c r="F251" s="242" t="s">
        <v>154</v>
      </c>
      <c r="G251" s="42"/>
      <c r="H251" s="42"/>
      <c r="I251" s="148"/>
      <c r="J251" s="42"/>
      <c r="K251" s="42"/>
      <c r="L251" s="46"/>
      <c r="M251" s="243"/>
      <c r="N251" s="24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153</v>
      </c>
      <c r="AU251" s="19" t="s">
        <v>81</v>
      </c>
    </row>
    <row r="252" s="12" customFormat="1" ht="25.92" customHeight="1">
      <c r="A252" s="12"/>
      <c r="B252" s="212"/>
      <c r="C252" s="213"/>
      <c r="D252" s="214" t="s">
        <v>71</v>
      </c>
      <c r="E252" s="215" t="s">
        <v>361</v>
      </c>
      <c r="F252" s="215" t="s">
        <v>362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P253+P259+P265+P274+P294+P302</f>
        <v>0</v>
      </c>
      <c r="Q252" s="220"/>
      <c r="R252" s="221">
        <f>R253+R259+R265+R274+R294+R302</f>
        <v>5.0000000000000002E-05</v>
      </c>
      <c r="S252" s="220"/>
      <c r="T252" s="222">
        <f>T253+T259+T265+T274+T294+T302</f>
        <v>29.642624590000004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81</v>
      </c>
      <c r="AT252" s="224" t="s">
        <v>71</v>
      </c>
      <c r="AU252" s="224" t="s">
        <v>72</v>
      </c>
      <c r="AY252" s="223" t="s">
        <v>144</v>
      </c>
      <c r="BK252" s="225">
        <f>BK253+BK259+BK265+BK274+BK294+BK302</f>
        <v>0</v>
      </c>
    </row>
    <row r="253" s="12" customFormat="1" ht="22.8" customHeight="1">
      <c r="A253" s="12"/>
      <c r="B253" s="212"/>
      <c r="C253" s="213"/>
      <c r="D253" s="214" t="s">
        <v>71</v>
      </c>
      <c r="E253" s="226" t="s">
        <v>363</v>
      </c>
      <c r="F253" s="226" t="s">
        <v>364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SUM(P254:P258)</f>
        <v>0</v>
      </c>
      <c r="Q253" s="220"/>
      <c r="R253" s="221">
        <f>SUM(R254:R258)</f>
        <v>0</v>
      </c>
      <c r="S253" s="220"/>
      <c r="T253" s="222">
        <f>SUM(T254:T258)</f>
        <v>0.038920000000000003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81</v>
      </c>
      <c r="AT253" s="224" t="s">
        <v>71</v>
      </c>
      <c r="AU253" s="224" t="s">
        <v>79</v>
      </c>
      <c r="AY253" s="223" t="s">
        <v>144</v>
      </c>
      <c r="BK253" s="225">
        <f>SUM(BK254:BK258)</f>
        <v>0</v>
      </c>
    </row>
    <row r="254" s="2" customFormat="1" ht="16.5" customHeight="1">
      <c r="A254" s="40"/>
      <c r="B254" s="41"/>
      <c r="C254" s="228" t="s">
        <v>365</v>
      </c>
      <c r="D254" s="228" t="s">
        <v>146</v>
      </c>
      <c r="E254" s="229" t="s">
        <v>366</v>
      </c>
      <c r="F254" s="230" t="s">
        <v>367</v>
      </c>
      <c r="G254" s="231" t="s">
        <v>368</v>
      </c>
      <c r="H254" s="232">
        <v>2</v>
      </c>
      <c r="I254" s="233"/>
      <c r="J254" s="234">
        <f>ROUND(I254*H254,2)</f>
        <v>0</v>
      </c>
      <c r="K254" s="230" t="s">
        <v>150</v>
      </c>
      <c r="L254" s="46"/>
      <c r="M254" s="235" t="s">
        <v>19</v>
      </c>
      <c r="N254" s="236" t="s">
        <v>43</v>
      </c>
      <c r="O254" s="86"/>
      <c r="P254" s="237">
        <f>O254*H254</f>
        <v>0</v>
      </c>
      <c r="Q254" s="237">
        <v>0</v>
      </c>
      <c r="R254" s="237">
        <f>Q254*H254</f>
        <v>0</v>
      </c>
      <c r="S254" s="237">
        <v>0.019460000000000002</v>
      </c>
      <c r="T254" s="238">
        <f>S254*H254</f>
        <v>0.038920000000000003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9" t="s">
        <v>235</v>
      </c>
      <c r="AT254" s="239" t="s">
        <v>146</v>
      </c>
      <c r="AU254" s="239" t="s">
        <v>81</v>
      </c>
      <c r="AY254" s="19" t="s">
        <v>144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9" t="s">
        <v>79</v>
      </c>
      <c r="BK254" s="240">
        <f>ROUND(I254*H254,2)</f>
        <v>0</v>
      </c>
      <c r="BL254" s="19" t="s">
        <v>235</v>
      </c>
      <c r="BM254" s="239" t="s">
        <v>369</v>
      </c>
    </row>
    <row r="255" s="2" customFormat="1">
      <c r="A255" s="40"/>
      <c r="B255" s="41"/>
      <c r="C255" s="42"/>
      <c r="D255" s="241" t="s">
        <v>153</v>
      </c>
      <c r="E255" s="42"/>
      <c r="F255" s="242" t="s">
        <v>154</v>
      </c>
      <c r="G255" s="42"/>
      <c r="H255" s="42"/>
      <c r="I255" s="148"/>
      <c r="J255" s="42"/>
      <c r="K255" s="42"/>
      <c r="L255" s="46"/>
      <c r="M255" s="243"/>
      <c r="N255" s="24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153</v>
      </c>
      <c r="AU255" s="19" t="s">
        <v>81</v>
      </c>
    </row>
    <row r="256" s="13" customFormat="1">
      <c r="A256" s="13"/>
      <c r="B256" s="245"/>
      <c r="C256" s="246"/>
      <c r="D256" s="241" t="s">
        <v>155</v>
      </c>
      <c r="E256" s="247" t="s">
        <v>19</v>
      </c>
      <c r="F256" s="248" t="s">
        <v>370</v>
      </c>
      <c r="G256" s="246"/>
      <c r="H256" s="249">
        <v>2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155</v>
      </c>
      <c r="AU256" s="255" t="s">
        <v>81</v>
      </c>
      <c r="AV256" s="13" t="s">
        <v>81</v>
      </c>
      <c r="AW256" s="13" t="s">
        <v>33</v>
      </c>
      <c r="AX256" s="13" t="s">
        <v>79</v>
      </c>
      <c r="AY256" s="255" t="s">
        <v>144</v>
      </c>
    </row>
    <row r="257" s="2" customFormat="1" ht="24" customHeight="1">
      <c r="A257" s="40"/>
      <c r="B257" s="41"/>
      <c r="C257" s="228" t="s">
        <v>371</v>
      </c>
      <c r="D257" s="228" t="s">
        <v>146</v>
      </c>
      <c r="E257" s="229" t="s">
        <v>372</v>
      </c>
      <c r="F257" s="230" t="s">
        <v>373</v>
      </c>
      <c r="G257" s="231" t="s">
        <v>374</v>
      </c>
      <c r="H257" s="277"/>
      <c r="I257" s="233"/>
      <c r="J257" s="234">
        <f>ROUND(I257*H257,2)</f>
        <v>0</v>
      </c>
      <c r="K257" s="230" t="s">
        <v>150</v>
      </c>
      <c r="L257" s="46"/>
      <c r="M257" s="235" t="s">
        <v>19</v>
      </c>
      <c r="N257" s="236" t="s">
        <v>43</v>
      </c>
      <c r="O257" s="86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235</v>
      </c>
      <c r="AT257" s="239" t="s">
        <v>146</v>
      </c>
      <c r="AU257" s="239" t="s">
        <v>81</v>
      </c>
      <c r="AY257" s="19" t="s">
        <v>144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9" t="s">
        <v>79</v>
      </c>
      <c r="BK257" s="240">
        <f>ROUND(I257*H257,2)</f>
        <v>0</v>
      </c>
      <c r="BL257" s="19" t="s">
        <v>235</v>
      </c>
      <c r="BM257" s="239" t="s">
        <v>375</v>
      </c>
    </row>
    <row r="258" s="2" customFormat="1">
      <c r="A258" s="40"/>
      <c r="B258" s="41"/>
      <c r="C258" s="42"/>
      <c r="D258" s="241" t="s">
        <v>153</v>
      </c>
      <c r="E258" s="42"/>
      <c r="F258" s="242" t="s">
        <v>154</v>
      </c>
      <c r="G258" s="42"/>
      <c r="H258" s="42"/>
      <c r="I258" s="148"/>
      <c r="J258" s="42"/>
      <c r="K258" s="42"/>
      <c r="L258" s="46"/>
      <c r="M258" s="243"/>
      <c r="N258" s="24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153</v>
      </c>
      <c r="AU258" s="19" t="s">
        <v>81</v>
      </c>
    </row>
    <row r="259" s="12" customFormat="1" ht="22.8" customHeight="1">
      <c r="A259" s="12"/>
      <c r="B259" s="212"/>
      <c r="C259" s="213"/>
      <c r="D259" s="214" t="s">
        <v>71</v>
      </c>
      <c r="E259" s="226" t="s">
        <v>376</v>
      </c>
      <c r="F259" s="226" t="s">
        <v>377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SUM(P260:P264)</f>
        <v>0</v>
      </c>
      <c r="Q259" s="220"/>
      <c r="R259" s="221">
        <f>SUM(R260:R264)</f>
        <v>5.0000000000000002E-05</v>
      </c>
      <c r="S259" s="220"/>
      <c r="T259" s="222">
        <f>SUM(T260:T264)</f>
        <v>0.01235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81</v>
      </c>
      <c r="AT259" s="224" t="s">
        <v>71</v>
      </c>
      <c r="AU259" s="224" t="s">
        <v>79</v>
      </c>
      <c r="AY259" s="223" t="s">
        <v>144</v>
      </c>
      <c r="BK259" s="225">
        <f>SUM(BK260:BK264)</f>
        <v>0</v>
      </c>
    </row>
    <row r="260" s="2" customFormat="1" ht="16.5" customHeight="1">
      <c r="A260" s="40"/>
      <c r="B260" s="41"/>
      <c r="C260" s="228" t="s">
        <v>378</v>
      </c>
      <c r="D260" s="228" t="s">
        <v>146</v>
      </c>
      <c r="E260" s="229" t="s">
        <v>379</v>
      </c>
      <c r="F260" s="230" t="s">
        <v>380</v>
      </c>
      <c r="G260" s="231" t="s">
        <v>225</v>
      </c>
      <c r="H260" s="232">
        <v>1</v>
      </c>
      <c r="I260" s="233"/>
      <c r="J260" s="234">
        <f>ROUND(I260*H260,2)</f>
        <v>0</v>
      </c>
      <c r="K260" s="230" t="s">
        <v>150</v>
      </c>
      <c r="L260" s="46"/>
      <c r="M260" s="235" t="s">
        <v>19</v>
      </c>
      <c r="N260" s="236" t="s">
        <v>43</v>
      </c>
      <c r="O260" s="86"/>
      <c r="P260" s="237">
        <f>O260*H260</f>
        <v>0</v>
      </c>
      <c r="Q260" s="237">
        <v>5.0000000000000002E-05</v>
      </c>
      <c r="R260" s="237">
        <f>Q260*H260</f>
        <v>5.0000000000000002E-05</v>
      </c>
      <c r="S260" s="237">
        <v>0.01235</v>
      </c>
      <c r="T260" s="238">
        <f>S260*H260</f>
        <v>0.01235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235</v>
      </c>
      <c r="AT260" s="239" t="s">
        <v>146</v>
      </c>
      <c r="AU260" s="239" t="s">
        <v>81</v>
      </c>
      <c r="AY260" s="19" t="s">
        <v>144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9" t="s">
        <v>79</v>
      </c>
      <c r="BK260" s="240">
        <f>ROUND(I260*H260,2)</f>
        <v>0</v>
      </c>
      <c r="BL260" s="19" t="s">
        <v>235</v>
      </c>
      <c r="BM260" s="239" t="s">
        <v>381</v>
      </c>
    </row>
    <row r="261" s="2" customFormat="1">
      <c r="A261" s="40"/>
      <c r="B261" s="41"/>
      <c r="C261" s="42"/>
      <c r="D261" s="241" t="s">
        <v>153</v>
      </c>
      <c r="E261" s="42"/>
      <c r="F261" s="242" t="s">
        <v>154</v>
      </c>
      <c r="G261" s="42"/>
      <c r="H261" s="42"/>
      <c r="I261" s="148"/>
      <c r="J261" s="42"/>
      <c r="K261" s="42"/>
      <c r="L261" s="46"/>
      <c r="M261" s="243"/>
      <c r="N261" s="244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153</v>
      </c>
      <c r="AU261" s="19" t="s">
        <v>81</v>
      </c>
    </row>
    <row r="262" s="13" customFormat="1">
      <c r="A262" s="13"/>
      <c r="B262" s="245"/>
      <c r="C262" s="246"/>
      <c r="D262" s="241" t="s">
        <v>155</v>
      </c>
      <c r="E262" s="247" t="s">
        <v>19</v>
      </c>
      <c r="F262" s="248" t="s">
        <v>382</v>
      </c>
      <c r="G262" s="246"/>
      <c r="H262" s="249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155</v>
      </c>
      <c r="AU262" s="255" t="s">
        <v>81</v>
      </c>
      <c r="AV262" s="13" t="s">
        <v>81</v>
      </c>
      <c r="AW262" s="13" t="s">
        <v>33</v>
      </c>
      <c r="AX262" s="13" t="s">
        <v>79</v>
      </c>
      <c r="AY262" s="255" t="s">
        <v>144</v>
      </c>
    </row>
    <row r="263" s="2" customFormat="1" ht="24" customHeight="1">
      <c r="A263" s="40"/>
      <c r="B263" s="41"/>
      <c r="C263" s="228" t="s">
        <v>383</v>
      </c>
      <c r="D263" s="228" t="s">
        <v>146</v>
      </c>
      <c r="E263" s="229" t="s">
        <v>384</v>
      </c>
      <c r="F263" s="230" t="s">
        <v>385</v>
      </c>
      <c r="G263" s="231" t="s">
        <v>374</v>
      </c>
      <c r="H263" s="277"/>
      <c r="I263" s="233"/>
      <c r="J263" s="234">
        <f>ROUND(I263*H263,2)</f>
        <v>0</v>
      </c>
      <c r="K263" s="230" t="s">
        <v>150</v>
      </c>
      <c r="L263" s="46"/>
      <c r="M263" s="235" t="s">
        <v>19</v>
      </c>
      <c r="N263" s="236" t="s">
        <v>43</v>
      </c>
      <c r="O263" s="86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235</v>
      </c>
      <c r="AT263" s="239" t="s">
        <v>146</v>
      </c>
      <c r="AU263" s="239" t="s">
        <v>81</v>
      </c>
      <c r="AY263" s="19" t="s">
        <v>144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9" t="s">
        <v>79</v>
      </c>
      <c r="BK263" s="240">
        <f>ROUND(I263*H263,2)</f>
        <v>0</v>
      </c>
      <c r="BL263" s="19" t="s">
        <v>235</v>
      </c>
      <c r="BM263" s="239" t="s">
        <v>386</v>
      </c>
    </row>
    <row r="264" s="2" customFormat="1">
      <c r="A264" s="40"/>
      <c r="B264" s="41"/>
      <c r="C264" s="42"/>
      <c r="D264" s="241" t="s">
        <v>153</v>
      </c>
      <c r="E264" s="42"/>
      <c r="F264" s="242" t="s">
        <v>154</v>
      </c>
      <c r="G264" s="42"/>
      <c r="H264" s="42"/>
      <c r="I264" s="148"/>
      <c r="J264" s="42"/>
      <c r="K264" s="42"/>
      <c r="L264" s="46"/>
      <c r="M264" s="243"/>
      <c r="N264" s="244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81</v>
      </c>
    </row>
    <row r="265" s="12" customFormat="1" ht="22.8" customHeight="1">
      <c r="A265" s="12"/>
      <c r="B265" s="212"/>
      <c r="C265" s="213"/>
      <c r="D265" s="214" t="s">
        <v>71</v>
      </c>
      <c r="E265" s="226" t="s">
        <v>387</v>
      </c>
      <c r="F265" s="226" t="s">
        <v>388</v>
      </c>
      <c r="G265" s="213"/>
      <c r="H265" s="213"/>
      <c r="I265" s="216"/>
      <c r="J265" s="227">
        <f>BK265</f>
        <v>0</v>
      </c>
      <c r="K265" s="213"/>
      <c r="L265" s="218"/>
      <c r="M265" s="219"/>
      <c r="N265" s="220"/>
      <c r="O265" s="220"/>
      <c r="P265" s="221">
        <f>SUM(P266:P273)</f>
        <v>0</v>
      </c>
      <c r="Q265" s="220"/>
      <c r="R265" s="221">
        <f>SUM(R266:R273)</f>
        <v>0</v>
      </c>
      <c r="S265" s="220"/>
      <c r="T265" s="222">
        <f>SUM(T266:T273)</f>
        <v>0.67474999999999996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81</v>
      </c>
      <c r="AT265" s="224" t="s">
        <v>71</v>
      </c>
      <c r="AU265" s="224" t="s">
        <v>79</v>
      </c>
      <c r="AY265" s="223" t="s">
        <v>144</v>
      </c>
      <c r="BK265" s="225">
        <f>SUM(BK266:BK273)</f>
        <v>0</v>
      </c>
    </row>
    <row r="266" s="2" customFormat="1" ht="24" customHeight="1">
      <c r="A266" s="40"/>
      <c r="B266" s="41"/>
      <c r="C266" s="228" t="s">
        <v>389</v>
      </c>
      <c r="D266" s="228" t="s">
        <v>146</v>
      </c>
      <c r="E266" s="229" t="s">
        <v>390</v>
      </c>
      <c r="F266" s="230" t="s">
        <v>391</v>
      </c>
      <c r="G266" s="231" t="s">
        <v>327</v>
      </c>
      <c r="H266" s="232">
        <v>25</v>
      </c>
      <c r="I266" s="233"/>
      <c r="J266" s="234">
        <f>ROUND(I266*H266,2)</f>
        <v>0</v>
      </c>
      <c r="K266" s="230" t="s">
        <v>150</v>
      </c>
      <c r="L266" s="46"/>
      <c r="M266" s="235" t="s">
        <v>19</v>
      </c>
      <c r="N266" s="236" t="s">
        <v>43</v>
      </c>
      <c r="O266" s="86"/>
      <c r="P266" s="237">
        <f>O266*H266</f>
        <v>0</v>
      </c>
      <c r="Q266" s="237">
        <v>0</v>
      </c>
      <c r="R266" s="237">
        <f>Q266*H266</f>
        <v>0</v>
      </c>
      <c r="S266" s="237">
        <v>0.01419</v>
      </c>
      <c r="T266" s="238">
        <f>S266*H266</f>
        <v>0.35475000000000001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235</v>
      </c>
      <c r="AT266" s="239" t="s">
        <v>146</v>
      </c>
      <c r="AU266" s="239" t="s">
        <v>81</v>
      </c>
      <c r="AY266" s="19" t="s">
        <v>144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9" t="s">
        <v>79</v>
      </c>
      <c r="BK266" s="240">
        <f>ROUND(I266*H266,2)</f>
        <v>0</v>
      </c>
      <c r="BL266" s="19" t="s">
        <v>235</v>
      </c>
      <c r="BM266" s="239" t="s">
        <v>392</v>
      </c>
    </row>
    <row r="267" s="2" customFormat="1">
      <c r="A267" s="40"/>
      <c r="B267" s="41"/>
      <c r="C267" s="42"/>
      <c r="D267" s="241" t="s">
        <v>153</v>
      </c>
      <c r="E267" s="42"/>
      <c r="F267" s="242" t="s">
        <v>154</v>
      </c>
      <c r="G267" s="42"/>
      <c r="H267" s="42"/>
      <c r="I267" s="148"/>
      <c r="J267" s="42"/>
      <c r="K267" s="42"/>
      <c r="L267" s="46"/>
      <c r="M267" s="243"/>
      <c r="N267" s="244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153</v>
      </c>
      <c r="AU267" s="19" t="s">
        <v>81</v>
      </c>
    </row>
    <row r="268" s="13" customFormat="1">
      <c r="A268" s="13"/>
      <c r="B268" s="245"/>
      <c r="C268" s="246"/>
      <c r="D268" s="241" t="s">
        <v>155</v>
      </c>
      <c r="E268" s="247" t="s">
        <v>19</v>
      </c>
      <c r="F268" s="248" t="s">
        <v>393</v>
      </c>
      <c r="G268" s="246"/>
      <c r="H268" s="249">
        <v>25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155</v>
      </c>
      <c r="AU268" s="255" t="s">
        <v>81</v>
      </c>
      <c r="AV268" s="13" t="s">
        <v>81</v>
      </c>
      <c r="AW268" s="13" t="s">
        <v>33</v>
      </c>
      <c r="AX268" s="13" t="s">
        <v>79</v>
      </c>
      <c r="AY268" s="255" t="s">
        <v>144</v>
      </c>
    </row>
    <row r="269" s="2" customFormat="1" ht="16.5" customHeight="1">
      <c r="A269" s="40"/>
      <c r="B269" s="41"/>
      <c r="C269" s="228" t="s">
        <v>394</v>
      </c>
      <c r="D269" s="228" t="s">
        <v>146</v>
      </c>
      <c r="E269" s="229" t="s">
        <v>395</v>
      </c>
      <c r="F269" s="230" t="s">
        <v>396</v>
      </c>
      <c r="G269" s="231" t="s">
        <v>225</v>
      </c>
      <c r="H269" s="232">
        <v>1</v>
      </c>
      <c r="I269" s="233"/>
      <c r="J269" s="234">
        <f>ROUND(I269*H269,2)</f>
        <v>0</v>
      </c>
      <c r="K269" s="230" t="s">
        <v>150</v>
      </c>
      <c r="L269" s="46"/>
      <c r="M269" s="235" t="s">
        <v>19</v>
      </c>
      <c r="N269" s="236" t="s">
        <v>43</v>
      </c>
      <c r="O269" s="86"/>
      <c r="P269" s="237">
        <f>O269*H269</f>
        <v>0</v>
      </c>
      <c r="Q269" s="237">
        <v>0</v>
      </c>
      <c r="R269" s="237">
        <f>Q269*H269</f>
        <v>0</v>
      </c>
      <c r="S269" s="237">
        <v>0.32000000000000001</v>
      </c>
      <c r="T269" s="238">
        <f>S269*H269</f>
        <v>0.32000000000000001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235</v>
      </c>
      <c r="AT269" s="239" t="s">
        <v>146</v>
      </c>
      <c r="AU269" s="239" t="s">
        <v>81</v>
      </c>
      <c r="AY269" s="19" t="s">
        <v>144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79</v>
      </c>
      <c r="BK269" s="240">
        <f>ROUND(I269*H269,2)</f>
        <v>0</v>
      </c>
      <c r="BL269" s="19" t="s">
        <v>235</v>
      </c>
      <c r="BM269" s="239" t="s">
        <v>397</v>
      </c>
    </row>
    <row r="270" s="2" customFormat="1">
      <c r="A270" s="40"/>
      <c r="B270" s="41"/>
      <c r="C270" s="42"/>
      <c r="D270" s="241" t="s">
        <v>153</v>
      </c>
      <c r="E270" s="42"/>
      <c r="F270" s="242" t="s">
        <v>154</v>
      </c>
      <c r="G270" s="42"/>
      <c r="H270" s="42"/>
      <c r="I270" s="148"/>
      <c r="J270" s="42"/>
      <c r="K270" s="42"/>
      <c r="L270" s="46"/>
      <c r="M270" s="243"/>
      <c r="N270" s="24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153</v>
      </c>
      <c r="AU270" s="19" t="s">
        <v>81</v>
      </c>
    </row>
    <row r="271" s="13" customFormat="1">
      <c r="A271" s="13"/>
      <c r="B271" s="245"/>
      <c r="C271" s="246"/>
      <c r="D271" s="241" t="s">
        <v>155</v>
      </c>
      <c r="E271" s="247" t="s">
        <v>19</v>
      </c>
      <c r="F271" s="248" t="s">
        <v>398</v>
      </c>
      <c r="G271" s="246"/>
      <c r="H271" s="249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155</v>
      </c>
      <c r="AU271" s="255" t="s">
        <v>81</v>
      </c>
      <c r="AV271" s="13" t="s">
        <v>81</v>
      </c>
      <c r="AW271" s="13" t="s">
        <v>33</v>
      </c>
      <c r="AX271" s="13" t="s">
        <v>79</v>
      </c>
      <c r="AY271" s="255" t="s">
        <v>144</v>
      </c>
    </row>
    <row r="272" s="2" customFormat="1" ht="24" customHeight="1">
      <c r="A272" s="40"/>
      <c r="B272" s="41"/>
      <c r="C272" s="228" t="s">
        <v>399</v>
      </c>
      <c r="D272" s="228" t="s">
        <v>146</v>
      </c>
      <c r="E272" s="229" t="s">
        <v>400</v>
      </c>
      <c r="F272" s="230" t="s">
        <v>401</v>
      </c>
      <c r="G272" s="231" t="s">
        <v>374</v>
      </c>
      <c r="H272" s="277"/>
      <c r="I272" s="233"/>
      <c r="J272" s="234">
        <f>ROUND(I272*H272,2)</f>
        <v>0</v>
      </c>
      <c r="K272" s="230" t="s">
        <v>150</v>
      </c>
      <c r="L272" s="46"/>
      <c r="M272" s="235" t="s">
        <v>19</v>
      </c>
      <c r="N272" s="236" t="s">
        <v>43</v>
      </c>
      <c r="O272" s="86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235</v>
      </c>
      <c r="AT272" s="239" t="s">
        <v>146</v>
      </c>
      <c r="AU272" s="239" t="s">
        <v>81</v>
      </c>
      <c r="AY272" s="19" t="s">
        <v>144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9" t="s">
        <v>79</v>
      </c>
      <c r="BK272" s="240">
        <f>ROUND(I272*H272,2)</f>
        <v>0</v>
      </c>
      <c r="BL272" s="19" t="s">
        <v>235</v>
      </c>
      <c r="BM272" s="239" t="s">
        <v>402</v>
      </c>
    </row>
    <row r="273" s="2" customFormat="1">
      <c r="A273" s="40"/>
      <c r="B273" s="41"/>
      <c r="C273" s="42"/>
      <c r="D273" s="241" t="s">
        <v>153</v>
      </c>
      <c r="E273" s="42"/>
      <c r="F273" s="242" t="s">
        <v>154</v>
      </c>
      <c r="G273" s="42"/>
      <c r="H273" s="42"/>
      <c r="I273" s="148"/>
      <c r="J273" s="42"/>
      <c r="K273" s="42"/>
      <c r="L273" s="46"/>
      <c r="M273" s="243"/>
      <c r="N273" s="24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153</v>
      </c>
      <c r="AU273" s="19" t="s">
        <v>81</v>
      </c>
    </row>
    <row r="274" s="12" customFormat="1" ht="22.8" customHeight="1">
      <c r="A274" s="12"/>
      <c r="B274" s="212"/>
      <c r="C274" s="213"/>
      <c r="D274" s="214" t="s">
        <v>71</v>
      </c>
      <c r="E274" s="226" t="s">
        <v>403</v>
      </c>
      <c r="F274" s="226" t="s">
        <v>404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SUM(P275:P293)</f>
        <v>0</v>
      </c>
      <c r="Q274" s="220"/>
      <c r="R274" s="221">
        <f>SUM(R275:R293)</f>
        <v>0</v>
      </c>
      <c r="S274" s="220"/>
      <c r="T274" s="222">
        <f>SUM(T275:T293)</f>
        <v>11.105440589999999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81</v>
      </c>
      <c r="AT274" s="224" t="s">
        <v>71</v>
      </c>
      <c r="AU274" s="224" t="s">
        <v>79</v>
      </c>
      <c r="AY274" s="223" t="s">
        <v>144</v>
      </c>
      <c r="BK274" s="225">
        <f>SUM(BK275:BK293)</f>
        <v>0</v>
      </c>
    </row>
    <row r="275" s="2" customFormat="1" ht="16.5" customHeight="1">
      <c r="A275" s="40"/>
      <c r="B275" s="41"/>
      <c r="C275" s="228" t="s">
        <v>405</v>
      </c>
      <c r="D275" s="228" t="s">
        <v>146</v>
      </c>
      <c r="E275" s="229" t="s">
        <v>406</v>
      </c>
      <c r="F275" s="230" t="s">
        <v>407</v>
      </c>
      <c r="G275" s="231" t="s">
        <v>203</v>
      </c>
      <c r="H275" s="232">
        <v>133.52699999999999</v>
      </c>
      <c r="I275" s="233"/>
      <c r="J275" s="234">
        <f>ROUND(I275*H275,2)</f>
        <v>0</v>
      </c>
      <c r="K275" s="230" t="s">
        <v>150</v>
      </c>
      <c r="L275" s="46"/>
      <c r="M275" s="235" t="s">
        <v>19</v>
      </c>
      <c r="N275" s="236" t="s">
        <v>43</v>
      </c>
      <c r="O275" s="86"/>
      <c r="P275" s="237">
        <f>O275*H275</f>
        <v>0</v>
      </c>
      <c r="Q275" s="237">
        <v>0</v>
      </c>
      <c r="R275" s="237">
        <f>Q275*H275</f>
        <v>0</v>
      </c>
      <c r="S275" s="237">
        <v>0.083169999999999994</v>
      </c>
      <c r="T275" s="238">
        <f>S275*H275</f>
        <v>11.105440589999999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235</v>
      </c>
      <c r="AT275" s="239" t="s">
        <v>146</v>
      </c>
      <c r="AU275" s="239" t="s">
        <v>81</v>
      </c>
      <c r="AY275" s="19" t="s">
        <v>144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9" t="s">
        <v>79</v>
      </c>
      <c r="BK275" s="240">
        <f>ROUND(I275*H275,2)</f>
        <v>0</v>
      </c>
      <c r="BL275" s="19" t="s">
        <v>235</v>
      </c>
      <c r="BM275" s="239" t="s">
        <v>408</v>
      </c>
    </row>
    <row r="276" s="2" customFormat="1">
      <c r="A276" s="40"/>
      <c r="B276" s="41"/>
      <c r="C276" s="42"/>
      <c r="D276" s="241" t="s">
        <v>153</v>
      </c>
      <c r="E276" s="42"/>
      <c r="F276" s="242" t="s">
        <v>154</v>
      </c>
      <c r="G276" s="42"/>
      <c r="H276" s="42"/>
      <c r="I276" s="148"/>
      <c r="J276" s="42"/>
      <c r="K276" s="42"/>
      <c r="L276" s="46"/>
      <c r="M276" s="243"/>
      <c r="N276" s="244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153</v>
      </c>
      <c r="AU276" s="19" t="s">
        <v>81</v>
      </c>
    </row>
    <row r="277" s="13" customFormat="1">
      <c r="A277" s="13"/>
      <c r="B277" s="245"/>
      <c r="C277" s="246"/>
      <c r="D277" s="241" t="s">
        <v>155</v>
      </c>
      <c r="E277" s="247" t="s">
        <v>19</v>
      </c>
      <c r="F277" s="248" t="s">
        <v>409</v>
      </c>
      <c r="G277" s="246"/>
      <c r="H277" s="249">
        <v>6.0499999999999998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155</v>
      </c>
      <c r="AU277" s="255" t="s">
        <v>81</v>
      </c>
      <c r="AV277" s="13" t="s">
        <v>81</v>
      </c>
      <c r="AW277" s="13" t="s">
        <v>33</v>
      </c>
      <c r="AX277" s="13" t="s">
        <v>72</v>
      </c>
      <c r="AY277" s="255" t="s">
        <v>144</v>
      </c>
    </row>
    <row r="278" s="13" customFormat="1">
      <c r="A278" s="13"/>
      <c r="B278" s="245"/>
      <c r="C278" s="246"/>
      <c r="D278" s="241" t="s">
        <v>155</v>
      </c>
      <c r="E278" s="247" t="s">
        <v>19</v>
      </c>
      <c r="F278" s="248" t="s">
        <v>410</v>
      </c>
      <c r="G278" s="246"/>
      <c r="H278" s="249">
        <v>14.977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155</v>
      </c>
      <c r="AU278" s="255" t="s">
        <v>81</v>
      </c>
      <c r="AV278" s="13" t="s">
        <v>81</v>
      </c>
      <c r="AW278" s="13" t="s">
        <v>33</v>
      </c>
      <c r="AX278" s="13" t="s">
        <v>72</v>
      </c>
      <c r="AY278" s="255" t="s">
        <v>144</v>
      </c>
    </row>
    <row r="279" s="13" customFormat="1">
      <c r="A279" s="13"/>
      <c r="B279" s="245"/>
      <c r="C279" s="246"/>
      <c r="D279" s="241" t="s">
        <v>155</v>
      </c>
      <c r="E279" s="247" t="s">
        <v>19</v>
      </c>
      <c r="F279" s="248" t="s">
        <v>411</v>
      </c>
      <c r="G279" s="246"/>
      <c r="H279" s="249">
        <v>6.7999999999999998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155</v>
      </c>
      <c r="AU279" s="255" t="s">
        <v>81</v>
      </c>
      <c r="AV279" s="13" t="s">
        <v>81</v>
      </c>
      <c r="AW279" s="13" t="s">
        <v>33</v>
      </c>
      <c r="AX279" s="13" t="s">
        <v>72</v>
      </c>
      <c r="AY279" s="255" t="s">
        <v>144</v>
      </c>
    </row>
    <row r="280" s="13" customFormat="1">
      <c r="A280" s="13"/>
      <c r="B280" s="245"/>
      <c r="C280" s="246"/>
      <c r="D280" s="241" t="s">
        <v>155</v>
      </c>
      <c r="E280" s="247" t="s">
        <v>19</v>
      </c>
      <c r="F280" s="248" t="s">
        <v>412</v>
      </c>
      <c r="G280" s="246"/>
      <c r="H280" s="249">
        <v>2.9500000000000002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155</v>
      </c>
      <c r="AU280" s="255" t="s">
        <v>81</v>
      </c>
      <c r="AV280" s="13" t="s">
        <v>81</v>
      </c>
      <c r="AW280" s="13" t="s">
        <v>33</v>
      </c>
      <c r="AX280" s="13" t="s">
        <v>72</v>
      </c>
      <c r="AY280" s="255" t="s">
        <v>144</v>
      </c>
    </row>
    <row r="281" s="13" customFormat="1">
      <c r="A281" s="13"/>
      <c r="B281" s="245"/>
      <c r="C281" s="246"/>
      <c r="D281" s="241" t="s">
        <v>155</v>
      </c>
      <c r="E281" s="247" t="s">
        <v>19</v>
      </c>
      <c r="F281" s="248" t="s">
        <v>413</v>
      </c>
      <c r="G281" s="246"/>
      <c r="H281" s="249">
        <v>2.5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155</v>
      </c>
      <c r="AU281" s="255" t="s">
        <v>81</v>
      </c>
      <c r="AV281" s="13" t="s">
        <v>81</v>
      </c>
      <c r="AW281" s="13" t="s">
        <v>33</v>
      </c>
      <c r="AX281" s="13" t="s">
        <v>72</v>
      </c>
      <c r="AY281" s="255" t="s">
        <v>144</v>
      </c>
    </row>
    <row r="282" s="13" customFormat="1">
      <c r="A282" s="13"/>
      <c r="B282" s="245"/>
      <c r="C282" s="246"/>
      <c r="D282" s="241" t="s">
        <v>155</v>
      </c>
      <c r="E282" s="247" t="s">
        <v>19</v>
      </c>
      <c r="F282" s="248" t="s">
        <v>414</v>
      </c>
      <c r="G282" s="246"/>
      <c r="H282" s="249">
        <v>6.0999999999999996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155</v>
      </c>
      <c r="AU282" s="255" t="s">
        <v>81</v>
      </c>
      <c r="AV282" s="13" t="s">
        <v>81</v>
      </c>
      <c r="AW282" s="13" t="s">
        <v>33</v>
      </c>
      <c r="AX282" s="13" t="s">
        <v>72</v>
      </c>
      <c r="AY282" s="255" t="s">
        <v>144</v>
      </c>
    </row>
    <row r="283" s="13" customFormat="1">
      <c r="A283" s="13"/>
      <c r="B283" s="245"/>
      <c r="C283" s="246"/>
      <c r="D283" s="241" t="s">
        <v>155</v>
      </c>
      <c r="E283" s="247" t="s">
        <v>19</v>
      </c>
      <c r="F283" s="248" t="s">
        <v>415</v>
      </c>
      <c r="G283" s="246"/>
      <c r="H283" s="249">
        <v>5.25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155</v>
      </c>
      <c r="AU283" s="255" t="s">
        <v>81</v>
      </c>
      <c r="AV283" s="13" t="s">
        <v>81</v>
      </c>
      <c r="AW283" s="13" t="s">
        <v>33</v>
      </c>
      <c r="AX283" s="13" t="s">
        <v>72</v>
      </c>
      <c r="AY283" s="255" t="s">
        <v>144</v>
      </c>
    </row>
    <row r="284" s="13" customFormat="1">
      <c r="A284" s="13"/>
      <c r="B284" s="245"/>
      <c r="C284" s="246"/>
      <c r="D284" s="241" t="s">
        <v>155</v>
      </c>
      <c r="E284" s="247" t="s">
        <v>19</v>
      </c>
      <c r="F284" s="248" t="s">
        <v>416</v>
      </c>
      <c r="G284" s="246"/>
      <c r="H284" s="249">
        <v>6.0499999999999998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155</v>
      </c>
      <c r="AU284" s="255" t="s">
        <v>81</v>
      </c>
      <c r="AV284" s="13" t="s">
        <v>81</v>
      </c>
      <c r="AW284" s="13" t="s">
        <v>33</v>
      </c>
      <c r="AX284" s="13" t="s">
        <v>72</v>
      </c>
      <c r="AY284" s="255" t="s">
        <v>144</v>
      </c>
    </row>
    <row r="285" s="13" customFormat="1">
      <c r="A285" s="13"/>
      <c r="B285" s="245"/>
      <c r="C285" s="246"/>
      <c r="D285" s="241" t="s">
        <v>155</v>
      </c>
      <c r="E285" s="247" t="s">
        <v>19</v>
      </c>
      <c r="F285" s="248" t="s">
        <v>417</v>
      </c>
      <c r="G285" s="246"/>
      <c r="H285" s="249">
        <v>6.5499999999999998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155</v>
      </c>
      <c r="AU285" s="255" t="s">
        <v>81</v>
      </c>
      <c r="AV285" s="13" t="s">
        <v>81</v>
      </c>
      <c r="AW285" s="13" t="s">
        <v>33</v>
      </c>
      <c r="AX285" s="13" t="s">
        <v>72</v>
      </c>
      <c r="AY285" s="255" t="s">
        <v>144</v>
      </c>
    </row>
    <row r="286" s="13" customFormat="1">
      <c r="A286" s="13"/>
      <c r="B286" s="245"/>
      <c r="C286" s="246"/>
      <c r="D286" s="241" t="s">
        <v>155</v>
      </c>
      <c r="E286" s="247" t="s">
        <v>19</v>
      </c>
      <c r="F286" s="248" t="s">
        <v>418</v>
      </c>
      <c r="G286" s="246"/>
      <c r="H286" s="249">
        <v>6.8499999999999996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155</v>
      </c>
      <c r="AU286" s="255" t="s">
        <v>81</v>
      </c>
      <c r="AV286" s="13" t="s">
        <v>81</v>
      </c>
      <c r="AW286" s="13" t="s">
        <v>33</v>
      </c>
      <c r="AX286" s="13" t="s">
        <v>72</v>
      </c>
      <c r="AY286" s="255" t="s">
        <v>144</v>
      </c>
    </row>
    <row r="287" s="13" customFormat="1">
      <c r="A287" s="13"/>
      <c r="B287" s="245"/>
      <c r="C287" s="246"/>
      <c r="D287" s="241" t="s">
        <v>155</v>
      </c>
      <c r="E287" s="247" t="s">
        <v>19</v>
      </c>
      <c r="F287" s="248" t="s">
        <v>419</v>
      </c>
      <c r="G287" s="246"/>
      <c r="H287" s="249">
        <v>11.949999999999999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155</v>
      </c>
      <c r="AU287" s="255" t="s">
        <v>81</v>
      </c>
      <c r="AV287" s="13" t="s">
        <v>81</v>
      </c>
      <c r="AW287" s="13" t="s">
        <v>33</v>
      </c>
      <c r="AX287" s="13" t="s">
        <v>72</v>
      </c>
      <c r="AY287" s="255" t="s">
        <v>144</v>
      </c>
    </row>
    <row r="288" s="13" customFormat="1">
      <c r="A288" s="13"/>
      <c r="B288" s="245"/>
      <c r="C288" s="246"/>
      <c r="D288" s="241" t="s">
        <v>155</v>
      </c>
      <c r="E288" s="247" t="s">
        <v>19</v>
      </c>
      <c r="F288" s="248" t="s">
        <v>420</v>
      </c>
      <c r="G288" s="246"/>
      <c r="H288" s="249">
        <v>35.850000000000001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155</v>
      </c>
      <c r="AU288" s="255" t="s">
        <v>81</v>
      </c>
      <c r="AV288" s="13" t="s">
        <v>81</v>
      </c>
      <c r="AW288" s="13" t="s">
        <v>33</v>
      </c>
      <c r="AX288" s="13" t="s">
        <v>72</v>
      </c>
      <c r="AY288" s="255" t="s">
        <v>144</v>
      </c>
    </row>
    <row r="289" s="13" customFormat="1">
      <c r="A289" s="13"/>
      <c r="B289" s="245"/>
      <c r="C289" s="246"/>
      <c r="D289" s="241" t="s">
        <v>155</v>
      </c>
      <c r="E289" s="247" t="s">
        <v>19</v>
      </c>
      <c r="F289" s="248" t="s">
        <v>421</v>
      </c>
      <c r="G289" s="246"/>
      <c r="H289" s="249">
        <v>6.4000000000000004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155</v>
      </c>
      <c r="AU289" s="255" t="s">
        <v>81</v>
      </c>
      <c r="AV289" s="13" t="s">
        <v>81</v>
      </c>
      <c r="AW289" s="13" t="s">
        <v>33</v>
      </c>
      <c r="AX289" s="13" t="s">
        <v>72</v>
      </c>
      <c r="AY289" s="255" t="s">
        <v>144</v>
      </c>
    </row>
    <row r="290" s="13" customFormat="1">
      <c r="A290" s="13"/>
      <c r="B290" s="245"/>
      <c r="C290" s="246"/>
      <c r="D290" s="241" t="s">
        <v>155</v>
      </c>
      <c r="E290" s="247" t="s">
        <v>19</v>
      </c>
      <c r="F290" s="248" t="s">
        <v>422</v>
      </c>
      <c r="G290" s="246"/>
      <c r="H290" s="249">
        <v>15.25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155</v>
      </c>
      <c r="AU290" s="255" t="s">
        <v>81</v>
      </c>
      <c r="AV290" s="13" t="s">
        <v>81</v>
      </c>
      <c r="AW290" s="13" t="s">
        <v>33</v>
      </c>
      <c r="AX290" s="13" t="s">
        <v>72</v>
      </c>
      <c r="AY290" s="255" t="s">
        <v>144</v>
      </c>
    </row>
    <row r="291" s="14" customFormat="1">
      <c r="A291" s="14"/>
      <c r="B291" s="256"/>
      <c r="C291" s="257"/>
      <c r="D291" s="241" t="s">
        <v>155</v>
      </c>
      <c r="E291" s="258" t="s">
        <v>19</v>
      </c>
      <c r="F291" s="259" t="s">
        <v>170</v>
      </c>
      <c r="G291" s="257"/>
      <c r="H291" s="260">
        <v>133.52700000000002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155</v>
      </c>
      <c r="AU291" s="266" t="s">
        <v>81</v>
      </c>
      <c r="AV291" s="14" t="s">
        <v>151</v>
      </c>
      <c r="AW291" s="14" t="s">
        <v>33</v>
      </c>
      <c r="AX291" s="14" t="s">
        <v>79</v>
      </c>
      <c r="AY291" s="266" t="s">
        <v>144</v>
      </c>
    </row>
    <row r="292" s="2" customFormat="1" ht="24" customHeight="1">
      <c r="A292" s="40"/>
      <c r="B292" s="41"/>
      <c r="C292" s="228" t="s">
        <v>423</v>
      </c>
      <c r="D292" s="228" t="s">
        <v>146</v>
      </c>
      <c r="E292" s="229" t="s">
        <v>424</v>
      </c>
      <c r="F292" s="230" t="s">
        <v>425</v>
      </c>
      <c r="G292" s="231" t="s">
        <v>374</v>
      </c>
      <c r="H292" s="277"/>
      <c r="I292" s="233"/>
      <c r="J292" s="234">
        <f>ROUND(I292*H292,2)</f>
        <v>0</v>
      </c>
      <c r="K292" s="230" t="s">
        <v>150</v>
      </c>
      <c r="L292" s="46"/>
      <c r="M292" s="235" t="s">
        <v>19</v>
      </c>
      <c r="N292" s="236" t="s">
        <v>43</v>
      </c>
      <c r="O292" s="86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235</v>
      </c>
      <c r="AT292" s="239" t="s">
        <v>146</v>
      </c>
      <c r="AU292" s="239" t="s">
        <v>81</v>
      </c>
      <c r="AY292" s="19" t="s">
        <v>144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9" t="s">
        <v>79</v>
      </c>
      <c r="BK292" s="240">
        <f>ROUND(I292*H292,2)</f>
        <v>0</v>
      </c>
      <c r="BL292" s="19" t="s">
        <v>235</v>
      </c>
      <c r="BM292" s="239" t="s">
        <v>426</v>
      </c>
    </row>
    <row r="293" s="2" customFormat="1">
      <c r="A293" s="40"/>
      <c r="B293" s="41"/>
      <c r="C293" s="42"/>
      <c r="D293" s="241" t="s">
        <v>153</v>
      </c>
      <c r="E293" s="42"/>
      <c r="F293" s="242" t="s">
        <v>154</v>
      </c>
      <c r="G293" s="42"/>
      <c r="H293" s="42"/>
      <c r="I293" s="148"/>
      <c r="J293" s="42"/>
      <c r="K293" s="42"/>
      <c r="L293" s="46"/>
      <c r="M293" s="243"/>
      <c r="N293" s="244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153</v>
      </c>
      <c r="AU293" s="19" t="s">
        <v>81</v>
      </c>
    </row>
    <row r="294" s="12" customFormat="1" ht="22.8" customHeight="1">
      <c r="A294" s="12"/>
      <c r="B294" s="212"/>
      <c r="C294" s="213"/>
      <c r="D294" s="214" t="s">
        <v>71</v>
      </c>
      <c r="E294" s="226" t="s">
        <v>427</v>
      </c>
      <c r="F294" s="226" t="s">
        <v>428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SUM(P295:P301)</f>
        <v>0</v>
      </c>
      <c r="Q294" s="220"/>
      <c r="R294" s="221">
        <f>SUM(R295:R301)</f>
        <v>0</v>
      </c>
      <c r="S294" s="220"/>
      <c r="T294" s="222">
        <f>SUM(T295:T301)</f>
        <v>0.28410000000000002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81</v>
      </c>
      <c r="AT294" s="224" t="s">
        <v>71</v>
      </c>
      <c r="AU294" s="224" t="s">
        <v>79</v>
      </c>
      <c r="AY294" s="223" t="s">
        <v>144</v>
      </c>
      <c r="BK294" s="225">
        <f>SUM(BK295:BK301)</f>
        <v>0</v>
      </c>
    </row>
    <row r="295" s="2" customFormat="1" ht="16.5" customHeight="1">
      <c r="A295" s="40"/>
      <c r="B295" s="41"/>
      <c r="C295" s="228" t="s">
        <v>429</v>
      </c>
      <c r="D295" s="228" t="s">
        <v>146</v>
      </c>
      <c r="E295" s="229" t="s">
        <v>430</v>
      </c>
      <c r="F295" s="230" t="s">
        <v>431</v>
      </c>
      <c r="G295" s="231" t="s">
        <v>203</v>
      </c>
      <c r="H295" s="232">
        <v>94.700000000000003</v>
      </c>
      <c r="I295" s="233"/>
      <c r="J295" s="234">
        <f>ROUND(I295*H295,2)</f>
        <v>0</v>
      </c>
      <c r="K295" s="230" t="s">
        <v>150</v>
      </c>
      <c r="L295" s="46"/>
      <c r="M295" s="235" t="s">
        <v>19</v>
      </c>
      <c r="N295" s="236" t="s">
        <v>43</v>
      </c>
      <c r="O295" s="86"/>
      <c r="P295" s="237">
        <f>O295*H295</f>
        <v>0</v>
      </c>
      <c r="Q295" s="237">
        <v>0</v>
      </c>
      <c r="R295" s="237">
        <f>Q295*H295</f>
        <v>0</v>
      </c>
      <c r="S295" s="237">
        <v>0.0030000000000000001</v>
      </c>
      <c r="T295" s="238">
        <f>S295*H295</f>
        <v>0.28410000000000002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235</v>
      </c>
      <c r="AT295" s="239" t="s">
        <v>146</v>
      </c>
      <c r="AU295" s="239" t="s">
        <v>81</v>
      </c>
      <c r="AY295" s="19" t="s">
        <v>144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9" t="s">
        <v>79</v>
      </c>
      <c r="BK295" s="240">
        <f>ROUND(I295*H295,2)</f>
        <v>0</v>
      </c>
      <c r="BL295" s="19" t="s">
        <v>235</v>
      </c>
      <c r="BM295" s="239" t="s">
        <v>432</v>
      </c>
    </row>
    <row r="296" s="2" customFormat="1">
      <c r="A296" s="40"/>
      <c r="B296" s="41"/>
      <c r="C296" s="42"/>
      <c r="D296" s="241" t="s">
        <v>153</v>
      </c>
      <c r="E296" s="42"/>
      <c r="F296" s="242" t="s">
        <v>154</v>
      </c>
      <c r="G296" s="42"/>
      <c r="H296" s="42"/>
      <c r="I296" s="148"/>
      <c r="J296" s="42"/>
      <c r="K296" s="42"/>
      <c r="L296" s="46"/>
      <c r="M296" s="243"/>
      <c r="N296" s="24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13" customFormat="1">
      <c r="A297" s="13"/>
      <c r="B297" s="245"/>
      <c r="C297" s="246"/>
      <c r="D297" s="241" t="s">
        <v>155</v>
      </c>
      <c r="E297" s="247" t="s">
        <v>19</v>
      </c>
      <c r="F297" s="248" t="s">
        <v>433</v>
      </c>
      <c r="G297" s="246"/>
      <c r="H297" s="249">
        <v>87.5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155</v>
      </c>
      <c r="AU297" s="255" t="s">
        <v>81</v>
      </c>
      <c r="AV297" s="13" t="s">
        <v>81</v>
      </c>
      <c r="AW297" s="13" t="s">
        <v>33</v>
      </c>
      <c r="AX297" s="13" t="s">
        <v>72</v>
      </c>
      <c r="AY297" s="255" t="s">
        <v>144</v>
      </c>
    </row>
    <row r="298" s="13" customFormat="1">
      <c r="A298" s="13"/>
      <c r="B298" s="245"/>
      <c r="C298" s="246"/>
      <c r="D298" s="241" t="s">
        <v>155</v>
      </c>
      <c r="E298" s="247" t="s">
        <v>19</v>
      </c>
      <c r="F298" s="248" t="s">
        <v>434</v>
      </c>
      <c r="G298" s="246"/>
      <c r="H298" s="249">
        <v>7.2000000000000002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155</v>
      </c>
      <c r="AU298" s="255" t="s">
        <v>81</v>
      </c>
      <c r="AV298" s="13" t="s">
        <v>81</v>
      </c>
      <c r="AW298" s="13" t="s">
        <v>33</v>
      </c>
      <c r="AX298" s="13" t="s">
        <v>72</v>
      </c>
      <c r="AY298" s="255" t="s">
        <v>144</v>
      </c>
    </row>
    <row r="299" s="14" customFormat="1">
      <c r="A299" s="14"/>
      <c r="B299" s="256"/>
      <c r="C299" s="257"/>
      <c r="D299" s="241" t="s">
        <v>155</v>
      </c>
      <c r="E299" s="258" t="s">
        <v>19</v>
      </c>
      <c r="F299" s="259" t="s">
        <v>170</v>
      </c>
      <c r="G299" s="257"/>
      <c r="H299" s="260">
        <v>94.700000000000003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155</v>
      </c>
      <c r="AU299" s="266" t="s">
        <v>81</v>
      </c>
      <c r="AV299" s="14" t="s">
        <v>151</v>
      </c>
      <c r="AW299" s="14" t="s">
        <v>33</v>
      </c>
      <c r="AX299" s="14" t="s">
        <v>79</v>
      </c>
      <c r="AY299" s="266" t="s">
        <v>144</v>
      </c>
    </row>
    <row r="300" s="2" customFormat="1" ht="24" customHeight="1">
      <c r="A300" s="40"/>
      <c r="B300" s="41"/>
      <c r="C300" s="228" t="s">
        <v>435</v>
      </c>
      <c r="D300" s="228" t="s">
        <v>146</v>
      </c>
      <c r="E300" s="229" t="s">
        <v>436</v>
      </c>
      <c r="F300" s="230" t="s">
        <v>437</v>
      </c>
      <c r="G300" s="231" t="s">
        <v>374</v>
      </c>
      <c r="H300" s="277"/>
      <c r="I300" s="233"/>
      <c r="J300" s="234">
        <f>ROUND(I300*H300,2)</f>
        <v>0</v>
      </c>
      <c r="K300" s="230" t="s">
        <v>150</v>
      </c>
      <c r="L300" s="46"/>
      <c r="M300" s="235" t="s">
        <v>19</v>
      </c>
      <c r="N300" s="236" t="s">
        <v>43</v>
      </c>
      <c r="O300" s="86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235</v>
      </c>
      <c r="AT300" s="239" t="s">
        <v>146</v>
      </c>
      <c r="AU300" s="239" t="s">
        <v>81</v>
      </c>
      <c r="AY300" s="19" t="s">
        <v>144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9" t="s">
        <v>79</v>
      </c>
      <c r="BK300" s="240">
        <f>ROUND(I300*H300,2)</f>
        <v>0</v>
      </c>
      <c r="BL300" s="19" t="s">
        <v>235</v>
      </c>
      <c r="BM300" s="239" t="s">
        <v>438</v>
      </c>
    </row>
    <row r="301" s="2" customFormat="1">
      <c r="A301" s="40"/>
      <c r="B301" s="41"/>
      <c r="C301" s="42"/>
      <c r="D301" s="241" t="s">
        <v>153</v>
      </c>
      <c r="E301" s="42"/>
      <c r="F301" s="242" t="s">
        <v>154</v>
      </c>
      <c r="G301" s="42"/>
      <c r="H301" s="42"/>
      <c r="I301" s="148"/>
      <c r="J301" s="42"/>
      <c r="K301" s="42"/>
      <c r="L301" s="46"/>
      <c r="M301" s="243"/>
      <c r="N301" s="244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81</v>
      </c>
    </row>
    <row r="302" s="12" customFormat="1" ht="22.8" customHeight="1">
      <c r="A302" s="12"/>
      <c r="B302" s="212"/>
      <c r="C302" s="213"/>
      <c r="D302" s="214" t="s">
        <v>71</v>
      </c>
      <c r="E302" s="226" t="s">
        <v>439</v>
      </c>
      <c r="F302" s="226" t="s">
        <v>440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SUM(P303:P319)</f>
        <v>0</v>
      </c>
      <c r="Q302" s="220"/>
      <c r="R302" s="221">
        <f>SUM(R303:R319)</f>
        <v>0</v>
      </c>
      <c r="S302" s="220"/>
      <c r="T302" s="222">
        <f>SUM(T303:T319)</f>
        <v>17.527064000000003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81</v>
      </c>
      <c r="AT302" s="224" t="s">
        <v>71</v>
      </c>
      <c r="AU302" s="224" t="s">
        <v>79</v>
      </c>
      <c r="AY302" s="223" t="s">
        <v>144</v>
      </c>
      <c r="BK302" s="225">
        <f>SUM(BK303:BK319)</f>
        <v>0</v>
      </c>
    </row>
    <row r="303" s="2" customFormat="1" ht="16.5" customHeight="1">
      <c r="A303" s="40"/>
      <c r="B303" s="41"/>
      <c r="C303" s="228" t="s">
        <v>441</v>
      </c>
      <c r="D303" s="228" t="s">
        <v>146</v>
      </c>
      <c r="E303" s="229" t="s">
        <v>442</v>
      </c>
      <c r="F303" s="230" t="s">
        <v>443</v>
      </c>
      <c r="G303" s="231" t="s">
        <v>203</v>
      </c>
      <c r="H303" s="232">
        <v>215.05600000000001</v>
      </c>
      <c r="I303" s="233"/>
      <c r="J303" s="234">
        <f>ROUND(I303*H303,2)</f>
        <v>0</v>
      </c>
      <c r="K303" s="230" t="s">
        <v>150</v>
      </c>
      <c r="L303" s="46"/>
      <c r="M303" s="235" t="s">
        <v>19</v>
      </c>
      <c r="N303" s="236" t="s">
        <v>43</v>
      </c>
      <c r="O303" s="86"/>
      <c r="P303" s="237">
        <f>O303*H303</f>
        <v>0</v>
      </c>
      <c r="Q303" s="237">
        <v>0</v>
      </c>
      <c r="R303" s="237">
        <f>Q303*H303</f>
        <v>0</v>
      </c>
      <c r="S303" s="237">
        <v>0.081500000000000003</v>
      </c>
      <c r="T303" s="238">
        <f>S303*H303</f>
        <v>17.527064000000003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235</v>
      </c>
      <c r="AT303" s="239" t="s">
        <v>146</v>
      </c>
      <c r="AU303" s="239" t="s">
        <v>81</v>
      </c>
      <c r="AY303" s="19" t="s">
        <v>144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9" t="s">
        <v>79</v>
      </c>
      <c r="BK303" s="240">
        <f>ROUND(I303*H303,2)</f>
        <v>0</v>
      </c>
      <c r="BL303" s="19" t="s">
        <v>235</v>
      </c>
      <c r="BM303" s="239" t="s">
        <v>444</v>
      </c>
    </row>
    <row r="304" s="2" customFormat="1">
      <c r="A304" s="40"/>
      <c r="B304" s="41"/>
      <c r="C304" s="42"/>
      <c r="D304" s="241" t="s">
        <v>153</v>
      </c>
      <c r="E304" s="42"/>
      <c r="F304" s="242" t="s">
        <v>154</v>
      </c>
      <c r="G304" s="42"/>
      <c r="H304" s="42"/>
      <c r="I304" s="148"/>
      <c r="J304" s="42"/>
      <c r="K304" s="42"/>
      <c r="L304" s="46"/>
      <c r="M304" s="243"/>
      <c r="N304" s="244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153</v>
      </c>
      <c r="AU304" s="19" t="s">
        <v>81</v>
      </c>
    </row>
    <row r="305" s="13" customFormat="1">
      <c r="A305" s="13"/>
      <c r="B305" s="245"/>
      <c r="C305" s="246"/>
      <c r="D305" s="241" t="s">
        <v>155</v>
      </c>
      <c r="E305" s="247" t="s">
        <v>19</v>
      </c>
      <c r="F305" s="248" t="s">
        <v>445</v>
      </c>
      <c r="G305" s="246"/>
      <c r="H305" s="249">
        <v>6.04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155</v>
      </c>
      <c r="AU305" s="255" t="s">
        <v>81</v>
      </c>
      <c r="AV305" s="13" t="s">
        <v>81</v>
      </c>
      <c r="AW305" s="13" t="s">
        <v>33</v>
      </c>
      <c r="AX305" s="13" t="s">
        <v>72</v>
      </c>
      <c r="AY305" s="255" t="s">
        <v>144</v>
      </c>
    </row>
    <row r="306" s="13" customFormat="1">
      <c r="A306" s="13"/>
      <c r="B306" s="245"/>
      <c r="C306" s="246"/>
      <c r="D306" s="241" t="s">
        <v>155</v>
      </c>
      <c r="E306" s="247" t="s">
        <v>19</v>
      </c>
      <c r="F306" s="248" t="s">
        <v>446</v>
      </c>
      <c r="G306" s="246"/>
      <c r="H306" s="249">
        <v>14.182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155</v>
      </c>
      <c r="AU306" s="255" t="s">
        <v>81</v>
      </c>
      <c r="AV306" s="13" t="s">
        <v>81</v>
      </c>
      <c r="AW306" s="13" t="s">
        <v>33</v>
      </c>
      <c r="AX306" s="13" t="s">
        <v>72</v>
      </c>
      <c r="AY306" s="255" t="s">
        <v>144</v>
      </c>
    </row>
    <row r="307" s="13" customFormat="1">
      <c r="A307" s="13"/>
      <c r="B307" s="245"/>
      <c r="C307" s="246"/>
      <c r="D307" s="241" t="s">
        <v>155</v>
      </c>
      <c r="E307" s="247" t="s">
        <v>19</v>
      </c>
      <c r="F307" s="248" t="s">
        <v>447</v>
      </c>
      <c r="G307" s="246"/>
      <c r="H307" s="249">
        <v>15.266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155</v>
      </c>
      <c r="AU307" s="255" t="s">
        <v>81</v>
      </c>
      <c r="AV307" s="13" t="s">
        <v>81</v>
      </c>
      <c r="AW307" s="13" t="s">
        <v>33</v>
      </c>
      <c r="AX307" s="13" t="s">
        <v>72</v>
      </c>
      <c r="AY307" s="255" t="s">
        <v>144</v>
      </c>
    </row>
    <row r="308" s="13" customFormat="1">
      <c r="A308" s="13"/>
      <c r="B308" s="245"/>
      <c r="C308" s="246"/>
      <c r="D308" s="241" t="s">
        <v>155</v>
      </c>
      <c r="E308" s="247" t="s">
        <v>19</v>
      </c>
      <c r="F308" s="248" t="s">
        <v>448</v>
      </c>
      <c r="G308" s="246"/>
      <c r="H308" s="249">
        <v>12.381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155</v>
      </c>
      <c r="AU308" s="255" t="s">
        <v>81</v>
      </c>
      <c r="AV308" s="13" t="s">
        <v>81</v>
      </c>
      <c r="AW308" s="13" t="s">
        <v>33</v>
      </c>
      <c r="AX308" s="13" t="s">
        <v>72</v>
      </c>
      <c r="AY308" s="255" t="s">
        <v>144</v>
      </c>
    </row>
    <row r="309" s="13" customFormat="1">
      <c r="A309" s="13"/>
      <c r="B309" s="245"/>
      <c r="C309" s="246"/>
      <c r="D309" s="241" t="s">
        <v>155</v>
      </c>
      <c r="E309" s="247" t="s">
        <v>19</v>
      </c>
      <c r="F309" s="248" t="s">
        <v>449</v>
      </c>
      <c r="G309" s="246"/>
      <c r="H309" s="249">
        <v>11.658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155</v>
      </c>
      <c r="AU309" s="255" t="s">
        <v>81</v>
      </c>
      <c r="AV309" s="13" t="s">
        <v>81</v>
      </c>
      <c r="AW309" s="13" t="s">
        <v>33</v>
      </c>
      <c r="AX309" s="13" t="s">
        <v>72</v>
      </c>
      <c r="AY309" s="255" t="s">
        <v>144</v>
      </c>
    </row>
    <row r="310" s="13" customFormat="1">
      <c r="A310" s="13"/>
      <c r="B310" s="245"/>
      <c r="C310" s="246"/>
      <c r="D310" s="241" t="s">
        <v>155</v>
      </c>
      <c r="E310" s="247" t="s">
        <v>19</v>
      </c>
      <c r="F310" s="248" t="s">
        <v>450</v>
      </c>
      <c r="G310" s="246"/>
      <c r="H310" s="249">
        <v>18.224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155</v>
      </c>
      <c r="AU310" s="255" t="s">
        <v>81</v>
      </c>
      <c r="AV310" s="13" t="s">
        <v>81</v>
      </c>
      <c r="AW310" s="13" t="s">
        <v>33</v>
      </c>
      <c r="AX310" s="13" t="s">
        <v>72</v>
      </c>
      <c r="AY310" s="255" t="s">
        <v>144</v>
      </c>
    </row>
    <row r="311" s="13" customFormat="1">
      <c r="A311" s="13"/>
      <c r="B311" s="245"/>
      <c r="C311" s="246"/>
      <c r="D311" s="241" t="s">
        <v>155</v>
      </c>
      <c r="E311" s="247" t="s">
        <v>19</v>
      </c>
      <c r="F311" s="248" t="s">
        <v>451</v>
      </c>
      <c r="G311" s="246"/>
      <c r="H311" s="249">
        <v>10.460000000000001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155</v>
      </c>
      <c r="AU311" s="255" t="s">
        <v>81</v>
      </c>
      <c r="AV311" s="13" t="s">
        <v>81</v>
      </c>
      <c r="AW311" s="13" t="s">
        <v>33</v>
      </c>
      <c r="AX311" s="13" t="s">
        <v>72</v>
      </c>
      <c r="AY311" s="255" t="s">
        <v>144</v>
      </c>
    </row>
    <row r="312" s="13" customFormat="1">
      <c r="A312" s="13"/>
      <c r="B312" s="245"/>
      <c r="C312" s="246"/>
      <c r="D312" s="241" t="s">
        <v>155</v>
      </c>
      <c r="E312" s="247" t="s">
        <v>19</v>
      </c>
      <c r="F312" s="248" t="s">
        <v>452</v>
      </c>
      <c r="G312" s="246"/>
      <c r="H312" s="249">
        <v>19.106999999999999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155</v>
      </c>
      <c r="AU312" s="255" t="s">
        <v>81</v>
      </c>
      <c r="AV312" s="13" t="s">
        <v>81</v>
      </c>
      <c r="AW312" s="13" t="s">
        <v>33</v>
      </c>
      <c r="AX312" s="13" t="s">
        <v>72</v>
      </c>
      <c r="AY312" s="255" t="s">
        <v>144</v>
      </c>
    </row>
    <row r="313" s="13" customFormat="1">
      <c r="A313" s="13"/>
      <c r="B313" s="245"/>
      <c r="C313" s="246"/>
      <c r="D313" s="241" t="s">
        <v>155</v>
      </c>
      <c r="E313" s="247" t="s">
        <v>19</v>
      </c>
      <c r="F313" s="248" t="s">
        <v>453</v>
      </c>
      <c r="G313" s="246"/>
      <c r="H313" s="249">
        <v>17.117999999999999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155</v>
      </c>
      <c r="AU313" s="255" t="s">
        <v>81</v>
      </c>
      <c r="AV313" s="13" t="s">
        <v>81</v>
      </c>
      <c r="AW313" s="13" t="s">
        <v>33</v>
      </c>
      <c r="AX313" s="13" t="s">
        <v>72</v>
      </c>
      <c r="AY313" s="255" t="s">
        <v>144</v>
      </c>
    </row>
    <row r="314" s="13" customFormat="1">
      <c r="A314" s="13"/>
      <c r="B314" s="245"/>
      <c r="C314" s="246"/>
      <c r="D314" s="241" t="s">
        <v>155</v>
      </c>
      <c r="E314" s="247" t="s">
        <v>19</v>
      </c>
      <c r="F314" s="248" t="s">
        <v>454</v>
      </c>
      <c r="G314" s="246"/>
      <c r="H314" s="249">
        <v>27.161000000000001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155</v>
      </c>
      <c r="AU314" s="255" t="s">
        <v>81</v>
      </c>
      <c r="AV314" s="13" t="s">
        <v>81</v>
      </c>
      <c r="AW314" s="13" t="s">
        <v>33</v>
      </c>
      <c r="AX314" s="13" t="s">
        <v>72</v>
      </c>
      <c r="AY314" s="255" t="s">
        <v>144</v>
      </c>
    </row>
    <row r="315" s="13" customFormat="1">
      <c r="A315" s="13"/>
      <c r="B315" s="245"/>
      <c r="C315" s="246"/>
      <c r="D315" s="241" t="s">
        <v>155</v>
      </c>
      <c r="E315" s="247" t="s">
        <v>19</v>
      </c>
      <c r="F315" s="248" t="s">
        <v>455</v>
      </c>
      <c r="G315" s="246"/>
      <c r="H315" s="249">
        <v>48.340000000000003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155</v>
      </c>
      <c r="AU315" s="255" t="s">
        <v>81</v>
      </c>
      <c r="AV315" s="13" t="s">
        <v>81</v>
      </c>
      <c r="AW315" s="13" t="s">
        <v>33</v>
      </c>
      <c r="AX315" s="13" t="s">
        <v>72</v>
      </c>
      <c r="AY315" s="255" t="s">
        <v>144</v>
      </c>
    </row>
    <row r="316" s="13" customFormat="1">
      <c r="A316" s="13"/>
      <c r="B316" s="245"/>
      <c r="C316" s="246"/>
      <c r="D316" s="241" t="s">
        <v>155</v>
      </c>
      <c r="E316" s="247" t="s">
        <v>19</v>
      </c>
      <c r="F316" s="248" t="s">
        <v>456</v>
      </c>
      <c r="G316" s="246"/>
      <c r="H316" s="249">
        <v>15.119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155</v>
      </c>
      <c r="AU316" s="255" t="s">
        <v>81</v>
      </c>
      <c r="AV316" s="13" t="s">
        <v>81</v>
      </c>
      <c r="AW316" s="13" t="s">
        <v>33</v>
      </c>
      <c r="AX316" s="13" t="s">
        <v>72</v>
      </c>
      <c r="AY316" s="255" t="s">
        <v>144</v>
      </c>
    </row>
    <row r="317" s="14" customFormat="1">
      <c r="A317" s="14"/>
      <c r="B317" s="256"/>
      <c r="C317" s="257"/>
      <c r="D317" s="241" t="s">
        <v>155</v>
      </c>
      <c r="E317" s="258" t="s">
        <v>19</v>
      </c>
      <c r="F317" s="259" t="s">
        <v>170</v>
      </c>
      <c r="G317" s="257"/>
      <c r="H317" s="260">
        <v>215.05600000000001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155</v>
      </c>
      <c r="AU317" s="266" t="s">
        <v>81</v>
      </c>
      <c r="AV317" s="14" t="s">
        <v>151</v>
      </c>
      <c r="AW317" s="14" t="s">
        <v>33</v>
      </c>
      <c r="AX317" s="14" t="s">
        <v>79</v>
      </c>
      <c r="AY317" s="266" t="s">
        <v>144</v>
      </c>
    </row>
    <row r="318" s="2" customFormat="1" ht="24" customHeight="1">
      <c r="A318" s="40"/>
      <c r="B318" s="41"/>
      <c r="C318" s="228" t="s">
        <v>457</v>
      </c>
      <c r="D318" s="228" t="s">
        <v>146</v>
      </c>
      <c r="E318" s="229" t="s">
        <v>458</v>
      </c>
      <c r="F318" s="230" t="s">
        <v>459</v>
      </c>
      <c r="G318" s="231" t="s">
        <v>374</v>
      </c>
      <c r="H318" s="277"/>
      <c r="I318" s="233"/>
      <c r="J318" s="234">
        <f>ROUND(I318*H318,2)</f>
        <v>0</v>
      </c>
      <c r="K318" s="230" t="s">
        <v>150</v>
      </c>
      <c r="L318" s="46"/>
      <c r="M318" s="235" t="s">
        <v>19</v>
      </c>
      <c r="N318" s="236" t="s">
        <v>43</v>
      </c>
      <c r="O318" s="86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235</v>
      </c>
      <c r="AT318" s="239" t="s">
        <v>146</v>
      </c>
      <c r="AU318" s="239" t="s">
        <v>81</v>
      </c>
      <c r="AY318" s="19" t="s">
        <v>144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9" t="s">
        <v>79</v>
      </c>
      <c r="BK318" s="240">
        <f>ROUND(I318*H318,2)</f>
        <v>0</v>
      </c>
      <c r="BL318" s="19" t="s">
        <v>235</v>
      </c>
      <c r="BM318" s="239" t="s">
        <v>460</v>
      </c>
    </row>
    <row r="319" s="2" customFormat="1">
      <c r="A319" s="40"/>
      <c r="B319" s="41"/>
      <c r="C319" s="42"/>
      <c r="D319" s="241" t="s">
        <v>153</v>
      </c>
      <c r="E319" s="42"/>
      <c r="F319" s="242" t="s">
        <v>154</v>
      </c>
      <c r="G319" s="42"/>
      <c r="H319" s="42"/>
      <c r="I319" s="148"/>
      <c r="J319" s="42"/>
      <c r="K319" s="42"/>
      <c r="L319" s="46"/>
      <c r="M319" s="243"/>
      <c r="N319" s="244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153</v>
      </c>
      <c r="AU319" s="19" t="s">
        <v>81</v>
      </c>
    </row>
    <row r="320" s="12" customFormat="1" ht="25.92" customHeight="1">
      <c r="A320" s="12"/>
      <c r="B320" s="212"/>
      <c r="C320" s="213"/>
      <c r="D320" s="214" t="s">
        <v>71</v>
      </c>
      <c r="E320" s="215" t="s">
        <v>461</v>
      </c>
      <c r="F320" s="215" t="s">
        <v>462</v>
      </c>
      <c r="G320" s="213"/>
      <c r="H320" s="213"/>
      <c r="I320" s="216"/>
      <c r="J320" s="217">
        <f>BK320</f>
        <v>0</v>
      </c>
      <c r="K320" s="213"/>
      <c r="L320" s="218"/>
      <c r="M320" s="219"/>
      <c r="N320" s="220"/>
      <c r="O320" s="220"/>
      <c r="P320" s="221">
        <f>SUM(P321:P329)</f>
        <v>0</v>
      </c>
      <c r="Q320" s="220"/>
      <c r="R320" s="221">
        <f>SUM(R321:R329)</f>
        <v>0</v>
      </c>
      <c r="S320" s="220"/>
      <c r="T320" s="222">
        <f>SUM(T321:T329)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151</v>
      </c>
      <c r="AT320" s="224" t="s">
        <v>71</v>
      </c>
      <c r="AU320" s="224" t="s">
        <v>72</v>
      </c>
      <c r="AY320" s="223" t="s">
        <v>144</v>
      </c>
      <c r="BK320" s="225">
        <f>SUM(BK321:BK329)</f>
        <v>0</v>
      </c>
    </row>
    <row r="321" s="2" customFormat="1" ht="16.5" customHeight="1">
      <c r="A321" s="40"/>
      <c r="B321" s="41"/>
      <c r="C321" s="228" t="s">
        <v>463</v>
      </c>
      <c r="D321" s="228" t="s">
        <v>146</v>
      </c>
      <c r="E321" s="229" t="s">
        <v>464</v>
      </c>
      <c r="F321" s="230" t="s">
        <v>465</v>
      </c>
      <c r="G321" s="231" t="s">
        <v>466</v>
      </c>
      <c r="H321" s="232">
        <v>48</v>
      </c>
      <c r="I321" s="233"/>
      <c r="J321" s="234">
        <f>ROUND(I321*H321,2)</f>
        <v>0</v>
      </c>
      <c r="K321" s="230" t="s">
        <v>150</v>
      </c>
      <c r="L321" s="46"/>
      <c r="M321" s="235" t="s">
        <v>19</v>
      </c>
      <c r="N321" s="236" t="s">
        <v>43</v>
      </c>
      <c r="O321" s="86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467</v>
      </c>
      <c r="AT321" s="239" t="s">
        <v>146</v>
      </c>
      <c r="AU321" s="239" t="s">
        <v>79</v>
      </c>
      <c r="AY321" s="19" t="s">
        <v>144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9" t="s">
        <v>79</v>
      </c>
      <c r="BK321" s="240">
        <f>ROUND(I321*H321,2)</f>
        <v>0</v>
      </c>
      <c r="BL321" s="19" t="s">
        <v>467</v>
      </c>
      <c r="BM321" s="239" t="s">
        <v>468</v>
      </c>
    </row>
    <row r="322" s="2" customFormat="1">
      <c r="A322" s="40"/>
      <c r="B322" s="41"/>
      <c r="C322" s="42"/>
      <c r="D322" s="241" t="s">
        <v>153</v>
      </c>
      <c r="E322" s="42"/>
      <c r="F322" s="242" t="s">
        <v>154</v>
      </c>
      <c r="G322" s="42"/>
      <c r="H322" s="42"/>
      <c r="I322" s="148"/>
      <c r="J322" s="42"/>
      <c r="K322" s="42"/>
      <c r="L322" s="46"/>
      <c r="M322" s="243"/>
      <c r="N322" s="24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153</v>
      </c>
      <c r="AU322" s="19" t="s">
        <v>79</v>
      </c>
    </row>
    <row r="323" s="13" customFormat="1">
      <c r="A323" s="13"/>
      <c r="B323" s="245"/>
      <c r="C323" s="246"/>
      <c r="D323" s="241" t="s">
        <v>155</v>
      </c>
      <c r="E323" s="247" t="s">
        <v>19</v>
      </c>
      <c r="F323" s="248" t="s">
        <v>469</v>
      </c>
      <c r="G323" s="246"/>
      <c r="H323" s="249">
        <v>48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155</v>
      </c>
      <c r="AU323" s="255" t="s">
        <v>79</v>
      </c>
      <c r="AV323" s="13" t="s">
        <v>81</v>
      </c>
      <c r="AW323" s="13" t="s">
        <v>33</v>
      </c>
      <c r="AX323" s="13" t="s">
        <v>79</v>
      </c>
      <c r="AY323" s="255" t="s">
        <v>144</v>
      </c>
    </row>
    <row r="324" s="2" customFormat="1" ht="16.5" customHeight="1">
      <c r="A324" s="40"/>
      <c r="B324" s="41"/>
      <c r="C324" s="228" t="s">
        <v>470</v>
      </c>
      <c r="D324" s="228" t="s">
        <v>146</v>
      </c>
      <c r="E324" s="229" t="s">
        <v>471</v>
      </c>
      <c r="F324" s="230" t="s">
        <v>472</v>
      </c>
      <c r="G324" s="231" t="s">
        <v>466</v>
      </c>
      <c r="H324" s="232">
        <v>8</v>
      </c>
      <c r="I324" s="233"/>
      <c r="J324" s="234">
        <f>ROUND(I324*H324,2)</f>
        <v>0</v>
      </c>
      <c r="K324" s="230" t="s">
        <v>150</v>
      </c>
      <c r="L324" s="46"/>
      <c r="M324" s="235" t="s">
        <v>19</v>
      </c>
      <c r="N324" s="236" t="s">
        <v>43</v>
      </c>
      <c r="O324" s="86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467</v>
      </c>
      <c r="AT324" s="239" t="s">
        <v>146</v>
      </c>
      <c r="AU324" s="239" t="s">
        <v>79</v>
      </c>
      <c r="AY324" s="19" t="s">
        <v>144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9" t="s">
        <v>79</v>
      </c>
      <c r="BK324" s="240">
        <f>ROUND(I324*H324,2)</f>
        <v>0</v>
      </c>
      <c r="BL324" s="19" t="s">
        <v>467</v>
      </c>
      <c r="BM324" s="239" t="s">
        <v>473</v>
      </c>
    </row>
    <row r="325" s="2" customFormat="1">
      <c r="A325" s="40"/>
      <c r="B325" s="41"/>
      <c r="C325" s="42"/>
      <c r="D325" s="241" t="s">
        <v>153</v>
      </c>
      <c r="E325" s="42"/>
      <c r="F325" s="242" t="s">
        <v>154</v>
      </c>
      <c r="G325" s="42"/>
      <c r="H325" s="42"/>
      <c r="I325" s="148"/>
      <c r="J325" s="42"/>
      <c r="K325" s="42"/>
      <c r="L325" s="46"/>
      <c r="M325" s="243"/>
      <c r="N325" s="24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153</v>
      </c>
      <c r="AU325" s="19" t="s">
        <v>79</v>
      </c>
    </row>
    <row r="326" s="13" customFormat="1">
      <c r="A326" s="13"/>
      <c r="B326" s="245"/>
      <c r="C326" s="246"/>
      <c r="D326" s="241" t="s">
        <v>155</v>
      </c>
      <c r="E326" s="247" t="s">
        <v>19</v>
      </c>
      <c r="F326" s="248" t="s">
        <v>474</v>
      </c>
      <c r="G326" s="246"/>
      <c r="H326" s="249">
        <v>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155</v>
      </c>
      <c r="AU326" s="255" t="s">
        <v>79</v>
      </c>
      <c r="AV326" s="13" t="s">
        <v>81</v>
      </c>
      <c r="AW326" s="13" t="s">
        <v>33</v>
      </c>
      <c r="AX326" s="13" t="s">
        <v>79</v>
      </c>
      <c r="AY326" s="255" t="s">
        <v>144</v>
      </c>
    </row>
    <row r="327" s="2" customFormat="1" ht="24" customHeight="1">
      <c r="A327" s="40"/>
      <c r="B327" s="41"/>
      <c r="C327" s="228" t="s">
        <v>475</v>
      </c>
      <c r="D327" s="228" t="s">
        <v>146</v>
      </c>
      <c r="E327" s="229" t="s">
        <v>476</v>
      </c>
      <c r="F327" s="230" t="s">
        <v>477</v>
      </c>
      <c r="G327" s="231" t="s">
        <v>466</v>
      </c>
      <c r="H327" s="232">
        <v>24</v>
      </c>
      <c r="I327" s="233"/>
      <c r="J327" s="234">
        <f>ROUND(I327*H327,2)</f>
        <v>0</v>
      </c>
      <c r="K327" s="230" t="s">
        <v>150</v>
      </c>
      <c r="L327" s="46"/>
      <c r="M327" s="235" t="s">
        <v>19</v>
      </c>
      <c r="N327" s="236" t="s">
        <v>43</v>
      </c>
      <c r="O327" s="86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467</v>
      </c>
      <c r="AT327" s="239" t="s">
        <v>146</v>
      </c>
      <c r="AU327" s="239" t="s">
        <v>79</v>
      </c>
      <c r="AY327" s="19" t="s">
        <v>144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9" t="s">
        <v>79</v>
      </c>
      <c r="BK327" s="240">
        <f>ROUND(I327*H327,2)</f>
        <v>0</v>
      </c>
      <c r="BL327" s="19" t="s">
        <v>467</v>
      </c>
      <c r="BM327" s="239" t="s">
        <v>478</v>
      </c>
    </row>
    <row r="328" s="2" customFormat="1">
      <c r="A328" s="40"/>
      <c r="B328" s="41"/>
      <c r="C328" s="42"/>
      <c r="D328" s="241" t="s">
        <v>153</v>
      </c>
      <c r="E328" s="42"/>
      <c r="F328" s="242" t="s">
        <v>154</v>
      </c>
      <c r="G328" s="42"/>
      <c r="H328" s="42"/>
      <c r="I328" s="148"/>
      <c r="J328" s="42"/>
      <c r="K328" s="42"/>
      <c r="L328" s="46"/>
      <c r="M328" s="243"/>
      <c r="N328" s="244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153</v>
      </c>
      <c r="AU328" s="19" t="s">
        <v>79</v>
      </c>
    </row>
    <row r="329" s="13" customFormat="1">
      <c r="A329" s="13"/>
      <c r="B329" s="245"/>
      <c r="C329" s="246"/>
      <c r="D329" s="241" t="s">
        <v>155</v>
      </c>
      <c r="E329" s="247" t="s">
        <v>19</v>
      </c>
      <c r="F329" s="248" t="s">
        <v>479</v>
      </c>
      <c r="G329" s="246"/>
      <c r="H329" s="249">
        <v>24</v>
      </c>
      <c r="I329" s="250"/>
      <c r="J329" s="246"/>
      <c r="K329" s="246"/>
      <c r="L329" s="251"/>
      <c r="M329" s="278"/>
      <c r="N329" s="279"/>
      <c r="O329" s="279"/>
      <c r="P329" s="279"/>
      <c r="Q329" s="279"/>
      <c r="R329" s="279"/>
      <c r="S329" s="279"/>
      <c r="T329" s="28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155</v>
      </c>
      <c r="AU329" s="255" t="s">
        <v>79</v>
      </c>
      <c r="AV329" s="13" t="s">
        <v>81</v>
      </c>
      <c r="AW329" s="13" t="s">
        <v>33</v>
      </c>
      <c r="AX329" s="13" t="s">
        <v>79</v>
      </c>
      <c r="AY329" s="255" t="s">
        <v>144</v>
      </c>
    </row>
    <row r="330" s="2" customFormat="1" ht="6.96" customHeight="1">
      <c r="A330" s="40"/>
      <c r="B330" s="61"/>
      <c r="C330" s="62"/>
      <c r="D330" s="62"/>
      <c r="E330" s="62"/>
      <c r="F330" s="62"/>
      <c r="G330" s="62"/>
      <c r="H330" s="62"/>
      <c r="I330" s="177"/>
      <c r="J330" s="62"/>
      <c r="K330" s="62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jWmzfuX/lx+gm1+Ev9JP/1PZHbksoROp+4X3qBglqm+af8Zde0tfanWFjXS0qWKQPCyNnHqV1ZycCNndWvjnXg==" hashValue="Prtug0Rulbl4LCoKhB8uRzRqMvBLRyIp1/ZVfIxnnlaXfgRAyEwRl0PhgZzWVvYLBskIWTGWv+9CvBoBLh0DMg==" algorithmName="SHA-512" password="CC35"/>
  <autoFilter ref="C96:K3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480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53"/>
      <c r="B29" s="154"/>
      <c r="C29" s="153"/>
      <c r="D29" s="153"/>
      <c r="E29" s="155" t="s">
        <v>112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ROUND(J106,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ROUND((SUM(BE106:BE688)),  2)</f>
        <v>0</v>
      </c>
      <c r="G35" s="40"/>
      <c r="H35" s="40"/>
      <c r="I35" s="166">
        <v>0.20999999999999999</v>
      </c>
      <c r="J35" s="165">
        <f>ROUND(((SUM(BE106:BE688))*I35),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ROUND((SUM(BF106:BF688)),  2)</f>
        <v>0</v>
      </c>
      <c r="G36" s="40"/>
      <c r="H36" s="40"/>
      <c r="I36" s="166">
        <v>0.14999999999999999</v>
      </c>
      <c r="J36" s="165">
        <f>ROUND(((SUM(BF106:BF688))*I36),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ROUND((SUM(BG106:BG688)),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ROUND((SUM(BH106:BH688)),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ROUND((SUM(BI106:BI688)),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SO-01.2 - Architektonické a stavební řešení - Nový stav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J106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117</v>
      </c>
      <c r="E64" s="190"/>
      <c r="F64" s="190"/>
      <c r="G64" s="190"/>
      <c r="H64" s="190"/>
      <c r="I64" s="191"/>
      <c r="J64" s="192">
        <f>J107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481</v>
      </c>
      <c r="E65" s="196"/>
      <c r="F65" s="196"/>
      <c r="G65" s="196"/>
      <c r="H65" s="196"/>
      <c r="I65" s="197"/>
      <c r="J65" s="198">
        <f>J108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482</v>
      </c>
      <c r="E66" s="196"/>
      <c r="F66" s="196"/>
      <c r="G66" s="196"/>
      <c r="H66" s="196"/>
      <c r="I66" s="197"/>
      <c r="J66" s="198">
        <f>J149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483</v>
      </c>
      <c r="E67" s="196"/>
      <c r="F67" s="196"/>
      <c r="G67" s="196"/>
      <c r="H67" s="196"/>
      <c r="I67" s="197"/>
      <c r="J67" s="198">
        <f>J184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484</v>
      </c>
      <c r="E68" s="196"/>
      <c r="F68" s="196"/>
      <c r="G68" s="196"/>
      <c r="H68" s="196"/>
      <c r="I68" s="197"/>
      <c r="J68" s="198">
        <f>J209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119</v>
      </c>
      <c r="E69" s="196"/>
      <c r="F69" s="196"/>
      <c r="G69" s="196"/>
      <c r="H69" s="196"/>
      <c r="I69" s="197"/>
      <c r="J69" s="198">
        <f>J273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485</v>
      </c>
      <c r="E70" s="196"/>
      <c r="F70" s="196"/>
      <c r="G70" s="196"/>
      <c r="H70" s="196"/>
      <c r="I70" s="197"/>
      <c r="J70" s="198">
        <f>J290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87"/>
      <c r="C71" s="188"/>
      <c r="D71" s="189" t="s">
        <v>121</v>
      </c>
      <c r="E71" s="190"/>
      <c r="F71" s="190"/>
      <c r="G71" s="190"/>
      <c r="H71" s="190"/>
      <c r="I71" s="191"/>
      <c r="J71" s="192">
        <f>J293</f>
        <v>0</v>
      </c>
      <c r="K71" s="188"/>
      <c r="L71" s="19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94"/>
      <c r="C72" s="127"/>
      <c r="D72" s="195" t="s">
        <v>486</v>
      </c>
      <c r="E72" s="196"/>
      <c r="F72" s="196"/>
      <c r="G72" s="196"/>
      <c r="H72" s="196"/>
      <c r="I72" s="197"/>
      <c r="J72" s="198">
        <f>J294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487</v>
      </c>
      <c r="E73" s="196"/>
      <c r="F73" s="196"/>
      <c r="G73" s="196"/>
      <c r="H73" s="196"/>
      <c r="I73" s="197"/>
      <c r="J73" s="198">
        <f>J325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488</v>
      </c>
      <c r="E74" s="196"/>
      <c r="F74" s="196"/>
      <c r="G74" s="196"/>
      <c r="H74" s="196"/>
      <c r="I74" s="197"/>
      <c r="J74" s="198">
        <f>J358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94"/>
      <c r="C75" s="127"/>
      <c r="D75" s="195" t="s">
        <v>489</v>
      </c>
      <c r="E75" s="196"/>
      <c r="F75" s="196"/>
      <c r="G75" s="196"/>
      <c r="H75" s="196"/>
      <c r="I75" s="197"/>
      <c r="J75" s="198">
        <f>J395</f>
        <v>0</v>
      </c>
      <c r="K75" s="127"/>
      <c r="L75" s="19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94"/>
      <c r="C76" s="127"/>
      <c r="D76" s="195" t="s">
        <v>490</v>
      </c>
      <c r="E76" s="196"/>
      <c r="F76" s="196"/>
      <c r="G76" s="196"/>
      <c r="H76" s="196"/>
      <c r="I76" s="197"/>
      <c r="J76" s="198">
        <f>J403</f>
        <v>0</v>
      </c>
      <c r="K76" s="127"/>
      <c r="L76" s="19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4"/>
      <c r="C77" s="127"/>
      <c r="D77" s="195" t="s">
        <v>491</v>
      </c>
      <c r="E77" s="196"/>
      <c r="F77" s="196"/>
      <c r="G77" s="196"/>
      <c r="H77" s="196"/>
      <c r="I77" s="197"/>
      <c r="J77" s="198">
        <f>J480</f>
        <v>0</v>
      </c>
      <c r="K77" s="127"/>
      <c r="L77" s="19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4"/>
      <c r="C78" s="127"/>
      <c r="D78" s="195" t="s">
        <v>125</v>
      </c>
      <c r="E78" s="196"/>
      <c r="F78" s="196"/>
      <c r="G78" s="196"/>
      <c r="H78" s="196"/>
      <c r="I78" s="197"/>
      <c r="J78" s="198">
        <f>J490</f>
        <v>0</v>
      </c>
      <c r="K78" s="127"/>
      <c r="L78" s="19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94"/>
      <c r="C79" s="127"/>
      <c r="D79" s="195" t="s">
        <v>126</v>
      </c>
      <c r="E79" s="196"/>
      <c r="F79" s="196"/>
      <c r="G79" s="196"/>
      <c r="H79" s="196"/>
      <c r="I79" s="197"/>
      <c r="J79" s="198">
        <f>J563</f>
        <v>0</v>
      </c>
      <c r="K79" s="127"/>
      <c r="L79" s="19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94"/>
      <c r="C80" s="127"/>
      <c r="D80" s="195" t="s">
        <v>492</v>
      </c>
      <c r="E80" s="196"/>
      <c r="F80" s="196"/>
      <c r="G80" s="196"/>
      <c r="H80" s="196"/>
      <c r="I80" s="197"/>
      <c r="J80" s="198">
        <f>J592</f>
        <v>0</v>
      </c>
      <c r="K80" s="127"/>
      <c r="L80" s="19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4"/>
      <c r="C81" s="127"/>
      <c r="D81" s="195" t="s">
        <v>493</v>
      </c>
      <c r="E81" s="196"/>
      <c r="F81" s="196"/>
      <c r="G81" s="196"/>
      <c r="H81" s="196"/>
      <c r="I81" s="197"/>
      <c r="J81" s="198">
        <f>J634</f>
        <v>0</v>
      </c>
      <c r="K81" s="127"/>
      <c r="L81" s="19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87"/>
      <c r="C82" s="188"/>
      <c r="D82" s="189" t="s">
        <v>128</v>
      </c>
      <c r="E82" s="190"/>
      <c r="F82" s="190"/>
      <c r="G82" s="190"/>
      <c r="H82" s="190"/>
      <c r="I82" s="191"/>
      <c r="J82" s="192">
        <f>J669</f>
        <v>0</v>
      </c>
      <c r="K82" s="188"/>
      <c r="L82" s="19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87"/>
      <c r="C83" s="188"/>
      <c r="D83" s="189" t="s">
        <v>494</v>
      </c>
      <c r="E83" s="190"/>
      <c r="F83" s="190"/>
      <c r="G83" s="190"/>
      <c r="H83" s="190"/>
      <c r="I83" s="191"/>
      <c r="J83" s="192">
        <f>J677</f>
        <v>0</v>
      </c>
      <c r="K83" s="188"/>
      <c r="L83" s="19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94"/>
      <c r="C84" s="127"/>
      <c r="D84" s="195" t="s">
        <v>495</v>
      </c>
      <c r="E84" s="196"/>
      <c r="F84" s="196"/>
      <c r="G84" s="196"/>
      <c r="H84" s="196"/>
      <c r="I84" s="197"/>
      <c r="J84" s="198">
        <f>J678</f>
        <v>0</v>
      </c>
      <c r="K84" s="127"/>
      <c r="L84" s="19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177"/>
      <c r="J86" s="62"/>
      <c r="K86" s="6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180"/>
      <c r="J90" s="64"/>
      <c r="K90" s="64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129</v>
      </c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48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148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81" t="str">
        <f>E7</f>
        <v>Stavební úpravy objektu ZŠ Šimanovská - gastroprovoz</v>
      </c>
      <c r="F94" s="34"/>
      <c r="G94" s="34"/>
      <c r="H94" s="34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" customFormat="1" ht="12" customHeight="1">
      <c r="B95" s="23"/>
      <c r="C95" s="34" t="s">
        <v>108</v>
      </c>
      <c r="D95" s="24"/>
      <c r="E95" s="24"/>
      <c r="F95" s="24"/>
      <c r="G95" s="24"/>
      <c r="H95" s="24"/>
      <c r="I95" s="140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81" t="s">
        <v>109</v>
      </c>
      <c r="F96" s="42"/>
      <c r="G96" s="42"/>
      <c r="H96" s="42"/>
      <c r="I96" s="148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110</v>
      </c>
      <c r="D97" s="42"/>
      <c r="E97" s="42"/>
      <c r="F97" s="42"/>
      <c r="G97" s="42"/>
      <c r="H97" s="42"/>
      <c r="I97" s="148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E11</f>
        <v>SO-01.2 - Architektonické a stavební řešení - Nový stav</v>
      </c>
      <c r="F98" s="42"/>
      <c r="G98" s="42"/>
      <c r="H98" s="42"/>
      <c r="I98" s="148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48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F14</f>
        <v>Šimanovská 16, Praha 14</v>
      </c>
      <c r="G100" s="42"/>
      <c r="H100" s="42"/>
      <c r="I100" s="151" t="s">
        <v>23</v>
      </c>
      <c r="J100" s="74" t="str">
        <f>IF(J14="","",J14)</f>
        <v>23. 12. 2020</v>
      </c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148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7.9" customHeight="1">
      <c r="A102" s="40"/>
      <c r="B102" s="41"/>
      <c r="C102" s="34" t="s">
        <v>25</v>
      </c>
      <c r="D102" s="42"/>
      <c r="E102" s="42"/>
      <c r="F102" s="29" t="str">
        <f>E17</f>
        <v>Městská část Praha 14</v>
      </c>
      <c r="G102" s="42"/>
      <c r="H102" s="42"/>
      <c r="I102" s="151" t="s">
        <v>31</v>
      </c>
      <c r="J102" s="38" t="str">
        <f>E23</f>
        <v>OMEGA project, s.r.o.</v>
      </c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58.2" customHeight="1">
      <c r="A103" s="40"/>
      <c r="B103" s="41"/>
      <c r="C103" s="34" t="s">
        <v>29</v>
      </c>
      <c r="D103" s="42"/>
      <c r="E103" s="42"/>
      <c r="F103" s="29" t="str">
        <f>IF(E20="","",E20)</f>
        <v>Vyplň údaj</v>
      </c>
      <c r="G103" s="42"/>
      <c r="H103" s="42"/>
      <c r="I103" s="151" t="s">
        <v>34</v>
      </c>
      <c r="J103" s="38" t="str">
        <f>E26</f>
        <v>Vít Včeliš, 724538658, vitvcelis@seznam.cz</v>
      </c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148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200"/>
      <c r="B105" s="201"/>
      <c r="C105" s="202" t="s">
        <v>130</v>
      </c>
      <c r="D105" s="203" t="s">
        <v>57</v>
      </c>
      <c r="E105" s="203" t="s">
        <v>53</v>
      </c>
      <c r="F105" s="203" t="s">
        <v>54</v>
      </c>
      <c r="G105" s="203" t="s">
        <v>131</v>
      </c>
      <c r="H105" s="203" t="s">
        <v>132</v>
      </c>
      <c r="I105" s="204" t="s">
        <v>133</v>
      </c>
      <c r="J105" s="203" t="s">
        <v>115</v>
      </c>
      <c r="K105" s="205" t="s">
        <v>134</v>
      </c>
      <c r="L105" s="206"/>
      <c r="M105" s="94" t="s">
        <v>19</v>
      </c>
      <c r="N105" s="95" t="s">
        <v>42</v>
      </c>
      <c r="O105" s="95" t="s">
        <v>135</v>
      </c>
      <c r="P105" s="95" t="s">
        <v>136</v>
      </c>
      <c r="Q105" s="95" t="s">
        <v>137</v>
      </c>
      <c r="R105" s="95" t="s">
        <v>138</v>
      </c>
      <c r="S105" s="95" t="s">
        <v>139</v>
      </c>
      <c r="T105" s="96" t="s">
        <v>140</v>
      </c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</row>
    <row r="106" s="2" customFormat="1" ht="22.8" customHeight="1">
      <c r="A106" s="40"/>
      <c r="B106" s="41"/>
      <c r="C106" s="101" t="s">
        <v>141</v>
      </c>
      <c r="D106" s="42"/>
      <c r="E106" s="42"/>
      <c r="F106" s="42"/>
      <c r="G106" s="42"/>
      <c r="H106" s="42"/>
      <c r="I106" s="148"/>
      <c r="J106" s="207">
        <f>BK106</f>
        <v>0</v>
      </c>
      <c r="K106" s="42"/>
      <c r="L106" s="46"/>
      <c r="M106" s="97"/>
      <c r="N106" s="208"/>
      <c r="O106" s="98"/>
      <c r="P106" s="209">
        <f>P107+P293+P669+P677</f>
        <v>0</v>
      </c>
      <c r="Q106" s="98"/>
      <c r="R106" s="209">
        <f>R107+R293+R669+R677</f>
        <v>113.55715791</v>
      </c>
      <c r="S106" s="98"/>
      <c r="T106" s="210">
        <f>T107+T293+T669+T677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71</v>
      </c>
      <c r="AU106" s="19" t="s">
        <v>116</v>
      </c>
      <c r="BK106" s="211">
        <f>BK107+BK293+BK669+BK677</f>
        <v>0</v>
      </c>
    </row>
    <row r="107" s="12" customFormat="1" ht="25.92" customHeight="1">
      <c r="A107" s="12"/>
      <c r="B107" s="212"/>
      <c r="C107" s="213"/>
      <c r="D107" s="214" t="s">
        <v>71</v>
      </c>
      <c r="E107" s="215" t="s">
        <v>142</v>
      </c>
      <c r="F107" s="215" t="s">
        <v>143</v>
      </c>
      <c r="G107" s="213"/>
      <c r="H107" s="213"/>
      <c r="I107" s="216"/>
      <c r="J107" s="217">
        <f>BK107</f>
        <v>0</v>
      </c>
      <c r="K107" s="213"/>
      <c r="L107" s="218"/>
      <c r="M107" s="219"/>
      <c r="N107" s="220"/>
      <c r="O107" s="220"/>
      <c r="P107" s="221">
        <f>P108+P149+P184+P209+P273+P290</f>
        <v>0</v>
      </c>
      <c r="Q107" s="220"/>
      <c r="R107" s="221">
        <f>R108+R149+R184+R209+R273+R290</f>
        <v>103.22053522</v>
      </c>
      <c r="S107" s="220"/>
      <c r="T107" s="222">
        <f>T108+T149+T184+T209+T273+T290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23" t="s">
        <v>79</v>
      </c>
      <c r="AT107" s="224" t="s">
        <v>71</v>
      </c>
      <c r="AU107" s="224" t="s">
        <v>72</v>
      </c>
      <c r="AY107" s="223" t="s">
        <v>144</v>
      </c>
      <c r="BK107" s="225">
        <f>BK108+BK149+BK184+BK209+BK273+BK290</f>
        <v>0</v>
      </c>
    </row>
    <row r="108" s="12" customFormat="1" ht="22.8" customHeight="1">
      <c r="A108" s="12"/>
      <c r="B108" s="212"/>
      <c r="C108" s="213"/>
      <c r="D108" s="214" t="s">
        <v>71</v>
      </c>
      <c r="E108" s="226" t="s">
        <v>81</v>
      </c>
      <c r="F108" s="226" t="s">
        <v>496</v>
      </c>
      <c r="G108" s="213"/>
      <c r="H108" s="213"/>
      <c r="I108" s="216"/>
      <c r="J108" s="227">
        <f>BK108</f>
        <v>0</v>
      </c>
      <c r="K108" s="213"/>
      <c r="L108" s="218"/>
      <c r="M108" s="219"/>
      <c r="N108" s="220"/>
      <c r="O108" s="220"/>
      <c r="P108" s="221">
        <f>SUM(P109:P148)</f>
        <v>0</v>
      </c>
      <c r="Q108" s="220"/>
      <c r="R108" s="221">
        <f>SUM(R109:R148)</f>
        <v>55.972828699999994</v>
      </c>
      <c r="S108" s="220"/>
      <c r="T108" s="222">
        <f>SUM(T109:T148)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3" t="s">
        <v>79</v>
      </c>
      <c r="AT108" s="224" t="s">
        <v>71</v>
      </c>
      <c r="AU108" s="224" t="s">
        <v>79</v>
      </c>
      <c r="AY108" s="223" t="s">
        <v>144</v>
      </c>
      <c r="BK108" s="225">
        <f>SUM(BK109:BK148)</f>
        <v>0</v>
      </c>
    </row>
    <row r="109" s="2" customFormat="1" ht="16.5" customHeight="1">
      <c r="A109" s="40"/>
      <c r="B109" s="41"/>
      <c r="C109" s="228" t="s">
        <v>79</v>
      </c>
      <c r="D109" s="228" t="s">
        <v>146</v>
      </c>
      <c r="E109" s="229" t="s">
        <v>497</v>
      </c>
      <c r="F109" s="230" t="s">
        <v>498</v>
      </c>
      <c r="G109" s="231" t="s">
        <v>149</v>
      </c>
      <c r="H109" s="232">
        <v>1.675</v>
      </c>
      <c r="I109" s="233"/>
      <c r="J109" s="234">
        <f>ROUND(I109*H109,2)</f>
        <v>0</v>
      </c>
      <c r="K109" s="230" t="s">
        <v>150</v>
      </c>
      <c r="L109" s="46"/>
      <c r="M109" s="235" t="s">
        <v>19</v>
      </c>
      <c r="N109" s="236" t="s">
        <v>43</v>
      </c>
      <c r="O109" s="86"/>
      <c r="P109" s="237">
        <f>O109*H109</f>
        <v>0</v>
      </c>
      <c r="Q109" s="237">
        <v>2.45329</v>
      </c>
      <c r="R109" s="237">
        <f>Q109*H109</f>
        <v>4.1092607499999998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151</v>
      </c>
      <c r="AT109" s="239" t="s">
        <v>146</v>
      </c>
      <c r="AU109" s="239" t="s">
        <v>81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151</v>
      </c>
      <c r="BM109" s="239" t="s">
        <v>499</v>
      </c>
    </row>
    <row r="110" s="2" customFormat="1">
      <c r="A110" s="40"/>
      <c r="B110" s="41"/>
      <c r="C110" s="42"/>
      <c r="D110" s="241" t="s">
        <v>153</v>
      </c>
      <c r="E110" s="42"/>
      <c r="F110" s="242" t="s">
        <v>154</v>
      </c>
      <c r="G110" s="42"/>
      <c r="H110" s="42"/>
      <c r="I110" s="148"/>
      <c r="J110" s="42"/>
      <c r="K110" s="42"/>
      <c r="L110" s="46"/>
      <c r="M110" s="243"/>
      <c r="N110" s="24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153</v>
      </c>
      <c r="AU110" s="19" t="s">
        <v>81</v>
      </c>
    </row>
    <row r="111" s="13" customFormat="1">
      <c r="A111" s="13"/>
      <c r="B111" s="245"/>
      <c r="C111" s="246"/>
      <c r="D111" s="241" t="s">
        <v>155</v>
      </c>
      <c r="E111" s="247" t="s">
        <v>19</v>
      </c>
      <c r="F111" s="248" t="s">
        <v>500</v>
      </c>
      <c r="G111" s="246"/>
      <c r="H111" s="249">
        <v>1.675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5" t="s">
        <v>155</v>
      </c>
      <c r="AU111" s="255" t="s">
        <v>81</v>
      </c>
      <c r="AV111" s="13" t="s">
        <v>81</v>
      </c>
      <c r="AW111" s="13" t="s">
        <v>33</v>
      </c>
      <c r="AX111" s="13" t="s">
        <v>79</v>
      </c>
      <c r="AY111" s="255" t="s">
        <v>144</v>
      </c>
    </row>
    <row r="112" s="2" customFormat="1" ht="16.5" customHeight="1">
      <c r="A112" s="40"/>
      <c r="B112" s="41"/>
      <c r="C112" s="228" t="s">
        <v>81</v>
      </c>
      <c r="D112" s="228" t="s">
        <v>146</v>
      </c>
      <c r="E112" s="229" t="s">
        <v>501</v>
      </c>
      <c r="F112" s="230" t="s">
        <v>502</v>
      </c>
      <c r="G112" s="231" t="s">
        <v>149</v>
      </c>
      <c r="H112" s="232">
        <v>16.402999999999999</v>
      </c>
      <c r="I112" s="233"/>
      <c r="J112" s="234">
        <f>ROUND(I112*H112,2)</f>
        <v>0</v>
      </c>
      <c r="K112" s="230" t="s">
        <v>150</v>
      </c>
      <c r="L112" s="46"/>
      <c r="M112" s="235" t="s">
        <v>19</v>
      </c>
      <c r="N112" s="236" t="s">
        <v>43</v>
      </c>
      <c r="O112" s="86"/>
      <c r="P112" s="237">
        <f>O112*H112</f>
        <v>0</v>
      </c>
      <c r="Q112" s="237">
        <v>2.45329</v>
      </c>
      <c r="R112" s="237">
        <f>Q112*H112</f>
        <v>40.241315869999994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151</v>
      </c>
      <c r="AT112" s="239" t="s">
        <v>146</v>
      </c>
      <c r="AU112" s="239" t="s">
        <v>81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151</v>
      </c>
      <c r="BM112" s="239" t="s">
        <v>503</v>
      </c>
    </row>
    <row r="113" s="2" customFormat="1">
      <c r="A113" s="40"/>
      <c r="B113" s="41"/>
      <c r="C113" s="42"/>
      <c r="D113" s="241" t="s">
        <v>153</v>
      </c>
      <c r="E113" s="42"/>
      <c r="F113" s="242" t="s">
        <v>154</v>
      </c>
      <c r="G113" s="42"/>
      <c r="H113" s="42"/>
      <c r="I113" s="148"/>
      <c r="J113" s="42"/>
      <c r="K113" s="42"/>
      <c r="L113" s="46"/>
      <c r="M113" s="243"/>
      <c r="N113" s="24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153</v>
      </c>
      <c r="AU113" s="19" t="s">
        <v>81</v>
      </c>
    </row>
    <row r="114" s="13" customFormat="1">
      <c r="A114" s="13"/>
      <c r="B114" s="245"/>
      <c r="C114" s="246"/>
      <c r="D114" s="241" t="s">
        <v>155</v>
      </c>
      <c r="E114" s="247" t="s">
        <v>19</v>
      </c>
      <c r="F114" s="248" t="s">
        <v>504</v>
      </c>
      <c r="G114" s="246"/>
      <c r="H114" s="249">
        <v>0.75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5" t="s">
        <v>155</v>
      </c>
      <c r="AU114" s="255" t="s">
        <v>81</v>
      </c>
      <c r="AV114" s="13" t="s">
        <v>81</v>
      </c>
      <c r="AW114" s="13" t="s">
        <v>33</v>
      </c>
      <c r="AX114" s="13" t="s">
        <v>72</v>
      </c>
      <c r="AY114" s="255" t="s">
        <v>144</v>
      </c>
    </row>
    <row r="115" s="13" customFormat="1">
      <c r="A115" s="13"/>
      <c r="B115" s="245"/>
      <c r="C115" s="246"/>
      <c r="D115" s="241" t="s">
        <v>155</v>
      </c>
      <c r="E115" s="247" t="s">
        <v>19</v>
      </c>
      <c r="F115" s="248" t="s">
        <v>505</v>
      </c>
      <c r="G115" s="246"/>
      <c r="H115" s="249">
        <v>2.1890000000000001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5" t="s">
        <v>155</v>
      </c>
      <c r="AU115" s="255" t="s">
        <v>81</v>
      </c>
      <c r="AV115" s="13" t="s">
        <v>81</v>
      </c>
      <c r="AW115" s="13" t="s">
        <v>33</v>
      </c>
      <c r="AX115" s="13" t="s">
        <v>72</v>
      </c>
      <c r="AY115" s="255" t="s">
        <v>144</v>
      </c>
    </row>
    <row r="116" s="13" customFormat="1">
      <c r="A116" s="13"/>
      <c r="B116" s="245"/>
      <c r="C116" s="246"/>
      <c r="D116" s="241" t="s">
        <v>155</v>
      </c>
      <c r="E116" s="247" t="s">
        <v>19</v>
      </c>
      <c r="F116" s="248" t="s">
        <v>506</v>
      </c>
      <c r="G116" s="246"/>
      <c r="H116" s="249">
        <v>1.2829999999999999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5" t="s">
        <v>155</v>
      </c>
      <c r="AU116" s="255" t="s">
        <v>81</v>
      </c>
      <c r="AV116" s="13" t="s">
        <v>81</v>
      </c>
      <c r="AW116" s="13" t="s">
        <v>33</v>
      </c>
      <c r="AX116" s="13" t="s">
        <v>72</v>
      </c>
      <c r="AY116" s="255" t="s">
        <v>144</v>
      </c>
    </row>
    <row r="117" s="13" customFormat="1">
      <c r="A117" s="13"/>
      <c r="B117" s="245"/>
      <c r="C117" s="246"/>
      <c r="D117" s="241" t="s">
        <v>155</v>
      </c>
      <c r="E117" s="247" t="s">
        <v>19</v>
      </c>
      <c r="F117" s="248" t="s">
        <v>507</v>
      </c>
      <c r="G117" s="246"/>
      <c r="H117" s="249">
        <v>1.7490000000000001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5" t="s">
        <v>155</v>
      </c>
      <c r="AU117" s="255" t="s">
        <v>81</v>
      </c>
      <c r="AV117" s="13" t="s">
        <v>81</v>
      </c>
      <c r="AW117" s="13" t="s">
        <v>33</v>
      </c>
      <c r="AX117" s="13" t="s">
        <v>72</v>
      </c>
      <c r="AY117" s="255" t="s">
        <v>144</v>
      </c>
    </row>
    <row r="118" s="13" customFormat="1">
      <c r="A118" s="13"/>
      <c r="B118" s="245"/>
      <c r="C118" s="246"/>
      <c r="D118" s="241" t="s">
        <v>155</v>
      </c>
      <c r="E118" s="247" t="s">
        <v>19</v>
      </c>
      <c r="F118" s="248" t="s">
        <v>508</v>
      </c>
      <c r="G118" s="246"/>
      <c r="H118" s="249">
        <v>1.0700000000000001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5" t="s">
        <v>155</v>
      </c>
      <c r="AU118" s="255" t="s">
        <v>81</v>
      </c>
      <c r="AV118" s="13" t="s">
        <v>81</v>
      </c>
      <c r="AW118" s="13" t="s">
        <v>33</v>
      </c>
      <c r="AX118" s="13" t="s">
        <v>72</v>
      </c>
      <c r="AY118" s="255" t="s">
        <v>144</v>
      </c>
    </row>
    <row r="119" s="13" customFormat="1">
      <c r="A119" s="13"/>
      <c r="B119" s="245"/>
      <c r="C119" s="246"/>
      <c r="D119" s="241" t="s">
        <v>155</v>
      </c>
      <c r="E119" s="247" t="s">
        <v>19</v>
      </c>
      <c r="F119" s="248" t="s">
        <v>509</v>
      </c>
      <c r="G119" s="246"/>
      <c r="H119" s="249">
        <v>0.32000000000000001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5" t="s">
        <v>155</v>
      </c>
      <c r="AU119" s="255" t="s">
        <v>81</v>
      </c>
      <c r="AV119" s="13" t="s">
        <v>81</v>
      </c>
      <c r="AW119" s="13" t="s">
        <v>33</v>
      </c>
      <c r="AX119" s="13" t="s">
        <v>72</v>
      </c>
      <c r="AY119" s="255" t="s">
        <v>144</v>
      </c>
    </row>
    <row r="120" s="13" customFormat="1">
      <c r="A120" s="13"/>
      <c r="B120" s="245"/>
      <c r="C120" s="246"/>
      <c r="D120" s="241" t="s">
        <v>155</v>
      </c>
      <c r="E120" s="247" t="s">
        <v>19</v>
      </c>
      <c r="F120" s="248" t="s">
        <v>510</v>
      </c>
      <c r="G120" s="246"/>
      <c r="H120" s="249">
        <v>0.47699999999999998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5" t="s">
        <v>155</v>
      </c>
      <c r="AU120" s="255" t="s">
        <v>81</v>
      </c>
      <c r="AV120" s="13" t="s">
        <v>81</v>
      </c>
      <c r="AW120" s="13" t="s">
        <v>33</v>
      </c>
      <c r="AX120" s="13" t="s">
        <v>72</v>
      </c>
      <c r="AY120" s="255" t="s">
        <v>144</v>
      </c>
    </row>
    <row r="121" s="13" customFormat="1">
      <c r="A121" s="13"/>
      <c r="B121" s="245"/>
      <c r="C121" s="246"/>
      <c r="D121" s="241" t="s">
        <v>155</v>
      </c>
      <c r="E121" s="247" t="s">
        <v>19</v>
      </c>
      <c r="F121" s="248" t="s">
        <v>511</v>
      </c>
      <c r="G121" s="246"/>
      <c r="H121" s="249">
        <v>0.29999999999999999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5" t="s">
        <v>155</v>
      </c>
      <c r="AU121" s="255" t="s">
        <v>81</v>
      </c>
      <c r="AV121" s="13" t="s">
        <v>81</v>
      </c>
      <c r="AW121" s="13" t="s">
        <v>33</v>
      </c>
      <c r="AX121" s="13" t="s">
        <v>72</v>
      </c>
      <c r="AY121" s="255" t="s">
        <v>144</v>
      </c>
    </row>
    <row r="122" s="13" customFormat="1">
      <c r="A122" s="13"/>
      <c r="B122" s="245"/>
      <c r="C122" s="246"/>
      <c r="D122" s="241" t="s">
        <v>155</v>
      </c>
      <c r="E122" s="247" t="s">
        <v>19</v>
      </c>
      <c r="F122" s="248" t="s">
        <v>512</v>
      </c>
      <c r="G122" s="246"/>
      <c r="H122" s="249">
        <v>8.2650000000000006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5" t="s">
        <v>155</v>
      </c>
      <c r="AU122" s="255" t="s">
        <v>81</v>
      </c>
      <c r="AV122" s="13" t="s">
        <v>81</v>
      </c>
      <c r="AW122" s="13" t="s">
        <v>33</v>
      </c>
      <c r="AX122" s="13" t="s">
        <v>72</v>
      </c>
      <c r="AY122" s="255" t="s">
        <v>144</v>
      </c>
    </row>
    <row r="123" s="14" customFormat="1">
      <c r="A123" s="14"/>
      <c r="B123" s="256"/>
      <c r="C123" s="257"/>
      <c r="D123" s="241" t="s">
        <v>155</v>
      </c>
      <c r="E123" s="258" t="s">
        <v>19</v>
      </c>
      <c r="F123" s="259" t="s">
        <v>170</v>
      </c>
      <c r="G123" s="257"/>
      <c r="H123" s="260">
        <v>16.402999999999999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6" t="s">
        <v>155</v>
      </c>
      <c r="AU123" s="266" t="s">
        <v>81</v>
      </c>
      <c r="AV123" s="14" t="s">
        <v>151</v>
      </c>
      <c r="AW123" s="14" t="s">
        <v>33</v>
      </c>
      <c r="AX123" s="14" t="s">
        <v>79</v>
      </c>
      <c r="AY123" s="266" t="s">
        <v>144</v>
      </c>
    </row>
    <row r="124" s="2" customFormat="1" ht="16.5" customHeight="1">
      <c r="A124" s="40"/>
      <c r="B124" s="41"/>
      <c r="C124" s="228" t="s">
        <v>161</v>
      </c>
      <c r="D124" s="228" t="s">
        <v>146</v>
      </c>
      <c r="E124" s="229" t="s">
        <v>513</v>
      </c>
      <c r="F124" s="230" t="s">
        <v>514</v>
      </c>
      <c r="G124" s="231" t="s">
        <v>197</v>
      </c>
      <c r="H124" s="232">
        <v>1.0680000000000001</v>
      </c>
      <c r="I124" s="233"/>
      <c r="J124" s="234">
        <f>ROUND(I124*H124,2)</f>
        <v>0</v>
      </c>
      <c r="K124" s="230" t="s">
        <v>150</v>
      </c>
      <c r="L124" s="46"/>
      <c r="M124" s="235" t="s">
        <v>19</v>
      </c>
      <c r="N124" s="236" t="s">
        <v>43</v>
      </c>
      <c r="O124" s="86"/>
      <c r="P124" s="237">
        <f>O124*H124</f>
        <v>0</v>
      </c>
      <c r="Q124" s="237">
        <v>1.0601700000000001</v>
      </c>
      <c r="R124" s="237">
        <f>Q124*H124</f>
        <v>1.1322615600000001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151</v>
      </c>
      <c r="AT124" s="239" t="s">
        <v>146</v>
      </c>
      <c r="AU124" s="239" t="s">
        <v>81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151</v>
      </c>
      <c r="BM124" s="239" t="s">
        <v>515</v>
      </c>
    </row>
    <row r="125" s="2" customFormat="1">
      <c r="A125" s="40"/>
      <c r="B125" s="41"/>
      <c r="C125" s="42"/>
      <c r="D125" s="241" t="s">
        <v>153</v>
      </c>
      <c r="E125" s="42"/>
      <c r="F125" s="242" t="s">
        <v>154</v>
      </c>
      <c r="G125" s="42"/>
      <c r="H125" s="42"/>
      <c r="I125" s="148"/>
      <c r="J125" s="42"/>
      <c r="K125" s="42"/>
      <c r="L125" s="46"/>
      <c r="M125" s="243"/>
      <c r="N125" s="24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153</v>
      </c>
      <c r="AU125" s="19" t="s">
        <v>81</v>
      </c>
    </row>
    <row r="126" s="13" customFormat="1">
      <c r="A126" s="13"/>
      <c r="B126" s="245"/>
      <c r="C126" s="246"/>
      <c r="D126" s="241" t="s">
        <v>155</v>
      </c>
      <c r="E126" s="247" t="s">
        <v>19</v>
      </c>
      <c r="F126" s="248" t="s">
        <v>516</v>
      </c>
      <c r="G126" s="246"/>
      <c r="H126" s="249">
        <v>1.0680000000000001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155</v>
      </c>
      <c r="AU126" s="255" t="s">
        <v>81</v>
      </c>
      <c r="AV126" s="13" t="s">
        <v>81</v>
      </c>
      <c r="AW126" s="13" t="s">
        <v>33</v>
      </c>
      <c r="AX126" s="13" t="s">
        <v>72</v>
      </c>
      <c r="AY126" s="255" t="s">
        <v>144</v>
      </c>
    </row>
    <row r="127" s="14" customFormat="1">
      <c r="A127" s="14"/>
      <c r="B127" s="256"/>
      <c r="C127" s="257"/>
      <c r="D127" s="241" t="s">
        <v>155</v>
      </c>
      <c r="E127" s="258" t="s">
        <v>19</v>
      </c>
      <c r="F127" s="259" t="s">
        <v>170</v>
      </c>
      <c r="G127" s="257"/>
      <c r="H127" s="260">
        <v>1.0680000000000001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155</v>
      </c>
      <c r="AU127" s="266" t="s">
        <v>81</v>
      </c>
      <c r="AV127" s="14" t="s">
        <v>151</v>
      </c>
      <c r="AW127" s="14" t="s">
        <v>33</v>
      </c>
      <c r="AX127" s="14" t="s">
        <v>79</v>
      </c>
      <c r="AY127" s="266" t="s">
        <v>144</v>
      </c>
    </row>
    <row r="128" s="13" customFormat="1">
      <c r="A128" s="13"/>
      <c r="B128" s="245"/>
      <c r="C128" s="246"/>
      <c r="D128" s="241" t="s">
        <v>155</v>
      </c>
      <c r="E128" s="247" t="s">
        <v>19</v>
      </c>
      <c r="F128" s="248" t="s">
        <v>517</v>
      </c>
      <c r="G128" s="246"/>
      <c r="H128" s="249">
        <v>10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155</v>
      </c>
      <c r="AU128" s="255" t="s">
        <v>81</v>
      </c>
      <c r="AV128" s="13" t="s">
        <v>81</v>
      </c>
      <c r="AW128" s="13" t="s">
        <v>33</v>
      </c>
      <c r="AX128" s="13" t="s">
        <v>72</v>
      </c>
      <c r="AY128" s="255" t="s">
        <v>144</v>
      </c>
    </row>
    <row r="129" s="13" customFormat="1">
      <c r="A129" s="13"/>
      <c r="B129" s="245"/>
      <c r="C129" s="246"/>
      <c r="D129" s="241" t="s">
        <v>155</v>
      </c>
      <c r="E129" s="247" t="s">
        <v>19</v>
      </c>
      <c r="F129" s="248" t="s">
        <v>518</v>
      </c>
      <c r="G129" s="246"/>
      <c r="H129" s="249">
        <v>29.18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155</v>
      </c>
      <c r="AU129" s="255" t="s">
        <v>81</v>
      </c>
      <c r="AV129" s="13" t="s">
        <v>81</v>
      </c>
      <c r="AW129" s="13" t="s">
        <v>33</v>
      </c>
      <c r="AX129" s="13" t="s">
        <v>72</v>
      </c>
      <c r="AY129" s="255" t="s">
        <v>144</v>
      </c>
    </row>
    <row r="130" s="13" customFormat="1">
      <c r="A130" s="13"/>
      <c r="B130" s="245"/>
      <c r="C130" s="246"/>
      <c r="D130" s="241" t="s">
        <v>155</v>
      </c>
      <c r="E130" s="247" t="s">
        <v>19</v>
      </c>
      <c r="F130" s="248" t="s">
        <v>519</v>
      </c>
      <c r="G130" s="246"/>
      <c r="H130" s="249">
        <v>17.100000000000001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155</v>
      </c>
      <c r="AU130" s="255" t="s">
        <v>81</v>
      </c>
      <c r="AV130" s="13" t="s">
        <v>81</v>
      </c>
      <c r="AW130" s="13" t="s">
        <v>33</v>
      </c>
      <c r="AX130" s="13" t="s">
        <v>72</v>
      </c>
      <c r="AY130" s="255" t="s">
        <v>144</v>
      </c>
    </row>
    <row r="131" s="13" customFormat="1">
      <c r="A131" s="13"/>
      <c r="B131" s="245"/>
      <c r="C131" s="246"/>
      <c r="D131" s="241" t="s">
        <v>155</v>
      </c>
      <c r="E131" s="247" t="s">
        <v>19</v>
      </c>
      <c r="F131" s="248" t="s">
        <v>520</v>
      </c>
      <c r="G131" s="246"/>
      <c r="H131" s="249">
        <v>23.32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155</v>
      </c>
      <c r="AU131" s="255" t="s">
        <v>81</v>
      </c>
      <c r="AV131" s="13" t="s">
        <v>81</v>
      </c>
      <c r="AW131" s="13" t="s">
        <v>33</v>
      </c>
      <c r="AX131" s="13" t="s">
        <v>72</v>
      </c>
      <c r="AY131" s="255" t="s">
        <v>144</v>
      </c>
    </row>
    <row r="132" s="13" customFormat="1">
      <c r="A132" s="13"/>
      <c r="B132" s="245"/>
      <c r="C132" s="246"/>
      <c r="D132" s="241" t="s">
        <v>155</v>
      </c>
      <c r="E132" s="247" t="s">
        <v>19</v>
      </c>
      <c r="F132" s="248" t="s">
        <v>521</v>
      </c>
      <c r="G132" s="246"/>
      <c r="H132" s="249">
        <v>14.26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155</v>
      </c>
      <c r="AU132" s="255" t="s">
        <v>81</v>
      </c>
      <c r="AV132" s="13" t="s">
        <v>81</v>
      </c>
      <c r="AW132" s="13" t="s">
        <v>33</v>
      </c>
      <c r="AX132" s="13" t="s">
        <v>72</v>
      </c>
      <c r="AY132" s="255" t="s">
        <v>144</v>
      </c>
    </row>
    <row r="133" s="13" customFormat="1">
      <c r="A133" s="13"/>
      <c r="B133" s="245"/>
      <c r="C133" s="246"/>
      <c r="D133" s="241" t="s">
        <v>155</v>
      </c>
      <c r="E133" s="247" t="s">
        <v>19</v>
      </c>
      <c r="F133" s="248" t="s">
        <v>522</v>
      </c>
      <c r="G133" s="246"/>
      <c r="H133" s="249">
        <v>4.2599999999999998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155</v>
      </c>
      <c r="AU133" s="255" t="s">
        <v>81</v>
      </c>
      <c r="AV133" s="13" t="s">
        <v>81</v>
      </c>
      <c r="AW133" s="13" t="s">
        <v>33</v>
      </c>
      <c r="AX133" s="13" t="s">
        <v>72</v>
      </c>
      <c r="AY133" s="255" t="s">
        <v>144</v>
      </c>
    </row>
    <row r="134" s="13" customFormat="1">
      <c r="A134" s="13"/>
      <c r="B134" s="245"/>
      <c r="C134" s="246"/>
      <c r="D134" s="241" t="s">
        <v>155</v>
      </c>
      <c r="E134" s="247" t="s">
        <v>19</v>
      </c>
      <c r="F134" s="248" t="s">
        <v>523</v>
      </c>
      <c r="G134" s="246"/>
      <c r="H134" s="249">
        <v>6.3600000000000003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155</v>
      </c>
      <c r="AU134" s="255" t="s">
        <v>81</v>
      </c>
      <c r="AV134" s="13" t="s">
        <v>81</v>
      </c>
      <c r="AW134" s="13" t="s">
        <v>33</v>
      </c>
      <c r="AX134" s="13" t="s">
        <v>72</v>
      </c>
      <c r="AY134" s="255" t="s">
        <v>144</v>
      </c>
    </row>
    <row r="135" s="13" customFormat="1">
      <c r="A135" s="13"/>
      <c r="B135" s="245"/>
      <c r="C135" s="246"/>
      <c r="D135" s="241" t="s">
        <v>155</v>
      </c>
      <c r="E135" s="247" t="s">
        <v>19</v>
      </c>
      <c r="F135" s="248" t="s">
        <v>524</v>
      </c>
      <c r="G135" s="246"/>
      <c r="H135" s="249">
        <v>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155</v>
      </c>
      <c r="AU135" s="255" t="s">
        <v>81</v>
      </c>
      <c r="AV135" s="13" t="s">
        <v>81</v>
      </c>
      <c r="AW135" s="13" t="s">
        <v>33</v>
      </c>
      <c r="AX135" s="13" t="s">
        <v>72</v>
      </c>
      <c r="AY135" s="255" t="s">
        <v>144</v>
      </c>
    </row>
    <row r="136" s="13" customFormat="1">
      <c r="A136" s="13"/>
      <c r="B136" s="245"/>
      <c r="C136" s="246"/>
      <c r="D136" s="241" t="s">
        <v>155</v>
      </c>
      <c r="E136" s="247" t="s">
        <v>19</v>
      </c>
      <c r="F136" s="248" t="s">
        <v>525</v>
      </c>
      <c r="G136" s="246"/>
      <c r="H136" s="249">
        <v>110.2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155</v>
      </c>
      <c r="AU136" s="255" t="s">
        <v>81</v>
      </c>
      <c r="AV136" s="13" t="s">
        <v>81</v>
      </c>
      <c r="AW136" s="13" t="s">
        <v>33</v>
      </c>
      <c r="AX136" s="13" t="s">
        <v>72</v>
      </c>
      <c r="AY136" s="255" t="s">
        <v>144</v>
      </c>
    </row>
    <row r="137" s="15" customFormat="1">
      <c r="A137" s="15"/>
      <c r="B137" s="281"/>
      <c r="C137" s="282"/>
      <c r="D137" s="241" t="s">
        <v>155</v>
      </c>
      <c r="E137" s="283" t="s">
        <v>19</v>
      </c>
      <c r="F137" s="284" t="s">
        <v>526</v>
      </c>
      <c r="G137" s="282"/>
      <c r="H137" s="285">
        <v>218.68000000000001</v>
      </c>
      <c r="I137" s="286"/>
      <c r="J137" s="282"/>
      <c r="K137" s="282"/>
      <c r="L137" s="287"/>
      <c r="M137" s="288"/>
      <c r="N137" s="289"/>
      <c r="O137" s="289"/>
      <c r="P137" s="289"/>
      <c r="Q137" s="289"/>
      <c r="R137" s="289"/>
      <c r="S137" s="289"/>
      <c r="T137" s="29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1" t="s">
        <v>155</v>
      </c>
      <c r="AU137" s="291" t="s">
        <v>81</v>
      </c>
      <c r="AV137" s="15" t="s">
        <v>161</v>
      </c>
      <c r="AW137" s="15" t="s">
        <v>33</v>
      </c>
      <c r="AX137" s="15" t="s">
        <v>72</v>
      </c>
      <c r="AY137" s="291" t="s">
        <v>144</v>
      </c>
    </row>
    <row r="138" s="2" customFormat="1" ht="16.5" customHeight="1">
      <c r="A138" s="40"/>
      <c r="B138" s="41"/>
      <c r="C138" s="228" t="s">
        <v>151</v>
      </c>
      <c r="D138" s="228" t="s">
        <v>146</v>
      </c>
      <c r="E138" s="229" t="s">
        <v>527</v>
      </c>
      <c r="F138" s="230" t="s">
        <v>528</v>
      </c>
      <c r="G138" s="231" t="s">
        <v>197</v>
      </c>
      <c r="H138" s="232">
        <v>0.056000000000000001</v>
      </c>
      <c r="I138" s="233"/>
      <c r="J138" s="234">
        <f>ROUND(I138*H138,2)</f>
        <v>0</v>
      </c>
      <c r="K138" s="230" t="s">
        <v>150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1.0601700000000001</v>
      </c>
      <c r="R138" s="237">
        <f>Q138*H138</f>
        <v>0.059369520000000002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151</v>
      </c>
      <c r="AT138" s="239" t="s">
        <v>146</v>
      </c>
      <c r="AU138" s="239" t="s">
        <v>81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151</v>
      </c>
      <c r="BM138" s="239" t="s">
        <v>529</v>
      </c>
    </row>
    <row r="139" s="2" customFormat="1">
      <c r="A139" s="40"/>
      <c r="B139" s="41"/>
      <c r="C139" s="42"/>
      <c r="D139" s="241" t="s">
        <v>153</v>
      </c>
      <c r="E139" s="42"/>
      <c r="F139" s="242" t="s">
        <v>154</v>
      </c>
      <c r="G139" s="42"/>
      <c r="H139" s="42"/>
      <c r="I139" s="148"/>
      <c r="J139" s="42"/>
      <c r="K139" s="42"/>
      <c r="L139" s="46"/>
      <c r="M139" s="243"/>
      <c r="N139" s="24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153</v>
      </c>
      <c r="AU139" s="19" t="s">
        <v>81</v>
      </c>
    </row>
    <row r="140" s="13" customFormat="1">
      <c r="A140" s="13"/>
      <c r="B140" s="245"/>
      <c r="C140" s="246"/>
      <c r="D140" s="241" t="s">
        <v>155</v>
      </c>
      <c r="E140" s="247" t="s">
        <v>19</v>
      </c>
      <c r="F140" s="248" t="s">
        <v>530</v>
      </c>
      <c r="G140" s="246"/>
      <c r="H140" s="249">
        <v>0.056000000000000001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155</v>
      </c>
      <c r="AU140" s="255" t="s">
        <v>81</v>
      </c>
      <c r="AV140" s="13" t="s">
        <v>81</v>
      </c>
      <c r="AW140" s="13" t="s">
        <v>33</v>
      </c>
      <c r="AX140" s="13" t="s">
        <v>72</v>
      </c>
      <c r="AY140" s="255" t="s">
        <v>144</v>
      </c>
    </row>
    <row r="141" s="14" customFormat="1">
      <c r="A141" s="14"/>
      <c r="B141" s="256"/>
      <c r="C141" s="257"/>
      <c r="D141" s="241" t="s">
        <v>155</v>
      </c>
      <c r="E141" s="258" t="s">
        <v>19</v>
      </c>
      <c r="F141" s="259" t="s">
        <v>170</v>
      </c>
      <c r="G141" s="257"/>
      <c r="H141" s="260">
        <v>0.056000000000000001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155</v>
      </c>
      <c r="AU141" s="266" t="s">
        <v>81</v>
      </c>
      <c r="AV141" s="14" t="s">
        <v>151</v>
      </c>
      <c r="AW141" s="14" t="s">
        <v>33</v>
      </c>
      <c r="AX141" s="14" t="s">
        <v>79</v>
      </c>
      <c r="AY141" s="266" t="s">
        <v>144</v>
      </c>
    </row>
    <row r="142" s="13" customFormat="1">
      <c r="A142" s="13"/>
      <c r="B142" s="245"/>
      <c r="C142" s="246"/>
      <c r="D142" s="241" t="s">
        <v>155</v>
      </c>
      <c r="E142" s="247" t="s">
        <v>19</v>
      </c>
      <c r="F142" s="248" t="s">
        <v>531</v>
      </c>
      <c r="G142" s="246"/>
      <c r="H142" s="249">
        <v>11.390000000000001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155</v>
      </c>
      <c r="AU142" s="255" t="s">
        <v>81</v>
      </c>
      <c r="AV142" s="13" t="s">
        <v>81</v>
      </c>
      <c r="AW142" s="13" t="s">
        <v>33</v>
      </c>
      <c r="AX142" s="13" t="s">
        <v>72</v>
      </c>
      <c r="AY142" s="255" t="s">
        <v>144</v>
      </c>
    </row>
    <row r="143" s="15" customFormat="1">
      <c r="A143" s="15"/>
      <c r="B143" s="281"/>
      <c r="C143" s="282"/>
      <c r="D143" s="241" t="s">
        <v>155</v>
      </c>
      <c r="E143" s="283" t="s">
        <v>19</v>
      </c>
      <c r="F143" s="284" t="s">
        <v>526</v>
      </c>
      <c r="G143" s="282"/>
      <c r="H143" s="285">
        <v>11.390000000000001</v>
      </c>
      <c r="I143" s="286"/>
      <c r="J143" s="282"/>
      <c r="K143" s="282"/>
      <c r="L143" s="287"/>
      <c r="M143" s="288"/>
      <c r="N143" s="289"/>
      <c r="O143" s="289"/>
      <c r="P143" s="289"/>
      <c r="Q143" s="289"/>
      <c r="R143" s="289"/>
      <c r="S143" s="289"/>
      <c r="T143" s="29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91" t="s">
        <v>155</v>
      </c>
      <c r="AU143" s="291" t="s">
        <v>81</v>
      </c>
      <c r="AV143" s="15" t="s">
        <v>161</v>
      </c>
      <c r="AW143" s="15" t="s">
        <v>33</v>
      </c>
      <c r="AX143" s="15" t="s">
        <v>72</v>
      </c>
      <c r="AY143" s="291" t="s">
        <v>144</v>
      </c>
    </row>
    <row r="144" s="2" customFormat="1" ht="24" customHeight="1">
      <c r="A144" s="40"/>
      <c r="B144" s="41"/>
      <c r="C144" s="228" t="s">
        <v>171</v>
      </c>
      <c r="D144" s="228" t="s">
        <v>146</v>
      </c>
      <c r="E144" s="229" t="s">
        <v>532</v>
      </c>
      <c r="F144" s="230" t="s">
        <v>533</v>
      </c>
      <c r="G144" s="231" t="s">
        <v>203</v>
      </c>
      <c r="H144" s="232">
        <v>14.199999999999999</v>
      </c>
      <c r="I144" s="233"/>
      <c r="J144" s="234">
        <f>ROUND(I144*H144,2)</f>
        <v>0</v>
      </c>
      <c r="K144" s="230" t="s">
        <v>150</v>
      </c>
      <c r="L144" s="46"/>
      <c r="M144" s="235" t="s">
        <v>19</v>
      </c>
      <c r="N144" s="236" t="s">
        <v>43</v>
      </c>
      <c r="O144" s="86"/>
      <c r="P144" s="237">
        <f>O144*H144</f>
        <v>0</v>
      </c>
      <c r="Q144" s="237">
        <v>0.71545999999999998</v>
      </c>
      <c r="R144" s="237">
        <f>Q144*H144</f>
        <v>10.159531999999999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151</v>
      </c>
      <c r="AT144" s="239" t="s">
        <v>146</v>
      </c>
      <c r="AU144" s="239" t="s">
        <v>81</v>
      </c>
      <c r="AY144" s="19" t="s">
        <v>144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79</v>
      </c>
      <c r="BK144" s="240">
        <f>ROUND(I144*H144,2)</f>
        <v>0</v>
      </c>
      <c r="BL144" s="19" t="s">
        <v>151</v>
      </c>
      <c r="BM144" s="239" t="s">
        <v>534</v>
      </c>
    </row>
    <row r="145" s="2" customFormat="1">
      <c r="A145" s="40"/>
      <c r="B145" s="41"/>
      <c r="C145" s="42"/>
      <c r="D145" s="241" t="s">
        <v>153</v>
      </c>
      <c r="E145" s="42"/>
      <c r="F145" s="242" t="s">
        <v>154</v>
      </c>
      <c r="G145" s="42"/>
      <c r="H145" s="42"/>
      <c r="I145" s="148"/>
      <c r="J145" s="42"/>
      <c r="K145" s="42"/>
      <c r="L145" s="46"/>
      <c r="M145" s="243"/>
      <c r="N145" s="24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153</v>
      </c>
      <c r="AU145" s="19" t="s">
        <v>81</v>
      </c>
    </row>
    <row r="146" s="13" customFormat="1">
      <c r="A146" s="13"/>
      <c r="B146" s="245"/>
      <c r="C146" s="246"/>
      <c r="D146" s="241" t="s">
        <v>155</v>
      </c>
      <c r="E146" s="247" t="s">
        <v>19</v>
      </c>
      <c r="F146" s="248" t="s">
        <v>535</v>
      </c>
      <c r="G146" s="246"/>
      <c r="H146" s="249">
        <v>14.199999999999999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155</v>
      </c>
      <c r="AU146" s="255" t="s">
        <v>81</v>
      </c>
      <c r="AV146" s="13" t="s">
        <v>81</v>
      </c>
      <c r="AW146" s="13" t="s">
        <v>33</v>
      </c>
      <c r="AX146" s="13" t="s">
        <v>79</v>
      </c>
      <c r="AY146" s="255" t="s">
        <v>144</v>
      </c>
    </row>
    <row r="147" s="2" customFormat="1" ht="24" customHeight="1">
      <c r="A147" s="40"/>
      <c r="B147" s="41"/>
      <c r="C147" s="228" t="s">
        <v>175</v>
      </c>
      <c r="D147" s="228" t="s">
        <v>146</v>
      </c>
      <c r="E147" s="229" t="s">
        <v>536</v>
      </c>
      <c r="F147" s="230" t="s">
        <v>537</v>
      </c>
      <c r="G147" s="231" t="s">
        <v>327</v>
      </c>
      <c r="H147" s="232">
        <v>5.8499999999999996</v>
      </c>
      <c r="I147" s="233"/>
      <c r="J147" s="234">
        <f>ROUND(I147*H147,2)</f>
        <v>0</v>
      </c>
      <c r="K147" s="230" t="s">
        <v>150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0.046339999999999999</v>
      </c>
      <c r="R147" s="237">
        <f>Q147*H147</f>
        <v>0.27108899999999997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151</v>
      </c>
      <c r="AT147" s="239" t="s">
        <v>146</v>
      </c>
      <c r="AU147" s="239" t="s">
        <v>81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151</v>
      </c>
      <c r="BM147" s="239" t="s">
        <v>538</v>
      </c>
    </row>
    <row r="148" s="13" customFormat="1">
      <c r="A148" s="13"/>
      <c r="B148" s="245"/>
      <c r="C148" s="246"/>
      <c r="D148" s="241" t="s">
        <v>155</v>
      </c>
      <c r="E148" s="247" t="s">
        <v>19</v>
      </c>
      <c r="F148" s="248" t="s">
        <v>539</v>
      </c>
      <c r="G148" s="246"/>
      <c r="H148" s="249">
        <v>5.8499999999999996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155</v>
      </c>
      <c r="AU148" s="255" t="s">
        <v>81</v>
      </c>
      <c r="AV148" s="13" t="s">
        <v>81</v>
      </c>
      <c r="AW148" s="13" t="s">
        <v>33</v>
      </c>
      <c r="AX148" s="13" t="s">
        <v>79</v>
      </c>
      <c r="AY148" s="255" t="s">
        <v>144</v>
      </c>
    </row>
    <row r="149" s="12" customFormat="1" ht="22.8" customHeight="1">
      <c r="A149" s="12"/>
      <c r="B149" s="212"/>
      <c r="C149" s="213"/>
      <c r="D149" s="214" t="s">
        <v>71</v>
      </c>
      <c r="E149" s="226" t="s">
        <v>161</v>
      </c>
      <c r="F149" s="226" t="s">
        <v>540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SUM(P150:P183)</f>
        <v>0</v>
      </c>
      <c r="Q149" s="220"/>
      <c r="R149" s="221">
        <f>SUM(R150:R183)</f>
        <v>3.3266003100000003</v>
      </c>
      <c r="S149" s="220"/>
      <c r="T149" s="222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79</v>
      </c>
      <c r="AT149" s="224" t="s">
        <v>71</v>
      </c>
      <c r="AU149" s="224" t="s">
        <v>79</v>
      </c>
      <c r="AY149" s="223" t="s">
        <v>144</v>
      </c>
      <c r="BK149" s="225">
        <f>SUM(BK150:BK183)</f>
        <v>0</v>
      </c>
    </row>
    <row r="150" s="2" customFormat="1" ht="16.5" customHeight="1">
      <c r="A150" s="40"/>
      <c r="B150" s="41"/>
      <c r="C150" s="228" t="s">
        <v>180</v>
      </c>
      <c r="D150" s="228" t="s">
        <v>146</v>
      </c>
      <c r="E150" s="229" t="s">
        <v>541</v>
      </c>
      <c r="F150" s="230" t="s">
        <v>542</v>
      </c>
      <c r="G150" s="231" t="s">
        <v>149</v>
      </c>
      <c r="H150" s="232">
        <v>3.0299999999999998</v>
      </c>
      <c r="I150" s="233"/>
      <c r="J150" s="234">
        <f>ROUND(I150*H150,2)</f>
        <v>0</v>
      </c>
      <c r="K150" s="230" t="s">
        <v>19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0.28986000000000001</v>
      </c>
      <c r="R150" s="237">
        <f>Q150*H150</f>
        <v>0.87827579999999994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151</v>
      </c>
      <c r="AT150" s="239" t="s">
        <v>146</v>
      </c>
      <c r="AU150" s="239" t="s">
        <v>81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151</v>
      </c>
      <c r="BM150" s="239" t="s">
        <v>543</v>
      </c>
    </row>
    <row r="151" s="2" customFormat="1">
      <c r="A151" s="40"/>
      <c r="B151" s="41"/>
      <c r="C151" s="42"/>
      <c r="D151" s="241" t="s">
        <v>153</v>
      </c>
      <c r="E151" s="42"/>
      <c r="F151" s="242" t="s">
        <v>154</v>
      </c>
      <c r="G151" s="42"/>
      <c r="H151" s="42"/>
      <c r="I151" s="148"/>
      <c r="J151" s="42"/>
      <c r="K151" s="42"/>
      <c r="L151" s="46"/>
      <c r="M151" s="243"/>
      <c r="N151" s="24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153</v>
      </c>
      <c r="AU151" s="19" t="s">
        <v>81</v>
      </c>
    </row>
    <row r="152" s="13" customFormat="1">
      <c r="A152" s="13"/>
      <c r="B152" s="245"/>
      <c r="C152" s="246"/>
      <c r="D152" s="241" t="s">
        <v>155</v>
      </c>
      <c r="E152" s="247" t="s">
        <v>19</v>
      </c>
      <c r="F152" s="248" t="s">
        <v>544</v>
      </c>
      <c r="G152" s="246"/>
      <c r="H152" s="249">
        <v>1.0880000000000001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155</v>
      </c>
      <c r="AU152" s="255" t="s">
        <v>81</v>
      </c>
      <c r="AV152" s="13" t="s">
        <v>81</v>
      </c>
      <c r="AW152" s="13" t="s">
        <v>33</v>
      </c>
      <c r="AX152" s="13" t="s">
        <v>72</v>
      </c>
      <c r="AY152" s="255" t="s">
        <v>144</v>
      </c>
    </row>
    <row r="153" s="13" customFormat="1">
      <c r="A153" s="13"/>
      <c r="B153" s="245"/>
      <c r="C153" s="246"/>
      <c r="D153" s="241" t="s">
        <v>155</v>
      </c>
      <c r="E153" s="247" t="s">
        <v>19</v>
      </c>
      <c r="F153" s="248" t="s">
        <v>545</v>
      </c>
      <c r="G153" s="246"/>
      <c r="H153" s="249">
        <v>0.58199999999999996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155</v>
      </c>
      <c r="AU153" s="255" t="s">
        <v>81</v>
      </c>
      <c r="AV153" s="13" t="s">
        <v>81</v>
      </c>
      <c r="AW153" s="13" t="s">
        <v>33</v>
      </c>
      <c r="AX153" s="13" t="s">
        <v>72</v>
      </c>
      <c r="AY153" s="255" t="s">
        <v>144</v>
      </c>
    </row>
    <row r="154" s="13" customFormat="1">
      <c r="A154" s="13"/>
      <c r="B154" s="245"/>
      <c r="C154" s="246"/>
      <c r="D154" s="241" t="s">
        <v>155</v>
      </c>
      <c r="E154" s="247" t="s">
        <v>19</v>
      </c>
      <c r="F154" s="248" t="s">
        <v>546</v>
      </c>
      <c r="G154" s="246"/>
      <c r="H154" s="249">
        <v>0.16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155</v>
      </c>
      <c r="AU154" s="255" t="s">
        <v>81</v>
      </c>
      <c r="AV154" s="13" t="s">
        <v>81</v>
      </c>
      <c r="AW154" s="13" t="s">
        <v>33</v>
      </c>
      <c r="AX154" s="13" t="s">
        <v>72</v>
      </c>
      <c r="AY154" s="255" t="s">
        <v>144</v>
      </c>
    </row>
    <row r="155" s="13" customFormat="1">
      <c r="A155" s="13"/>
      <c r="B155" s="245"/>
      <c r="C155" s="246"/>
      <c r="D155" s="241" t="s">
        <v>155</v>
      </c>
      <c r="E155" s="247" t="s">
        <v>19</v>
      </c>
      <c r="F155" s="248" t="s">
        <v>547</v>
      </c>
      <c r="G155" s="246"/>
      <c r="H155" s="249">
        <v>1.2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155</v>
      </c>
      <c r="AU155" s="255" t="s">
        <v>81</v>
      </c>
      <c r="AV155" s="13" t="s">
        <v>81</v>
      </c>
      <c r="AW155" s="13" t="s">
        <v>33</v>
      </c>
      <c r="AX155" s="13" t="s">
        <v>72</v>
      </c>
      <c r="AY155" s="255" t="s">
        <v>144</v>
      </c>
    </row>
    <row r="156" s="14" customFormat="1">
      <c r="A156" s="14"/>
      <c r="B156" s="256"/>
      <c r="C156" s="257"/>
      <c r="D156" s="241" t="s">
        <v>155</v>
      </c>
      <c r="E156" s="258" t="s">
        <v>19</v>
      </c>
      <c r="F156" s="259" t="s">
        <v>170</v>
      </c>
      <c r="G156" s="257"/>
      <c r="H156" s="260">
        <v>3.0299999999999998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155</v>
      </c>
      <c r="AU156" s="266" t="s">
        <v>81</v>
      </c>
      <c r="AV156" s="14" t="s">
        <v>151</v>
      </c>
      <c r="AW156" s="14" t="s">
        <v>33</v>
      </c>
      <c r="AX156" s="14" t="s">
        <v>79</v>
      </c>
      <c r="AY156" s="266" t="s">
        <v>144</v>
      </c>
    </row>
    <row r="157" s="2" customFormat="1" ht="16.5" customHeight="1">
      <c r="A157" s="40"/>
      <c r="B157" s="41"/>
      <c r="C157" s="228" t="s">
        <v>190</v>
      </c>
      <c r="D157" s="228" t="s">
        <v>146</v>
      </c>
      <c r="E157" s="229" t="s">
        <v>548</v>
      </c>
      <c r="F157" s="230" t="s">
        <v>549</v>
      </c>
      <c r="G157" s="231" t="s">
        <v>203</v>
      </c>
      <c r="H157" s="232">
        <v>2.3999999999999999</v>
      </c>
      <c r="I157" s="233"/>
      <c r="J157" s="234">
        <f>ROUND(I157*H157,2)</f>
        <v>0</v>
      </c>
      <c r="K157" s="230" t="s">
        <v>150</v>
      </c>
      <c r="L157" s="46"/>
      <c r="M157" s="235" t="s">
        <v>19</v>
      </c>
      <c r="N157" s="236" t="s">
        <v>43</v>
      </c>
      <c r="O157" s="86"/>
      <c r="P157" s="237">
        <f>O157*H157</f>
        <v>0</v>
      </c>
      <c r="Q157" s="237">
        <v>0.17330000000000001</v>
      </c>
      <c r="R157" s="237">
        <f>Q157*H157</f>
        <v>0.41592000000000001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151</v>
      </c>
      <c r="AT157" s="239" t="s">
        <v>146</v>
      </c>
      <c r="AU157" s="239" t="s">
        <v>81</v>
      </c>
      <c r="AY157" s="19" t="s">
        <v>144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79</v>
      </c>
      <c r="BK157" s="240">
        <f>ROUND(I157*H157,2)</f>
        <v>0</v>
      </c>
      <c r="BL157" s="19" t="s">
        <v>151</v>
      </c>
      <c r="BM157" s="239" t="s">
        <v>550</v>
      </c>
    </row>
    <row r="158" s="2" customFormat="1">
      <c r="A158" s="40"/>
      <c r="B158" s="41"/>
      <c r="C158" s="42"/>
      <c r="D158" s="241" t="s">
        <v>153</v>
      </c>
      <c r="E158" s="42"/>
      <c r="F158" s="242" t="s">
        <v>154</v>
      </c>
      <c r="G158" s="42"/>
      <c r="H158" s="42"/>
      <c r="I158" s="148"/>
      <c r="J158" s="42"/>
      <c r="K158" s="42"/>
      <c r="L158" s="46"/>
      <c r="M158" s="243"/>
      <c r="N158" s="24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153</v>
      </c>
      <c r="AU158" s="19" t="s">
        <v>81</v>
      </c>
    </row>
    <row r="159" s="13" customFormat="1">
      <c r="A159" s="13"/>
      <c r="B159" s="245"/>
      <c r="C159" s="246"/>
      <c r="D159" s="241" t="s">
        <v>155</v>
      </c>
      <c r="E159" s="247" t="s">
        <v>19</v>
      </c>
      <c r="F159" s="248" t="s">
        <v>551</v>
      </c>
      <c r="G159" s="246"/>
      <c r="H159" s="249">
        <v>2.3999999999999999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155</v>
      </c>
      <c r="AU159" s="255" t="s">
        <v>81</v>
      </c>
      <c r="AV159" s="13" t="s">
        <v>81</v>
      </c>
      <c r="AW159" s="13" t="s">
        <v>33</v>
      </c>
      <c r="AX159" s="13" t="s">
        <v>79</v>
      </c>
      <c r="AY159" s="255" t="s">
        <v>144</v>
      </c>
    </row>
    <row r="160" s="2" customFormat="1" ht="24" customHeight="1">
      <c r="A160" s="40"/>
      <c r="B160" s="41"/>
      <c r="C160" s="228" t="s">
        <v>194</v>
      </c>
      <c r="D160" s="228" t="s">
        <v>146</v>
      </c>
      <c r="E160" s="229" t="s">
        <v>552</v>
      </c>
      <c r="F160" s="230" t="s">
        <v>553</v>
      </c>
      <c r="G160" s="231" t="s">
        <v>197</v>
      </c>
      <c r="H160" s="232">
        <v>0.51900000000000002</v>
      </c>
      <c r="I160" s="233"/>
      <c r="J160" s="234">
        <f>ROUND(I160*H160,2)</f>
        <v>0</v>
      </c>
      <c r="K160" s="230" t="s">
        <v>150</v>
      </c>
      <c r="L160" s="46"/>
      <c r="M160" s="235" t="s">
        <v>19</v>
      </c>
      <c r="N160" s="236" t="s">
        <v>43</v>
      </c>
      <c r="O160" s="86"/>
      <c r="P160" s="237">
        <f>O160*H160</f>
        <v>0</v>
      </c>
      <c r="Q160" s="237">
        <v>0.017090000000000001</v>
      </c>
      <c r="R160" s="237">
        <f>Q160*H160</f>
        <v>0.0088697100000000011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151</v>
      </c>
      <c r="AT160" s="239" t="s">
        <v>146</v>
      </c>
      <c r="AU160" s="239" t="s">
        <v>81</v>
      </c>
      <c r="AY160" s="19" t="s">
        <v>144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79</v>
      </c>
      <c r="BK160" s="240">
        <f>ROUND(I160*H160,2)</f>
        <v>0</v>
      </c>
      <c r="BL160" s="19" t="s">
        <v>151</v>
      </c>
      <c r="BM160" s="239" t="s">
        <v>554</v>
      </c>
    </row>
    <row r="161" s="2" customFormat="1">
      <c r="A161" s="40"/>
      <c r="B161" s="41"/>
      <c r="C161" s="42"/>
      <c r="D161" s="241" t="s">
        <v>153</v>
      </c>
      <c r="E161" s="42"/>
      <c r="F161" s="242" t="s">
        <v>154</v>
      </c>
      <c r="G161" s="42"/>
      <c r="H161" s="42"/>
      <c r="I161" s="148"/>
      <c r="J161" s="42"/>
      <c r="K161" s="42"/>
      <c r="L161" s="46"/>
      <c r="M161" s="243"/>
      <c r="N161" s="24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2" customFormat="1" ht="16.5" customHeight="1">
      <c r="A162" s="40"/>
      <c r="B162" s="41"/>
      <c r="C162" s="267" t="s">
        <v>200</v>
      </c>
      <c r="D162" s="267" t="s">
        <v>211</v>
      </c>
      <c r="E162" s="268" t="s">
        <v>555</v>
      </c>
      <c r="F162" s="269" t="s">
        <v>556</v>
      </c>
      <c r="G162" s="270" t="s">
        <v>197</v>
      </c>
      <c r="H162" s="271">
        <v>0.51900000000000002</v>
      </c>
      <c r="I162" s="272"/>
      <c r="J162" s="273">
        <f>ROUND(I162*H162,2)</f>
        <v>0</v>
      </c>
      <c r="K162" s="269" t="s">
        <v>150</v>
      </c>
      <c r="L162" s="274"/>
      <c r="M162" s="275" t="s">
        <v>19</v>
      </c>
      <c r="N162" s="276" t="s">
        <v>43</v>
      </c>
      <c r="O162" s="86"/>
      <c r="P162" s="237">
        <f>O162*H162</f>
        <v>0</v>
      </c>
      <c r="Q162" s="237">
        <v>1</v>
      </c>
      <c r="R162" s="237">
        <f>Q162*H162</f>
        <v>0.51900000000000002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190</v>
      </c>
      <c r="AT162" s="239" t="s">
        <v>211</v>
      </c>
      <c r="AU162" s="239" t="s">
        <v>81</v>
      </c>
      <c r="AY162" s="19" t="s">
        <v>144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79</v>
      </c>
      <c r="BK162" s="240">
        <f>ROUND(I162*H162,2)</f>
        <v>0</v>
      </c>
      <c r="BL162" s="19" t="s">
        <v>151</v>
      </c>
      <c r="BM162" s="239" t="s">
        <v>557</v>
      </c>
    </row>
    <row r="163" s="2" customFormat="1">
      <c r="A163" s="40"/>
      <c r="B163" s="41"/>
      <c r="C163" s="42"/>
      <c r="D163" s="241" t="s">
        <v>153</v>
      </c>
      <c r="E163" s="42"/>
      <c r="F163" s="242" t="s">
        <v>154</v>
      </c>
      <c r="G163" s="42"/>
      <c r="H163" s="42"/>
      <c r="I163" s="148"/>
      <c r="J163" s="42"/>
      <c r="K163" s="42"/>
      <c r="L163" s="46"/>
      <c r="M163" s="243"/>
      <c r="N163" s="24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13" customFormat="1">
      <c r="A164" s="13"/>
      <c r="B164" s="245"/>
      <c r="C164" s="246"/>
      <c r="D164" s="241" t="s">
        <v>155</v>
      </c>
      <c r="E164" s="247" t="s">
        <v>19</v>
      </c>
      <c r="F164" s="248" t="s">
        <v>558</v>
      </c>
      <c r="G164" s="246"/>
      <c r="H164" s="249">
        <v>0.067000000000000004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155</v>
      </c>
      <c r="AU164" s="255" t="s">
        <v>81</v>
      </c>
      <c r="AV164" s="13" t="s">
        <v>81</v>
      </c>
      <c r="AW164" s="13" t="s">
        <v>33</v>
      </c>
      <c r="AX164" s="13" t="s">
        <v>72</v>
      </c>
      <c r="AY164" s="255" t="s">
        <v>144</v>
      </c>
    </row>
    <row r="165" s="13" customFormat="1">
      <c r="A165" s="13"/>
      <c r="B165" s="245"/>
      <c r="C165" s="246"/>
      <c r="D165" s="241" t="s">
        <v>155</v>
      </c>
      <c r="E165" s="247" t="s">
        <v>19</v>
      </c>
      <c r="F165" s="248" t="s">
        <v>559</v>
      </c>
      <c r="G165" s="246"/>
      <c r="H165" s="249">
        <v>0.14000000000000001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155</v>
      </c>
      <c r="AU165" s="255" t="s">
        <v>81</v>
      </c>
      <c r="AV165" s="13" t="s">
        <v>81</v>
      </c>
      <c r="AW165" s="13" t="s">
        <v>33</v>
      </c>
      <c r="AX165" s="13" t="s">
        <v>72</v>
      </c>
      <c r="AY165" s="255" t="s">
        <v>144</v>
      </c>
    </row>
    <row r="166" s="13" customFormat="1">
      <c r="A166" s="13"/>
      <c r="B166" s="245"/>
      <c r="C166" s="246"/>
      <c r="D166" s="241" t="s">
        <v>155</v>
      </c>
      <c r="E166" s="247" t="s">
        <v>19</v>
      </c>
      <c r="F166" s="248" t="s">
        <v>560</v>
      </c>
      <c r="G166" s="246"/>
      <c r="H166" s="249">
        <v>0.312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155</v>
      </c>
      <c r="AU166" s="255" t="s">
        <v>81</v>
      </c>
      <c r="AV166" s="13" t="s">
        <v>81</v>
      </c>
      <c r="AW166" s="13" t="s">
        <v>33</v>
      </c>
      <c r="AX166" s="13" t="s">
        <v>72</v>
      </c>
      <c r="AY166" s="255" t="s">
        <v>144</v>
      </c>
    </row>
    <row r="167" s="14" customFormat="1">
      <c r="A167" s="14"/>
      <c r="B167" s="256"/>
      <c r="C167" s="257"/>
      <c r="D167" s="241" t="s">
        <v>155</v>
      </c>
      <c r="E167" s="258" t="s">
        <v>19</v>
      </c>
      <c r="F167" s="259" t="s">
        <v>170</v>
      </c>
      <c r="G167" s="257"/>
      <c r="H167" s="260">
        <v>0.51900000000000002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155</v>
      </c>
      <c r="AU167" s="266" t="s">
        <v>81</v>
      </c>
      <c r="AV167" s="14" t="s">
        <v>151</v>
      </c>
      <c r="AW167" s="14" t="s">
        <v>33</v>
      </c>
      <c r="AX167" s="14" t="s">
        <v>79</v>
      </c>
      <c r="AY167" s="266" t="s">
        <v>144</v>
      </c>
    </row>
    <row r="168" s="2" customFormat="1" ht="24" customHeight="1">
      <c r="A168" s="40"/>
      <c r="B168" s="41"/>
      <c r="C168" s="228" t="s">
        <v>206</v>
      </c>
      <c r="D168" s="228" t="s">
        <v>146</v>
      </c>
      <c r="E168" s="229" t="s">
        <v>561</v>
      </c>
      <c r="F168" s="230" t="s">
        <v>562</v>
      </c>
      <c r="G168" s="231" t="s">
        <v>197</v>
      </c>
      <c r="H168" s="232">
        <v>0.91200000000000003</v>
      </c>
      <c r="I168" s="233"/>
      <c r="J168" s="234">
        <f>ROUND(I168*H168,2)</f>
        <v>0</v>
      </c>
      <c r="K168" s="230" t="s">
        <v>150</v>
      </c>
      <c r="L168" s="46"/>
      <c r="M168" s="235" t="s">
        <v>19</v>
      </c>
      <c r="N168" s="236" t="s">
        <v>43</v>
      </c>
      <c r="O168" s="86"/>
      <c r="P168" s="237">
        <f>O168*H168</f>
        <v>0</v>
      </c>
      <c r="Q168" s="237">
        <v>0.01221</v>
      </c>
      <c r="R168" s="237">
        <f>Q168*H168</f>
        <v>0.011135520000000001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151</v>
      </c>
      <c r="AT168" s="239" t="s">
        <v>146</v>
      </c>
      <c r="AU168" s="239" t="s">
        <v>81</v>
      </c>
      <c r="AY168" s="19" t="s">
        <v>144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79</v>
      </c>
      <c r="BK168" s="240">
        <f>ROUND(I168*H168,2)</f>
        <v>0</v>
      </c>
      <c r="BL168" s="19" t="s">
        <v>151</v>
      </c>
      <c r="BM168" s="239" t="s">
        <v>563</v>
      </c>
    </row>
    <row r="169" s="2" customFormat="1">
      <c r="A169" s="40"/>
      <c r="B169" s="41"/>
      <c r="C169" s="42"/>
      <c r="D169" s="241" t="s">
        <v>153</v>
      </c>
      <c r="E169" s="42"/>
      <c r="F169" s="242" t="s">
        <v>154</v>
      </c>
      <c r="G169" s="42"/>
      <c r="H169" s="42"/>
      <c r="I169" s="148"/>
      <c r="J169" s="42"/>
      <c r="K169" s="42"/>
      <c r="L169" s="46"/>
      <c r="M169" s="243"/>
      <c r="N169" s="24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153</v>
      </c>
      <c r="AU169" s="19" t="s">
        <v>81</v>
      </c>
    </row>
    <row r="170" s="2" customFormat="1" ht="16.5" customHeight="1">
      <c r="A170" s="40"/>
      <c r="B170" s="41"/>
      <c r="C170" s="267" t="s">
        <v>210</v>
      </c>
      <c r="D170" s="267" t="s">
        <v>211</v>
      </c>
      <c r="E170" s="268" t="s">
        <v>564</v>
      </c>
      <c r="F170" s="269" t="s">
        <v>565</v>
      </c>
      <c r="G170" s="270" t="s">
        <v>197</v>
      </c>
      <c r="H170" s="271">
        <v>0.91200000000000003</v>
      </c>
      <c r="I170" s="272"/>
      <c r="J170" s="273">
        <f>ROUND(I170*H170,2)</f>
        <v>0</v>
      </c>
      <c r="K170" s="269" t="s">
        <v>150</v>
      </c>
      <c r="L170" s="274"/>
      <c r="M170" s="275" t="s">
        <v>19</v>
      </c>
      <c r="N170" s="276" t="s">
        <v>43</v>
      </c>
      <c r="O170" s="86"/>
      <c r="P170" s="237">
        <f>O170*H170</f>
        <v>0</v>
      </c>
      <c r="Q170" s="237">
        <v>1</v>
      </c>
      <c r="R170" s="237">
        <f>Q170*H170</f>
        <v>0.91200000000000003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190</v>
      </c>
      <c r="AT170" s="239" t="s">
        <v>211</v>
      </c>
      <c r="AU170" s="239" t="s">
        <v>81</v>
      </c>
      <c r="AY170" s="19" t="s">
        <v>144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9" t="s">
        <v>79</v>
      </c>
      <c r="BK170" s="240">
        <f>ROUND(I170*H170,2)</f>
        <v>0</v>
      </c>
      <c r="BL170" s="19" t="s">
        <v>151</v>
      </c>
      <c r="BM170" s="239" t="s">
        <v>566</v>
      </c>
    </row>
    <row r="171" s="2" customFormat="1">
      <c r="A171" s="40"/>
      <c r="B171" s="41"/>
      <c r="C171" s="42"/>
      <c r="D171" s="241" t="s">
        <v>153</v>
      </c>
      <c r="E171" s="42"/>
      <c r="F171" s="242" t="s">
        <v>154</v>
      </c>
      <c r="G171" s="42"/>
      <c r="H171" s="42"/>
      <c r="I171" s="148"/>
      <c r="J171" s="42"/>
      <c r="K171" s="42"/>
      <c r="L171" s="46"/>
      <c r="M171" s="243"/>
      <c r="N171" s="24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153</v>
      </c>
      <c r="AU171" s="19" t="s">
        <v>81</v>
      </c>
    </row>
    <row r="172" s="13" customFormat="1">
      <c r="A172" s="13"/>
      <c r="B172" s="245"/>
      <c r="C172" s="246"/>
      <c r="D172" s="241" t="s">
        <v>155</v>
      </c>
      <c r="E172" s="247" t="s">
        <v>19</v>
      </c>
      <c r="F172" s="248" t="s">
        <v>567</v>
      </c>
      <c r="G172" s="246"/>
      <c r="H172" s="249">
        <v>0.48999999999999999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155</v>
      </c>
      <c r="AU172" s="255" t="s">
        <v>81</v>
      </c>
      <c r="AV172" s="13" t="s">
        <v>81</v>
      </c>
      <c r="AW172" s="13" t="s">
        <v>33</v>
      </c>
      <c r="AX172" s="13" t="s">
        <v>72</v>
      </c>
      <c r="AY172" s="255" t="s">
        <v>144</v>
      </c>
    </row>
    <row r="173" s="13" customFormat="1">
      <c r="A173" s="13"/>
      <c r="B173" s="245"/>
      <c r="C173" s="246"/>
      <c r="D173" s="241" t="s">
        <v>155</v>
      </c>
      <c r="E173" s="247" t="s">
        <v>19</v>
      </c>
      <c r="F173" s="248" t="s">
        <v>568</v>
      </c>
      <c r="G173" s="246"/>
      <c r="H173" s="249">
        <v>0.42199999999999999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155</v>
      </c>
      <c r="AU173" s="255" t="s">
        <v>81</v>
      </c>
      <c r="AV173" s="13" t="s">
        <v>81</v>
      </c>
      <c r="AW173" s="13" t="s">
        <v>33</v>
      </c>
      <c r="AX173" s="13" t="s">
        <v>72</v>
      </c>
      <c r="AY173" s="255" t="s">
        <v>144</v>
      </c>
    </row>
    <row r="174" s="14" customFormat="1">
      <c r="A174" s="14"/>
      <c r="B174" s="256"/>
      <c r="C174" s="257"/>
      <c r="D174" s="241" t="s">
        <v>155</v>
      </c>
      <c r="E174" s="258" t="s">
        <v>19</v>
      </c>
      <c r="F174" s="259" t="s">
        <v>170</v>
      </c>
      <c r="G174" s="257"/>
      <c r="H174" s="260">
        <v>0.91200000000000003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155</v>
      </c>
      <c r="AU174" s="266" t="s">
        <v>81</v>
      </c>
      <c r="AV174" s="14" t="s">
        <v>151</v>
      </c>
      <c r="AW174" s="14" t="s">
        <v>33</v>
      </c>
      <c r="AX174" s="14" t="s">
        <v>79</v>
      </c>
      <c r="AY174" s="266" t="s">
        <v>144</v>
      </c>
    </row>
    <row r="175" s="2" customFormat="1" ht="16.5" customHeight="1">
      <c r="A175" s="40"/>
      <c r="B175" s="41"/>
      <c r="C175" s="228" t="s">
        <v>218</v>
      </c>
      <c r="D175" s="228" t="s">
        <v>146</v>
      </c>
      <c r="E175" s="229" t="s">
        <v>569</v>
      </c>
      <c r="F175" s="230" t="s">
        <v>570</v>
      </c>
      <c r="G175" s="231" t="s">
        <v>149</v>
      </c>
      <c r="H175" s="232">
        <v>0.23400000000000001</v>
      </c>
      <c r="I175" s="233"/>
      <c r="J175" s="234">
        <f>ROUND(I175*H175,2)</f>
        <v>0</v>
      </c>
      <c r="K175" s="230" t="s">
        <v>150</v>
      </c>
      <c r="L175" s="46"/>
      <c r="M175" s="235" t="s">
        <v>19</v>
      </c>
      <c r="N175" s="236" t="s">
        <v>43</v>
      </c>
      <c r="O175" s="86"/>
      <c r="P175" s="237">
        <f>O175*H175</f>
        <v>0</v>
      </c>
      <c r="Q175" s="237">
        <v>2.4533999999999998</v>
      </c>
      <c r="R175" s="237">
        <f>Q175*H175</f>
        <v>0.57409560000000004</v>
      </c>
      <c r="S175" s="237">
        <v>0</v>
      </c>
      <c r="T175" s="238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9" t="s">
        <v>151</v>
      </c>
      <c r="AT175" s="239" t="s">
        <v>146</v>
      </c>
      <c r="AU175" s="239" t="s">
        <v>81</v>
      </c>
      <c r="AY175" s="19" t="s">
        <v>144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9" t="s">
        <v>79</v>
      </c>
      <c r="BK175" s="240">
        <f>ROUND(I175*H175,2)</f>
        <v>0</v>
      </c>
      <c r="BL175" s="19" t="s">
        <v>151</v>
      </c>
      <c r="BM175" s="239" t="s">
        <v>571</v>
      </c>
    </row>
    <row r="176" s="13" customFormat="1">
      <c r="A176" s="13"/>
      <c r="B176" s="245"/>
      <c r="C176" s="246"/>
      <c r="D176" s="241" t="s">
        <v>155</v>
      </c>
      <c r="E176" s="247" t="s">
        <v>19</v>
      </c>
      <c r="F176" s="248" t="s">
        <v>572</v>
      </c>
      <c r="G176" s="246"/>
      <c r="H176" s="249">
        <v>0.073999999999999996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155</v>
      </c>
      <c r="AU176" s="255" t="s">
        <v>81</v>
      </c>
      <c r="AV176" s="13" t="s">
        <v>81</v>
      </c>
      <c r="AW176" s="13" t="s">
        <v>33</v>
      </c>
      <c r="AX176" s="13" t="s">
        <v>72</v>
      </c>
      <c r="AY176" s="255" t="s">
        <v>144</v>
      </c>
    </row>
    <row r="177" s="13" customFormat="1">
      <c r="A177" s="13"/>
      <c r="B177" s="245"/>
      <c r="C177" s="246"/>
      <c r="D177" s="241" t="s">
        <v>155</v>
      </c>
      <c r="E177" s="247" t="s">
        <v>19</v>
      </c>
      <c r="F177" s="248" t="s">
        <v>573</v>
      </c>
      <c r="G177" s="246"/>
      <c r="H177" s="249">
        <v>0.16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155</v>
      </c>
      <c r="AU177" s="255" t="s">
        <v>81</v>
      </c>
      <c r="AV177" s="13" t="s">
        <v>81</v>
      </c>
      <c r="AW177" s="13" t="s">
        <v>33</v>
      </c>
      <c r="AX177" s="13" t="s">
        <v>72</v>
      </c>
      <c r="AY177" s="255" t="s">
        <v>144</v>
      </c>
    </row>
    <row r="178" s="14" customFormat="1">
      <c r="A178" s="14"/>
      <c r="B178" s="256"/>
      <c r="C178" s="257"/>
      <c r="D178" s="241" t="s">
        <v>155</v>
      </c>
      <c r="E178" s="258" t="s">
        <v>19</v>
      </c>
      <c r="F178" s="259" t="s">
        <v>170</v>
      </c>
      <c r="G178" s="257"/>
      <c r="H178" s="260">
        <v>0.23399999999999999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155</v>
      </c>
      <c r="AU178" s="266" t="s">
        <v>81</v>
      </c>
      <c r="AV178" s="14" t="s">
        <v>151</v>
      </c>
      <c r="AW178" s="14" t="s">
        <v>33</v>
      </c>
      <c r="AX178" s="14" t="s">
        <v>79</v>
      </c>
      <c r="AY178" s="266" t="s">
        <v>144</v>
      </c>
    </row>
    <row r="179" s="2" customFormat="1" ht="16.5" customHeight="1">
      <c r="A179" s="40"/>
      <c r="B179" s="41"/>
      <c r="C179" s="228" t="s">
        <v>222</v>
      </c>
      <c r="D179" s="228" t="s">
        <v>146</v>
      </c>
      <c r="E179" s="229" t="s">
        <v>574</v>
      </c>
      <c r="F179" s="230" t="s">
        <v>575</v>
      </c>
      <c r="G179" s="231" t="s">
        <v>203</v>
      </c>
      <c r="H179" s="232">
        <v>1.268</v>
      </c>
      <c r="I179" s="233"/>
      <c r="J179" s="234">
        <f>ROUND(I179*H179,2)</f>
        <v>0</v>
      </c>
      <c r="K179" s="230" t="s">
        <v>150</v>
      </c>
      <c r="L179" s="46"/>
      <c r="M179" s="235" t="s">
        <v>19</v>
      </c>
      <c r="N179" s="236" t="s">
        <v>43</v>
      </c>
      <c r="O179" s="86"/>
      <c r="P179" s="237">
        <f>O179*H179</f>
        <v>0</v>
      </c>
      <c r="Q179" s="237">
        <v>0.0057600000000000004</v>
      </c>
      <c r="R179" s="237">
        <f>Q179*H179</f>
        <v>0.0073036800000000008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151</v>
      </c>
      <c r="AT179" s="239" t="s">
        <v>146</v>
      </c>
      <c r="AU179" s="239" t="s">
        <v>81</v>
      </c>
      <c r="AY179" s="19" t="s">
        <v>144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9" t="s">
        <v>79</v>
      </c>
      <c r="BK179" s="240">
        <f>ROUND(I179*H179,2)</f>
        <v>0</v>
      </c>
      <c r="BL179" s="19" t="s">
        <v>151</v>
      </c>
      <c r="BM179" s="239" t="s">
        <v>576</v>
      </c>
    </row>
    <row r="180" s="13" customFormat="1">
      <c r="A180" s="13"/>
      <c r="B180" s="245"/>
      <c r="C180" s="246"/>
      <c r="D180" s="241" t="s">
        <v>155</v>
      </c>
      <c r="E180" s="247" t="s">
        <v>19</v>
      </c>
      <c r="F180" s="248" t="s">
        <v>577</v>
      </c>
      <c r="G180" s="246"/>
      <c r="H180" s="249">
        <v>0.54800000000000004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155</v>
      </c>
      <c r="AU180" s="255" t="s">
        <v>81</v>
      </c>
      <c r="AV180" s="13" t="s">
        <v>81</v>
      </c>
      <c r="AW180" s="13" t="s">
        <v>33</v>
      </c>
      <c r="AX180" s="13" t="s">
        <v>72</v>
      </c>
      <c r="AY180" s="255" t="s">
        <v>144</v>
      </c>
    </row>
    <row r="181" s="13" customFormat="1">
      <c r="A181" s="13"/>
      <c r="B181" s="245"/>
      <c r="C181" s="246"/>
      <c r="D181" s="241" t="s">
        <v>155</v>
      </c>
      <c r="E181" s="247" t="s">
        <v>19</v>
      </c>
      <c r="F181" s="248" t="s">
        <v>578</v>
      </c>
      <c r="G181" s="246"/>
      <c r="H181" s="249">
        <v>0.71999999999999997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155</v>
      </c>
      <c r="AU181" s="255" t="s">
        <v>81</v>
      </c>
      <c r="AV181" s="13" t="s">
        <v>81</v>
      </c>
      <c r="AW181" s="13" t="s">
        <v>33</v>
      </c>
      <c r="AX181" s="13" t="s">
        <v>72</v>
      </c>
      <c r="AY181" s="255" t="s">
        <v>144</v>
      </c>
    </row>
    <row r="182" s="14" customFormat="1">
      <c r="A182" s="14"/>
      <c r="B182" s="256"/>
      <c r="C182" s="257"/>
      <c r="D182" s="241" t="s">
        <v>155</v>
      </c>
      <c r="E182" s="258" t="s">
        <v>19</v>
      </c>
      <c r="F182" s="259" t="s">
        <v>170</v>
      </c>
      <c r="G182" s="257"/>
      <c r="H182" s="260">
        <v>1.268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155</v>
      </c>
      <c r="AU182" s="266" t="s">
        <v>81</v>
      </c>
      <c r="AV182" s="14" t="s">
        <v>151</v>
      </c>
      <c r="AW182" s="14" t="s">
        <v>33</v>
      </c>
      <c r="AX182" s="14" t="s">
        <v>79</v>
      </c>
      <c r="AY182" s="266" t="s">
        <v>144</v>
      </c>
    </row>
    <row r="183" s="2" customFormat="1" ht="16.5" customHeight="1">
      <c r="A183" s="40"/>
      <c r="B183" s="41"/>
      <c r="C183" s="228" t="s">
        <v>8</v>
      </c>
      <c r="D183" s="228" t="s">
        <v>146</v>
      </c>
      <c r="E183" s="229" t="s">
        <v>579</v>
      </c>
      <c r="F183" s="230" t="s">
        <v>580</v>
      </c>
      <c r="G183" s="231" t="s">
        <v>203</v>
      </c>
      <c r="H183" s="232">
        <v>1.268</v>
      </c>
      <c r="I183" s="233"/>
      <c r="J183" s="234">
        <f>ROUND(I183*H183,2)</f>
        <v>0</v>
      </c>
      <c r="K183" s="230" t="s">
        <v>150</v>
      </c>
      <c r="L183" s="46"/>
      <c r="M183" s="235" t="s">
        <v>19</v>
      </c>
      <c r="N183" s="236" t="s">
        <v>43</v>
      </c>
      <c r="O183" s="86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151</v>
      </c>
      <c r="AT183" s="239" t="s">
        <v>146</v>
      </c>
      <c r="AU183" s="239" t="s">
        <v>81</v>
      </c>
      <c r="AY183" s="19" t="s">
        <v>144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9" t="s">
        <v>79</v>
      </c>
      <c r="BK183" s="240">
        <f>ROUND(I183*H183,2)</f>
        <v>0</v>
      </c>
      <c r="BL183" s="19" t="s">
        <v>151</v>
      </c>
      <c r="BM183" s="239" t="s">
        <v>581</v>
      </c>
    </row>
    <row r="184" s="12" customFormat="1" ht="22.8" customHeight="1">
      <c r="A184" s="12"/>
      <c r="B184" s="212"/>
      <c r="C184" s="213"/>
      <c r="D184" s="214" t="s">
        <v>71</v>
      </c>
      <c r="E184" s="226" t="s">
        <v>151</v>
      </c>
      <c r="F184" s="226" t="s">
        <v>582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SUM(P185:P208)</f>
        <v>0</v>
      </c>
      <c r="Q184" s="220"/>
      <c r="R184" s="221">
        <f>SUM(R185:R208)</f>
        <v>4.0538133899999993</v>
      </c>
      <c r="S184" s="220"/>
      <c r="T184" s="222">
        <f>SUM(T185:T208)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79</v>
      </c>
      <c r="AT184" s="224" t="s">
        <v>71</v>
      </c>
      <c r="AU184" s="224" t="s">
        <v>79</v>
      </c>
      <c r="AY184" s="223" t="s">
        <v>144</v>
      </c>
      <c r="BK184" s="225">
        <f>SUM(BK185:BK208)</f>
        <v>0</v>
      </c>
    </row>
    <row r="185" s="2" customFormat="1" ht="48" customHeight="1">
      <c r="A185" s="40"/>
      <c r="B185" s="41"/>
      <c r="C185" s="228" t="s">
        <v>235</v>
      </c>
      <c r="D185" s="228" t="s">
        <v>146</v>
      </c>
      <c r="E185" s="229" t="s">
        <v>583</v>
      </c>
      <c r="F185" s="230" t="s">
        <v>584</v>
      </c>
      <c r="G185" s="231" t="s">
        <v>203</v>
      </c>
      <c r="H185" s="232">
        <v>5.742</v>
      </c>
      <c r="I185" s="233"/>
      <c r="J185" s="234">
        <f>ROUND(I185*H185,2)</f>
        <v>0</v>
      </c>
      <c r="K185" s="230" t="s">
        <v>150</v>
      </c>
      <c r="L185" s="46"/>
      <c r="M185" s="235" t="s">
        <v>19</v>
      </c>
      <c r="N185" s="236" t="s">
        <v>43</v>
      </c>
      <c r="O185" s="86"/>
      <c r="P185" s="237">
        <f>O185*H185</f>
        <v>0</v>
      </c>
      <c r="Q185" s="237">
        <v>0.0073699999999999998</v>
      </c>
      <c r="R185" s="237">
        <f>Q185*H185</f>
        <v>0.042318540000000002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151</v>
      </c>
      <c r="AT185" s="239" t="s">
        <v>146</v>
      </c>
      <c r="AU185" s="239" t="s">
        <v>81</v>
      </c>
      <c r="AY185" s="19" t="s">
        <v>144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9" t="s">
        <v>79</v>
      </c>
      <c r="BK185" s="240">
        <f>ROUND(I185*H185,2)</f>
        <v>0</v>
      </c>
      <c r="BL185" s="19" t="s">
        <v>151</v>
      </c>
      <c r="BM185" s="239" t="s">
        <v>585</v>
      </c>
    </row>
    <row r="186" s="2" customFormat="1">
      <c r="A186" s="40"/>
      <c r="B186" s="41"/>
      <c r="C186" s="42"/>
      <c r="D186" s="241" t="s">
        <v>153</v>
      </c>
      <c r="E186" s="42"/>
      <c r="F186" s="242" t="s">
        <v>154</v>
      </c>
      <c r="G186" s="42"/>
      <c r="H186" s="42"/>
      <c r="I186" s="148"/>
      <c r="J186" s="42"/>
      <c r="K186" s="42"/>
      <c r="L186" s="46"/>
      <c r="M186" s="243"/>
      <c r="N186" s="24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153</v>
      </c>
      <c r="AU186" s="19" t="s">
        <v>81</v>
      </c>
    </row>
    <row r="187" s="13" customFormat="1">
      <c r="A187" s="13"/>
      <c r="B187" s="245"/>
      <c r="C187" s="246"/>
      <c r="D187" s="241" t="s">
        <v>155</v>
      </c>
      <c r="E187" s="247" t="s">
        <v>19</v>
      </c>
      <c r="F187" s="248" t="s">
        <v>586</v>
      </c>
      <c r="G187" s="246"/>
      <c r="H187" s="249">
        <v>5.742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155</v>
      </c>
      <c r="AU187" s="255" t="s">
        <v>81</v>
      </c>
      <c r="AV187" s="13" t="s">
        <v>81</v>
      </c>
      <c r="AW187" s="13" t="s">
        <v>33</v>
      </c>
      <c r="AX187" s="13" t="s">
        <v>79</v>
      </c>
      <c r="AY187" s="255" t="s">
        <v>144</v>
      </c>
    </row>
    <row r="188" s="2" customFormat="1" ht="24" customHeight="1">
      <c r="A188" s="40"/>
      <c r="B188" s="41"/>
      <c r="C188" s="228" t="s">
        <v>252</v>
      </c>
      <c r="D188" s="228" t="s">
        <v>146</v>
      </c>
      <c r="E188" s="229" t="s">
        <v>587</v>
      </c>
      <c r="F188" s="230" t="s">
        <v>588</v>
      </c>
      <c r="G188" s="231" t="s">
        <v>149</v>
      </c>
      <c r="H188" s="232">
        <v>0.28699999999999998</v>
      </c>
      <c r="I188" s="233"/>
      <c r="J188" s="234">
        <f>ROUND(I188*H188,2)</f>
        <v>0</v>
      </c>
      <c r="K188" s="230" t="s">
        <v>150</v>
      </c>
      <c r="L188" s="46"/>
      <c r="M188" s="235" t="s">
        <v>19</v>
      </c>
      <c r="N188" s="236" t="s">
        <v>43</v>
      </c>
      <c r="O188" s="86"/>
      <c r="P188" s="237">
        <f>O188*H188</f>
        <v>0</v>
      </c>
      <c r="Q188" s="237">
        <v>2.45343</v>
      </c>
      <c r="R188" s="237">
        <f>Q188*H188</f>
        <v>0.70413440999999999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151</v>
      </c>
      <c r="AT188" s="239" t="s">
        <v>146</v>
      </c>
      <c r="AU188" s="239" t="s">
        <v>81</v>
      </c>
      <c r="AY188" s="19" t="s">
        <v>144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9" t="s">
        <v>79</v>
      </c>
      <c r="BK188" s="240">
        <f>ROUND(I188*H188,2)</f>
        <v>0</v>
      </c>
      <c r="BL188" s="19" t="s">
        <v>151</v>
      </c>
      <c r="BM188" s="239" t="s">
        <v>589</v>
      </c>
    </row>
    <row r="189" s="2" customFormat="1">
      <c r="A189" s="40"/>
      <c r="B189" s="41"/>
      <c r="C189" s="42"/>
      <c r="D189" s="241" t="s">
        <v>153</v>
      </c>
      <c r="E189" s="42"/>
      <c r="F189" s="242" t="s">
        <v>154</v>
      </c>
      <c r="G189" s="42"/>
      <c r="H189" s="42"/>
      <c r="I189" s="148"/>
      <c r="J189" s="42"/>
      <c r="K189" s="42"/>
      <c r="L189" s="46"/>
      <c r="M189" s="243"/>
      <c r="N189" s="244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153</v>
      </c>
      <c r="AU189" s="19" t="s">
        <v>81</v>
      </c>
    </row>
    <row r="190" s="13" customFormat="1">
      <c r="A190" s="13"/>
      <c r="B190" s="245"/>
      <c r="C190" s="246"/>
      <c r="D190" s="241" t="s">
        <v>155</v>
      </c>
      <c r="E190" s="247" t="s">
        <v>19</v>
      </c>
      <c r="F190" s="248" t="s">
        <v>590</v>
      </c>
      <c r="G190" s="246"/>
      <c r="H190" s="249">
        <v>0.28699999999999998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155</v>
      </c>
      <c r="AU190" s="255" t="s">
        <v>81</v>
      </c>
      <c r="AV190" s="13" t="s">
        <v>81</v>
      </c>
      <c r="AW190" s="13" t="s">
        <v>33</v>
      </c>
      <c r="AX190" s="13" t="s">
        <v>79</v>
      </c>
      <c r="AY190" s="255" t="s">
        <v>144</v>
      </c>
    </row>
    <row r="191" s="2" customFormat="1" ht="36" customHeight="1">
      <c r="A191" s="40"/>
      <c r="B191" s="41"/>
      <c r="C191" s="228" t="s">
        <v>269</v>
      </c>
      <c r="D191" s="228" t="s">
        <v>146</v>
      </c>
      <c r="E191" s="229" t="s">
        <v>591</v>
      </c>
      <c r="F191" s="230" t="s">
        <v>592</v>
      </c>
      <c r="G191" s="231" t="s">
        <v>197</v>
      </c>
      <c r="H191" s="232">
        <v>0.034000000000000002</v>
      </c>
      <c r="I191" s="233"/>
      <c r="J191" s="234">
        <f>ROUND(I191*H191,2)</f>
        <v>0</v>
      </c>
      <c r="K191" s="230" t="s">
        <v>150</v>
      </c>
      <c r="L191" s="46"/>
      <c r="M191" s="235" t="s">
        <v>19</v>
      </c>
      <c r="N191" s="236" t="s">
        <v>43</v>
      </c>
      <c r="O191" s="86"/>
      <c r="P191" s="237">
        <f>O191*H191</f>
        <v>0</v>
      </c>
      <c r="Q191" s="237">
        <v>1.0551600000000001</v>
      </c>
      <c r="R191" s="237">
        <f>Q191*H191</f>
        <v>0.035875440000000008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151</v>
      </c>
      <c r="AT191" s="239" t="s">
        <v>146</v>
      </c>
      <c r="AU191" s="239" t="s">
        <v>81</v>
      </c>
      <c r="AY191" s="19" t="s">
        <v>144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9" t="s">
        <v>79</v>
      </c>
      <c r="BK191" s="240">
        <f>ROUND(I191*H191,2)</f>
        <v>0</v>
      </c>
      <c r="BL191" s="19" t="s">
        <v>151</v>
      </c>
      <c r="BM191" s="239" t="s">
        <v>593</v>
      </c>
    </row>
    <row r="192" s="2" customFormat="1">
      <c r="A192" s="40"/>
      <c r="B192" s="41"/>
      <c r="C192" s="42"/>
      <c r="D192" s="241" t="s">
        <v>153</v>
      </c>
      <c r="E192" s="42"/>
      <c r="F192" s="242" t="s">
        <v>154</v>
      </c>
      <c r="G192" s="42"/>
      <c r="H192" s="42"/>
      <c r="I192" s="148"/>
      <c r="J192" s="42"/>
      <c r="K192" s="42"/>
      <c r="L192" s="46"/>
      <c r="M192" s="243"/>
      <c r="N192" s="24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153</v>
      </c>
      <c r="AU192" s="19" t="s">
        <v>81</v>
      </c>
    </row>
    <row r="193" s="13" customFormat="1">
      <c r="A193" s="13"/>
      <c r="B193" s="245"/>
      <c r="C193" s="246"/>
      <c r="D193" s="241" t="s">
        <v>155</v>
      </c>
      <c r="E193" s="247" t="s">
        <v>19</v>
      </c>
      <c r="F193" s="248" t="s">
        <v>594</v>
      </c>
      <c r="G193" s="246"/>
      <c r="H193" s="249">
        <v>0.034000000000000002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155</v>
      </c>
      <c r="AU193" s="255" t="s">
        <v>81</v>
      </c>
      <c r="AV193" s="13" t="s">
        <v>81</v>
      </c>
      <c r="AW193" s="13" t="s">
        <v>33</v>
      </c>
      <c r="AX193" s="13" t="s">
        <v>79</v>
      </c>
      <c r="AY193" s="255" t="s">
        <v>144</v>
      </c>
    </row>
    <row r="194" s="2" customFormat="1" ht="24" customHeight="1">
      <c r="A194" s="40"/>
      <c r="B194" s="41"/>
      <c r="C194" s="228" t="s">
        <v>274</v>
      </c>
      <c r="D194" s="228" t="s">
        <v>146</v>
      </c>
      <c r="E194" s="229" t="s">
        <v>595</v>
      </c>
      <c r="F194" s="230" t="s">
        <v>596</v>
      </c>
      <c r="G194" s="231" t="s">
        <v>149</v>
      </c>
      <c r="H194" s="232">
        <v>1.264</v>
      </c>
      <c r="I194" s="233"/>
      <c r="J194" s="234">
        <f>ROUND(I194*H194,2)</f>
        <v>0</v>
      </c>
      <c r="K194" s="230" t="s">
        <v>150</v>
      </c>
      <c r="L194" s="46"/>
      <c r="M194" s="235" t="s">
        <v>19</v>
      </c>
      <c r="N194" s="236" t="s">
        <v>43</v>
      </c>
      <c r="O194" s="86"/>
      <c r="P194" s="237">
        <f>O194*H194</f>
        <v>0</v>
      </c>
      <c r="Q194" s="237">
        <v>2.4533700000000001</v>
      </c>
      <c r="R194" s="237">
        <f>Q194*H194</f>
        <v>3.1010596800000001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151</v>
      </c>
      <c r="AT194" s="239" t="s">
        <v>146</v>
      </c>
      <c r="AU194" s="239" t="s">
        <v>81</v>
      </c>
      <c r="AY194" s="19" t="s">
        <v>144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9" t="s">
        <v>79</v>
      </c>
      <c r="BK194" s="240">
        <f>ROUND(I194*H194,2)</f>
        <v>0</v>
      </c>
      <c r="BL194" s="19" t="s">
        <v>151</v>
      </c>
      <c r="BM194" s="239" t="s">
        <v>597</v>
      </c>
    </row>
    <row r="195" s="2" customFormat="1">
      <c r="A195" s="40"/>
      <c r="B195" s="41"/>
      <c r="C195" s="42"/>
      <c r="D195" s="241" t="s">
        <v>153</v>
      </c>
      <c r="E195" s="42"/>
      <c r="F195" s="242" t="s">
        <v>154</v>
      </c>
      <c r="G195" s="42"/>
      <c r="H195" s="42"/>
      <c r="I195" s="148"/>
      <c r="J195" s="42"/>
      <c r="K195" s="42"/>
      <c r="L195" s="46"/>
      <c r="M195" s="243"/>
      <c r="N195" s="244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153</v>
      </c>
      <c r="AU195" s="19" t="s">
        <v>81</v>
      </c>
    </row>
    <row r="196" s="13" customFormat="1">
      <c r="A196" s="13"/>
      <c r="B196" s="245"/>
      <c r="C196" s="246"/>
      <c r="D196" s="241" t="s">
        <v>155</v>
      </c>
      <c r="E196" s="247" t="s">
        <v>19</v>
      </c>
      <c r="F196" s="248" t="s">
        <v>598</v>
      </c>
      <c r="G196" s="246"/>
      <c r="H196" s="249">
        <v>0.41999999999999998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155</v>
      </c>
      <c r="AU196" s="255" t="s">
        <v>81</v>
      </c>
      <c r="AV196" s="13" t="s">
        <v>81</v>
      </c>
      <c r="AW196" s="13" t="s">
        <v>33</v>
      </c>
      <c r="AX196" s="13" t="s">
        <v>72</v>
      </c>
      <c r="AY196" s="255" t="s">
        <v>144</v>
      </c>
    </row>
    <row r="197" s="13" customFormat="1">
      <c r="A197" s="13"/>
      <c r="B197" s="245"/>
      <c r="C197" s="246"/>
      <c r="D197" s="241" t="s">
        <v>155</v>
      </c>
      <c r="E197" s="247" t="s">
        <v>19</v>
      </c>
      <c r="F197" s="248" t="s">
        <v>599</v>
      </c>
      <c r="G197" s="246"/>
      <c r="H197" s="249">
        <v>0.84399999999999997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155</v>
      </c>
      <c r="AU197" s="255" t="s">
        <v>81</v>
      </c>
      <c r="AV197" s="13" t="s">
        <v>81</v>
      </c>
      <c r="AW197" s="13" t="s">
        <v>33</v>
      </c>
      <c r="AX197" s="13" t="s">
        <v>72</v>
      </c>
      <c r="AY197" s="255" t="s">
        <v>144</v>
      </c>
    </row>
    <row r="198" s="14" customFormat="1">
      <c r="A198" s="14"/>
      <c r="B198" s="256"/>
      <c r="C198" s="257"/>
      <c r="D198" s="241" t="s">
        <v>155</v>
      </c>
      <c r="E198" s="258" t="s">
        <v>19</v>
      </c>
      <c r="F198" s="259" t="s">
        <v>170</v>
      </c>
      <c r="G198" s="257"/>
      <c r="H198" s="260">
        <v>1.264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155</v>
      </c>
      <c r="AU198" s="266" t="s">
        <v>81</v>
      </c>
      <c r="AV198" s="14" t="s">
        <v>151</v>
      </c>
      <c r="AW198" s="14" t="s">
        <v>33</v>
      </c>
      <c r="AX198" s="14" t="s">
        <v>79</v>
      </c>
      <c r="AY198" s="266" t="s">
        <v>144</v>
      </c>
    </row>
    <row r="199" s="2" customFormat="1" ht="24" customHeight="1">
      <c r="A199" s="40"/>
      <c r="B199" s="41"/>
      <c r="C199" s="228" t="s">
        <v>282</v>
      </c>
      <c r="D199" s="228" t="s">
        <v>146</v>
      </c>
      <c r="E199" s="229" t="s">
        <v>600</v>
      </c>
      <c r="F199" s="230" t="s">
        <v>601</v>
      </c>
      <c r="G199" s="231" t="s">
        <v>197</v>
      </c>
      <c r="H199" s="232">
        <v>0.126</v>
      </c>
      <c r="I199" s="233"/>
      <c r="J199" s="234">
        <f>ROUND(I199*H199,2)</f>
        <v>0</v>
      </c>
      <c r="K199" s="230" t="s">
        <v>150</v>
      </c>
      <c r="L199" s="46"/>
      <c r="M199" s="235" t="s">
        <v>19</v>
      </c>
      <c r="N199" s="236" t="s">
        <v>43</v>
      </c>
      <c r="O199" s="86"/>
      <c r="P199" s="237">
        <f>O199*H199</f>
        <v>0</v>
      </c>
      <c r="Q199" s="237">
        <v>1.04887</v>
      </c>
      <c r="R199" s="237">
        <f>Q199*H199</f>
        <v>0.13215762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151</v>
      </c>
      <c r="AT199" s="239" t="s">
        <v>146</v>
      </c>
      <c r="AU199" s="239" t="s">
        <v>81</v>
      </c>
      <c r="AY199" s="19" t="s">
        <v>144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9" t="s">
        <v>79</v>
      </c>
      <c r="BK199" s="240">
        <f>ROUND(I199*H199,2)</f>
        <v>0</v>
      </c>
      <c r="BL199" s="19" t="s">
        <v>151</v>
      </c>
      <c r="BM199" s="239" t="s">
        <v>602</v>
      </c>
    </row>
    <row r="200" s="2" customFormat="1">
      <c r="A200" s="40"/>
      <c r="B200" s="41"/>
      <c r="C200" s="42"/>
      <c r="D200" s="241" t="s">
        <v>153</v>
      </c>
      <c r="E200" s="42"/>
      <c r="F200" s="242" t="s">
        <v>154</v>
      </c>
      <c r="G200" s="42"/>
      <c r="H200" s="42"/>
      <c r="I200" s="148"/>
      <c r="J200" s="42"/>
      <c r="K200" s="42"/>
      <c r="L200" s="46"/>
      <c r="M200" s="243"/>
      <c r="N200" s="24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153</v>
      </c>
      <c r="AU200" s="19" t="s">
        <v>81</v>
      </c>
    </row>
    <row r="201" s="13" customFormat="1">
      <c r="A201" s="13"/>
      <c r="B201" s="245"/>
      <c r="C201" s="246"/>
      <c r="D201" s="241" t="s">
        <v>155</v>
      </c>
      <c r="E201" s="247" t="s">
        <v>19</v>
      </c>
      <c r="F201" s="248" t="s">
        <v>603</v>
      </c>
      <c r="G201" s="246"/>
      <c r="H201" s="249">
        <v>0.126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155</v>
      </c>
      <c r="AU201" s="255" t="s">
        <v>81</v>
      </c>
      <c r="AV201" s="13" t="s">
        <v>81</v>
      </c>
      <c r="AW201" s="13" t="s">
        <v>33</v>
      </c>
      <c r="AX201" s="13" t="s">
        <v>79</v>
      </c>
      <c r="AY201" s="255" t="s">
        <v>144</v>
      </c>
    </row>
    <row r="202" s="2" customFormat="1" ht="24" customHeight="1">
      <c r="A202" s="40"/>
      <c r="B202" s="41"/>
      <c r="C202" s="228" t="s">
        <v>7</v>
      </c>
      <c r="D202" s="228" t="s">
        <v>146</v>
      </c>
      <c r="E202" s="229" t="s">
        <v>604</v>
      </c>
      <c r="F202" s="230" t="s">
        <v>605</v>
      </c>
      <c r="G202" s="231" t="s">
        <v>203</v>
      </c>
      <c r="H202" s="232">
        <v>2.9849999999999999</v>
      </c>
      <c r="I202" s="233"/>
      <c r="J202" s="234">
        <f>ROUND(I202*H202,2)</f>
        <v>0</v>
      </c>
      <c r="K202" s="230" t="s">
        <v>150</v>
      </c>
      <c r="L202" s="46"/>
      <c r="M202" s="235" t="s">
        <v>19</v>
      </c>
      <c r="N202" s="236" t="s">
        <v>43</v>
      </c>
      <c r="O202" s="86"/>
      <c r="P202" s="237">
        <f>O202*H202</f>
        <v>0</v>
      </c>
      <c r="Q202" s="237">
        <v>0.01282</v>
      </c>
      <c r="R202" s="237">
        <f>Q202*H202</f>
        <v>0.038267699999999995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151</v>
      </c>
      <c r="AT202" s="239" t="s">
        <v>146</v>
      </c>
      <c r="AU202" s="239" t="s">
        <v>81</v>
      </c>
      <c r="AY202" s="19" t="s">
        <v>144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9" t="s">
        <v>79</v>
      </c>
      <c r="BK202" s="240">
        <f>ROUND(I202*H202,2)</f>
        <v>0</v>
      </c>
      <c r="BL202" s="19" t="s">
        <v>151</v>
      </c>
      <c r="BM202" s="239" t="s">
        <v>606</v>
      </c>
    </row>
    <row r="203" s="2" customFormat="1">
      <c r="A203" s="40"/>
      <c r="B203" s="41"/>
      <c r="C203" s="42"/>
      <c r="D203" s="241" t="s">
        <v>153</v>
      </c>
      <c r="E203" s="42"/>
      <c r="F203" s="242" t="s">
        <v>154</v>
      </c>
      <c r="G203" s="42"/>
      <c r="H203" s="42"/>
      <c r="I203" s="148"/>
      <c r="J203" s="42"/>
      <c r="K203" s="42"/>
      <c r="L203" s="46"/>
      <c r="M203" s="243"/>
      <c r="N203" s="24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153</v>
      </c>
      <c r="AU203" s="19" t="s">
        <v>81</v>
      </c>
    </row>
    <row r="204" s="13" customFormat="1">
      <c r="A204" s="13"/>
      <c r="B204" s="245"/>
      <c r="C204" s="246"/>
      <c r="D204" s="241" t="s">
        <v>155</v>
      </c>
      <c r="E204" s="247" t="s">
        <v>19</v>
      </c>
      <c r="F204" s="248" t="s">
        <v>607</v>
      </c>
      <c r="G204" s="246"/>
      <c r="H204" s="249">
        <v>0.95999999999999996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155</v>
      </c>
      <c r="AU204" s="255" t="s">
        <v>81</v>
      </c>
      <c r="AV204" s="13" t="s">
        <v>81</v>
      </c>
      <c r="AW204" s="13" t="s">
        <v>33</v>
      </c>
      <c r="AX204" s="13" t="s">
        <v>72</v>
      </c>
      <c r="AY204" s="255" t="s">
        <v>144</v>
      </c>
    </row>
    <row r="205" s="13" customFormat="1">
      <c r="A205" s="13"/>
      <c r="B205" s="245"/>
      <c r="C205" s="246"/>
      <c r="D205" s="241" t="s">
        <v>155</v>
      </c>
      <c r="E205" s="247" t="s">
        <v>19</v>
      </c>
      <c r="F205" s="248" t="s">
        <v>608</v>
      </c>
      <c r="G205" s="246"/>
      <c r="H205" s="249">
        <v>2.0249999999999999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155</v>
      </c>
      <c r="AU205" s="255" t="s">
        <v>81</v>
      </c>
      <c r="AV205" s="13" t="s">
        <v>81</v>
      </c>
      <c r="AW205" s="13" t="s">
        <v>33</v>
      </c>
      <c r="AX205" s="13" t="s">
        <v>72</v>
      </c>
      <c r="AY205" s="255" t="s">
        <v>144</v>
      </c>
    </row>
    <row r="206" s="14" customFormat="1">
      <c r="A206" s="14"/>
      <c r="B206" s="256"/>
      <c r="C206" s="257"/>
      <c r="D206" s="241" t="s">
        <v>155</v>
      </c>
      <c r="E206" s="258" t="s">
        <v>19</v>
      </c>
      <c r="F206" s="259" t="s">
        <v>170</v>
      </c>
      <c r="G206" s="257"/>
      <c r="H206" s="260">
        <v>2.9849999999999999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155</v>
      </c>
      <c r="AU206" s="266" t="s">
        <v>81</v>
      </c>
      <c r="AV206" s="14" t="s">
        <v>151</v>
      </c>
      <c r="AW206" s="14" t="s">
        <v>33</v>
      </c>
      <c r="AX206" s="14" t="s">
        <v>79</v>
      </c>
      <c r="AY206" s="266" t="s">
        <v>144</v>
      </c>
    </row>
    <row r="207" s="2" customFormat="1" ht="24" customHeight="1">
      <c r="A207" s="40"/>
      <c r="B207" s="41"/>
      <c r="C207" s="228" t="s">
        <v>295</v>
      </c>
      <c r="D207" s="228" t="s">
        <v>146</v>
      </c>
      <c r="E207" s="229" t="s">
        <v>609</v>
      </c>
      <c r="F207" s="230" t="s">
        <v>610</v>
      </c>
      <c r="G207" s="231" t="s">
        <v>203</v>
      </c>
      <c r="H207" s="232">
        <v>2.9849999999999999</v>
      </c>
      <c r="I207" s="233"/>
      <c r="J207" s="234">
        <f>ROUND(I207*H207,2)</f>
        <v>0</v>
      </c>
      <c r="K207" s="230" t="s">
        <v>150</v>
      </c>
      <c r="L207" s="46"/>
      <c r="M207" s="235" t="s">
        <v>19</v>
      </c>
      <c r="N207" s="236" t="s">
        <v>43</v>
      </c>
      <c r="O207" s="86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151</v>
      </c>
      <c r="AT207" s="239" t="s">
        <v>146</v>
      </c>
      <c r="AU207" s="239" t="s">
        <v>81</v>
      </c>
      <c r="AY207" s="19" t="s">
        <v>144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9" t="s">
        <v>79</v>
      </c>
      <c r="BK207" s="240">
        <f>ROUND(I207*H207,2)</f>
        <v>0</v>
      </c>
      <c r="BL207" s="19" t="s">
        <v>151</v>
      </c>
      <c r="BM207" s="239" t="s">
        <v>611</v>
      </c>
    </row>
    <row r="208" s="2" customFormat="1">
      <c r="A208" s="40"/>
      <c r="B208" s="41"/>
      <c r="C208" s="42"/>
      <c r="D208" s="241" t="s">
        <v>153</v>
      </c>
      <c r="E208" s="42"/>
      <c r="F208" s="242" t="s">
        <v>154</v>
      </c>
      <c r="G208" s="42"/>
      <c r="H208" s="42"/>
      <c r="I208" s="148"/>
      <c r="J208" s="42"/>
      <c r="K208" s="42"/>
      <c r="L208" s="46"/>
      <c r="M208" s="243"/>
      <c r="N208" s="244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153</v>
      </c>
      <c r="AU208" s="19" t="s">
        <v>81</v>
      </c>
    </row>
    <row r="209" s="12" customFormat="1" ht="22.8" customHeight="1">
      <c r="A209" s="12"/>
      <c r="B209" s="212"/>
      <c r="C209" s="213"/>
      <c r="D209" s="214" t="s">
        <v>71</v>
      </c>
      <c r="E209" s="226" t="s">
        <v>175</v>
      </c>
      <c r="F209" s="226" t="s">
        <v>612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SUM(P210:P272)</f>
        <v>0</v>
      </c>
      <c r="Q209" s="220"/>
      <c r="R209" s="221">
        <f>SUM(R210:R272)</f>
        <v>39.850197219999998</v>
      </c>
      <c r="S209" s="220"/>
      <c r="T209" s="222">
        <f>SUM(T210:T272)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79</v>
      </c>
      <c r="AT209" s="224" t="s">
        <v>71</v>
      </c>
      <c r="AU209" s="224" t="s">
        <v>79</v>
      </c>
      <c r="AY209" s="223" t="s">
        <v>144</v>
      </c>
      <c r="BK209" s="225">
        <f>SUM(BK210:BK272)</f>
        <v>0</v>
      </c>
    </row>
    <row r="210" s="2" customFormat="1" ht="16.5" customHeight="1">
      <c r="A210" s="40"/>
      <c r="B210" s="41"/>
      <c r="C210" s="228" t="s">
        <v>304</v>
      </c>
      <c r="D210" s="228" t="s">
        <v>146</v>
      </c>
      <c r="E210" s="229" t="s">
        <v>613</v>
      </c>
      <c r="F210" s="230" t="s">
        <v>614</v>
      </c>
      <c r="G210" s="231" t="s">
        <v>203</v>
      </c>
      <c r="H210" s="232">
        <v>414.63099999999997</v>
      </c>
      <c r="I210" s="233"/>
      <c r="J210" s="234">
        <f>ROUND(I210*H210,2)</f>
        <v>0</v>
      </c>
      <c r="K210" s="230" t="s">
        <v>150</v>
      </c>
      <c r="L210" s="46"/>
      <c r="M210" s="235" t="s">
        <v>19</v>
      </c>
      <c r="N210" s="236" t="s">
        <v>43</v>
      </c>
      <c r="O210" s="86"/>
      <c r="P210" s="237">
        <f>O210*H210</f>
        <v>0</v>
      </c>
      <c r="Q210" s="237">
        <v>0.0030000000000000001</v>
      </c>
      <c r="R210" s="237">
        <f>Q210*H210</f>
        <v>1.2438929999999999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151</v>
      </c>
      <c r="AT210" s="239" t="s">
        <v>146</v>
      </c>
      <c r="AU210" s="239" t="s">
        <v>81</v>
      </c>
      <c r="AY210" s="19" t="s">
        <v>144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9" t="s">
        <v>79</v>
      </c>
      <c r="BK210" s="240">
        <f>ROUND(I210*H210,2)</f>
        <v>0</v>
      </c>
      <c r="BL210" s="19" t="s">
        <v>151</v>
      </c>
      <c r="BM210" s="239" t="s">
        <v>615</v>
      </c>
    </row>
    <row r="211" s="2" customFormat="1">
      <c r="A211" s="40"/>
      <c r="B211" s="41"/>
      <c r="C211" s="42"/>
      <c r="D211" s="241" t="s">
        <v>153</v>
      </c>
      <c r="E211" s="42"/>
      <c r="F211" s="242" t="s">
        <v>154</v>
      </c>
      <c r="G211" s="42"/>
      <c r="H211" s="42"/>
      <c r="I211" s="148"/>
      <c r="J211" s="42"/>
      <c r="K211" s="42"/>
      <c r="L211" s="46"/>
      <c r="M211" s="243"/>
      <c r="N211" s="24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153</v>
      </c>
      <c r="AU211" s="19" t="s">
        <v>81</v>
      </c>
    </row>
    <row r="212" s="16" customFormat="1">
      <c r="A212" s="16"/>
      <c r="B212" s="292"/>
      <c r="C212" s="293"/>
      <c r="D212" s="241" t="s">
        <v>155</v>
      </c>
      <c r="E212" s="294" t="s">
        <v>19</v>
      </c>
      <c r="F212" s="295" t="s">
        <v>616</v>
      </c>
      <c r="G212" s="293"/>
      <c r="H212" s="294" t="s">
        <v>19</v>
      </c>
      <c r="I212" s="296"/>
      <c r="J212" s="293"/>
      <c r="K212" s="293"/>
      <c r="L212" s="297"/>
      <c r="M212" s="298"/>
      <c r="N212" s="299"/>
      <c r="O212" s="299"/>
      <c r="P212" s="299"/>
      <c r="Q212" s="299"/>
      <c r="R212" s="299"/>
      <c r="S212" s="299"/>
      <c r="T212" s="300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301" t="s">
        <v>155</v>
      </c>
      <c r="AU212" s="301" t="s">
        <v>81</v>
      </c>
      <c r="AV212" s="16" t="s">
        <v>79</v>
      </c>
      <c r="AW212" s="16" t="s">
        <v>33</v>
      </c>
      <c r="AX212" s="16" t="s">
        <v>72</v>
      </c>
      <c r="AY212" s="301" t="s">
        <v>144</v>
      </c>
    </row>
    <row r="213" s="13" customFormat="1">
      <c r="A213" s="13"/>
      <c r="B213" s="245"/>
      <c r="C213" s="246"/>
      <c r="D213" s="241" t="s">
        <v>155</v>
      </c>
      <c r="E213" s="247" t="s">
        <v>19</v>
      </c>
      <c r="F213" s="248" t="s">
        <v>617</v>
      </c>
      <c r="G213" s="246"/>
      <c r="H213" s="249">
        <v>40.518000000000001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155</v>
      </c>
      <c r="AU213" s="255" t="s">
        <v>81</v>
      </c>
      <c r="AV213" s="13" t="s">
        <v>81</v>
      </c>
      <c r="AW213" s="13" t="s">
        <v>33</v>
      </c>
      <c r="AX213" s="13" t="s">
        <v>72</v>
      </c>
      <c r="AY213" s="255" t="s">
        <v>144</v>
      </c>
    </row>
    <row r="214" s="13" customFormat="1">
      <c r="A214" s="13"/>
      <c r="B214" s="245"/>
      <c r="C214" s="246"/>
      <c r="D214" s="241" t="s">
        <v>155</v>
      </c>
      <c r="E214" s="247" t="s">
        <v>19</v>
      </c>
      <c r="F214" s="248" t="s">
        <v>618</v>
      </c>
      <c r="G214" s="246"/>
      <c r="H214" s="249">
        <v>18.045000000000002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155</v>
      </c>
      <c r="AU214" s="255" t="s">
        <v>81</v>
      </c>
      <c r="AV214" s="13" t="s">
        <v>81</v>
      </c>
      <c r="AW214" s="13" t="s">
        <v>33</v>
      </c>
      <c r="AX214" s="13" t="s">
        <v>72</v>
      </c>
      <c r="AY214" s="255" t="s">
        <v>144</v>
      </c>
    </row>
    <row r="215" s="13" customFormat="1">
      <c r="A215" s="13"/>
      <c r="B215" s="245"/>
      <c r="C215" s="246"/>
      <c r="D215" s="241" t="s">
        <v>155</v>
      </c>
      <c r="E215" s="247" t="s">
        <v>19</v>
      </c>
      <c r="F215" s="248" t="s">
        <v>619</v>
      </c>
      <c r="G215" s="246"/>
      <c r="H215" s="249">
        <v>29.579999999999998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155</v>
      </c>
      <c r="AU215" s="255" t="s">
        <v>81</v>
      </c>
      <c r="AV215" s="13" t="s">
        <v>81</v>
      </c>
      <c r="AW215" s="13" t="s">
        <v>33</v>
      </c>
      <c r="AX215" s="13" t="s">
        <v>72</v>
      </c>
      <c r="AY215" s="255" t="s">
        <v>144</v>
      </c>
    </row>
    <row r="216" s="13" customFormat="1">
      <c r="A216" s="13"/>
      <c r="B216" s="245"/>
      <c r="C216" s="246"/>
      <c r="D216" s="241" t="s">
        <v>155</v>
      </c>
      <c r="E216" s="247" t="s">
        <v>19</v>
      </c>
      <c r="F216" s="248" t="s">
        <v>620</v>
      </c>
      <c r="G216" s="246"/>
      <c r="H216" s="249">
        <v>214.26900000000001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155</v>
      </c>
      <c r="AU216" s="255" t="s">
        <v>81</v>
      </c>
      <c r="AV216" s="13" t="s">
        <v>81</v>
      </c>
      <c r="AW216" s="13" t="s">
        <v>33</v>
      </c>
      <c r="AX216" s="13" t="s">
        <v>72</v>
      </c>
      <c r="AY216" s="255" t="s">
        <v>144</v>
      </c>
    </row>
    <row r="217" s="13" customFormat="1">
      <c r="A217" s="13"/>
      <c r="B217" s="245"/>
      <c r="C217" s="246"/>
      <c r="D217" s="241" t="s">
        <v>155</v>
      </c>
      <c r="E217" s="247" t="s">
        <v>19</v>
      </c>
      <c r="F217" s="248" t="s">
        <v>621</v>
      </c>
      <c r="G217" s="246"/>
      <c r="H217" s="249">
        <v>59.223999999999997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155</v>
      </c>
      <c r="AU217" s="255" t="s">
        <v>81</v>
      </c>
      <c r="AV217" s="13" t="s">
        <v>81</v>
      </c>
      <c r="AW217" s="13" t="s">
        <v>33</v>
      </c>
      <c r="AX217" s="13" t="s">
        <v>72</v>
      </c>
      <c r="AY217" s="255" t="s">
        <v>144</v>
      </c>
    </row>
    <row r="218" s="13" customFormat="1">
      <c r="A218" s="13"/>
      <c r="B218" s="245"/>
      <c r="C218" s="246"/>
      <c r="D218" s="241" t="s">
        <v>155</v>
      </c>
      <c r="E218" s="247" t="s">
        <v>19</v>
      </c>
      <c r="F218" s="248" t="s">
        <v>622</v>
      </c>
      <c r="G218" s="246"/>
      <c r="H218" s="249">
        <v>37.881999999999998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155</v>
      </c>
      <c r="AU218" s="255" t="s">
        <v>81</v>
      </c>
      <c r="AV218" s="13" t="s">
        <v>81</v>
      </c>
      <c r="AW218" s="13" t="s">
        <v>33</v>
      </c>
      <c r="AX218" s="13" t="s">
        <v>72</v>
      </c>
      <c r="AY218" s="255" t="s">
        <v>144</v>
      </c>
    </row>
    <row r="219" s="13" customFormat="1">
      <c r="A219" s="13"/>
      <c r="B219" s="245"/>
      <c r="C219" s="246"/>
      <c r="D219" s="241" t="s">
        <v>155</v>
      </c>
      <c r="E219" s="247" t="s">
        <v>19</v>
      </c>
      <c r="F219" s="248" t="s">
        <v>623</v>
      </c>
      <c r="G219" s="246"/>
      <c r="H219" s="249">
        <v>36.859000000000002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155</v>
      </c>
      <c r="AU219" s="255" t="s">
        <v>81</v>
      </c>
      <c r="AV219" s="13" t="s">
        <v>81</v>
      </c>
      <c r="AW219" s="13" t="s">
        <v>33</v>
      </c>
      <c r="AX219" s="13" t="s">
        <v>72</v>
      </c>
      <c r="AY219" s="255" t="s">
        <v>144</v>
      </c>
    </row>
    <row r="220" s="13" customFormat="1">
      <c r="A220" s="13"/>
      <c r="B220" s="245"/>
      <c r="C220" s="246"/>
      <c r="D220" s="241" t="s">
        <v>155</v>
      </c>
      <c r="E220" s="247" t="s">
        <v>19</v>
      </c>
      <c r="F220" s="248" t="s">
        <v>624</v>
      </c>
      <c r="G220" s="246"/>
      <c r="H220" s="249">
        <v>39.805999999999997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155</v>
      </c>
      <c r="AU220" s="255" t="s">
        <v>81</v>
      </c>
      <c r="AV220" s="13" t="s">
        <v>81</v>
      </c>
      <c r="AW220" s="13" t="s">
        <v>33</v>
      </c>
      <c r="AX220" s="13" t="s">
        <v>72</v>
      </c>
      <c r="AY220" s="255" t="s">
        <v>144</v>
      </c>
    </row>
    <row r="221" s="13" customFormat="1">
      <c r="A221" s="13"/>
      <c r="B221" s="245"/>
      <c r="C221" s="246"/>
      <c r="D221" s="241" t="s">
        <v>155</v>
      </c>
      <c r="E221" s="247" t="s">
        <v>19</v>
      </c>
      <c r="F221" s="248" t="s">
        <v>625</v>
      </c>
      <c r="G221" s="246"/>
      <c r="H221" s="249">
        <v>32.698999999999998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155</v>
      </c>
      <c r="AU221" s="255" t="s">
        <v>81</v>
      </c>
      <c r="AV221" s="13" t="s">
        <v>81</v>
      </c>
      <c r="AW221" s="13" t="s">
        <v>33</v>
      </c>
      <c r="AX221" s="13" t="s">
        <v>72</v>
      </c>
      <c r="AY221" s="255" t="s">
        <v>144</v>
      </c>
    </row>
    <row r="222" s="13" customFormat="1">
      <c r="A222" s="13"/>
      <c r="B222" s="245"/>
      <c r="C222" s="246"/>
      <c r="D222" s="241" t="s">
        <v>155</v>
      </c>
      <c r="E222" s="247" t="s">
        <v>19</v>
      </c>
      <c r="F222" s="248" t="s">
        <v>626</v>
      </c>
      <c r="G222" s="246"/>
      <c r="H222" s="249">
        <v>17.565000000000001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155</v>
      </c>
      <c r="AU222" s="255" t="s">
        <v>81</v>
      </c>
      <c r="AV222" s="13" t="s">
        <v>81</v>
      </c>
      <c r="AW222" s="13" t="s">
        <v>33</v>
      </c>
      <c r="AX222" s="13" t="s">
        <v>72</v>
      </c>
      <c r="AY222" s="255" t="s">
        <v>144</v>
      </c>
    </row>
    <row r="223" s="13" customFormat="1">
      <c r="A223" s="13"/>
      <c r="B223" s="245"/>
      <c r="C223" s="246"/>
      <c r="D223" s="241" t="s">
        <v>155</v>
      </c>
      <c r="E223" s="247" t="s">
        <v>19</v>
      </c>
      <c r="F223" s="248" t="s">
        <v>627</v>
      </c>
      <c r="G223" s="246"/>
      <c r="H223" s="249">
        <v>23.224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155</v>
      </c>
      <c r="AU223" s="255" t="s">
        <v>81</v>
      </c>
      <c r="AV223" s="13" t="s">
        <v>81</v>
      </c>
      <c r="AW223" s="13" t="s">
        <v>33</v>
      </c>
      <c r="AX223" s="13" t="s">
        <v>72</v>
      </c>
      <c r="AY223" s="255" t="s">
        <v>144</v>
      </c>
    </row>
    <row r="224" s="13" customFormat="1">
      <c r="A224" s="13"/>
      <c r="B224" s="245"/>
      <c r="C224" s="246"/>
      <c r="D224" s="241" t="s">
        <v>155</v>
      </c>
      <c r="E224" s="247" t="s">
        <v>19</v>
      </c>
      <c r="F224" s="248" t="s">
        <v>628</v>
      </c>
      <c r="G224" s="246"/>
      <c r="H224" s="249">
        <v>-135.03999999999999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155</v>
      </c>
      <c r="AU224" s="255" t="s">
        <v>81</v>
      </c>
      <c r="AV224" s="13" t="s">
        <v>81</v>
      </c>
      <c r="AW224" s="13" t="s">
        <v>33</v>
      </c>
      <c r="AX224" s="13" t="s">
        <v>72</v>
      </c>
      <c r="AY224" s="255" t="s">
        <v>144</v>
      </c>
    </row>
    <row r="225" s="14" customFormat="1">
      <c r="A225" s="14"/>
      <c r="B225" s="256"/>
      <c r="C225" s="257"/>
      <c r="D225" s="241" t="s">
        <v>155</v>
      </c>
      <c r="E225" s="258" t="s">
        <v>19</v>
      </c>
      <c r="F225" s="259" t="s">
        <v>170</v>
      </c>
      <c r="G225" s="257"/>
      <c r="H225" s="260">
        <v>414.63099999999997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155</v>
      </c>
      <c r="AU225" s="266" t="s">
        <v>81</v>
      </c>
      <c r="AV225" s="14" t="s">
        <v>151</v>
      </c>
      <c r="AW225" s="14" t="s">
        <v>33</v>
      </c>
      <c r="AX225" s="14" t="s">
        <v>79</v>
      </c>
      <c r="AY225" s="266" t="s">
        <v>144</v>
      </c>
    </row>
    <row r="226" s="2" customFormat="1" ht="16.5" customHeight="1">
      <c r="A226" s="40"/>
      <c r="B226" s="41"/>
      <c r="C226" s="228" t="s">
        <v>311</v>
      </c>
      <c r="D226" s="228" t="s">
        <v>146</v>
      </c>
      <c r="E226" s="229" t="s">
        <v>629</v>
      </c>
      <c r="F226" s="230" t="s">
        <v>630</v>
      </c>
      <c r="G226" s="231" t="s">
        <v>327</v>
      </c>
      <c r="H226" s="232">
        <v>9.8100000000000005</v>
      </c>
      <c r="I226" s="233"/>
      <c r="J226" s="234">
        <f>ROUND(I226*H226,2)</f>
        <v>0</v>
      </c>
      <c r="K226" s="230" t="s">
        <v>150</v>
      </c>
      <c r="L226" s="46"/>
      <c r="M226" s="235" t="s">
        <v>19</v>
      </c>
      <c r="N226" s="236" t="s">
        <v>43</v>
      </c>
      <c r="O226" s="86"/>
      <c r="P226" s="237">
        <f>O226*H226</f>
        <v>0</v>
      </c>
      <c r="Q226" s="237">
        <v>0.0015</v>
      </c>
      <c r="R226" s="237">
        <f>Q226*H226</f>
        <v>0.014715000000000001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151</v>
      </c>
      <c r="AT226" s="239" t="s">
        <v>146</v>
      </c>
      <c r="AU226" s="239" t="s">
        <v>81</v>
      </c>
      <c r="AY226" s="19" t="s">
        <v>144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9" t="s">
        <v>79</v>
      </c>
      <c r="BK226" s="240">
        <f>ROUND(I226*H226,2)</f>
        <v>0</v>
      </c>
      <c r="BL226" s="19" t="s">
        <v>151</v>
      </c>
      <c r="BM226" s="239" t="s">
        <v>631</v>
      </c>
    </row>
    <row r="227" s="2" customFormat="1">
      <c r="A227" s="40"/>
      <c r="B227" s="41"/>
      <c r="C227" s="42"/>
      <c r="D227" s="241" t="s">
        <v>153</v>
      </c>
      <c r="E227" s="42"/>
      <c r="F227" s="242" t="s">
        <v>154</v>
      </c>
      <c r="G227" s="42"/>
      <c r="H227" s="42"/>
      <c r="I227" s="148"/>
      <c r="J227" s="42"/>
      <c r="K227" s="42"/>
      <c r="L227" s="46"/>
      <c r="M227" s="243"/>
      <c r="N227" s="24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153</v>
      </c>
      <c r="AU227" s="19" t="s">
        <v>81</v>
      </c>
    </row>
    <row r="228" s="16" customFormat="1">
      <c r="A228" s="16"/>
      <c r="B228" s="292"/>
      <c r="C228" s="293"/>
      <c r="D228" s="241" t="s">
        <v>155</v>
      </c>
      <c r="E228" s="294" t="s">
        <v>19</v>
      </c>
      <c r="F228" s="295" t="s">
        <v>632</v>
      </c>
      <c r="G228" s="293"/>
      <c r="H228" s="294" t="s">
        <v>19</v>
      </c>
      <c r="I228" s="296"/>
      <c r="J228" s="293"/>
      <c r="K228" s="293"/>
      <c r="L228" s="297"/>
      <c r="M228" s="298"/>
      <c r="N228" s="299"/>
      <c r="O228" s="299"/>
      <c r="P228" s="299"/>
      <c r="Q228" s="299"/>
      <c r="R228" s="299"/>
      <c r="S228" s="299"/>
      <c r="T228" s="300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1" t="s">
        <v>155</v>
      </c>
      <c r="AU228" s="301" t="s">
        <v>81</v>
      </c>
      <c r="AV228" s="16" t="s">
        <v>79</v>
      </c>
      <c r="AW228" s="16" t="s">
        <v>33</v>
      </c>
      <c r="AX228" s="16" t="s">
        <v>72</v>
      </c>
      <c r="AY228" s="301" t="s">
        <v>144</v>
      </c>
    </row>
    <row r="229" s="13" customFormat="1">
      <c r="A229" s="13"/>
      <c r="B229" s="245"/>
      <c r="C229" s="246"/>
      <c r="D229" s="241" t="s">
        <v>155</v>
      </c>
      <c r="E229" s="247" t="s">
        <v>19</v>
      </c>
      <c r="F229" s="248" t="s">
        <v>633</v>
      </c>
      <c r="G229" s="246"/>
      <c r="H229" s="249">
        <v>4.9299999999999997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155</v>
      </c>
      <c r="AU229" s="255" t="s">
        <v>81</v>
      </c>
      <c r="AV229" s="13" t="s">
        <v>81</v>
      </c>
      <c r="AW229" s="13" t="s">
        <v>33</v>
      </c>
      <c r="AX229" s="13" t="s">
        <v>72</v>
      </c>
      <c r="AY229" s="255" t="s">
        <v>144</v>
      </c>
    </row>
    <row r="230" s="13" customFormat="1">
      <c r="A230" s="13"/>
      <c r="B230" s="245"/>
      <c r="C230" s="246"/>
      <c r="D230" s="241" t="s">
        <v>155</v>
      </c>
      <c r="E230" s="247" t="s">
        <v>19</v>
      </c>
      <c r="F230" s="248" t="s">
        <v>634</v>
      </c>
      <c r="G230" s="246"/>
      <c r="H230" s="249">
        <v>4.8799999999999999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155</v>
      </c>
      <c r="AU230" s="255" t="s">
        <v>81</v>
      </c>
      <c r="AV230" s="13" t="s">
        <v>81</v>
      </c>
      <c r="AW230" s="13" t="s">
        <v>33</v>
      </c>
      <c r="AX230" s="13" t="s">
        <v>72</v>
      </c>
      <c r="AY230" s="255" t="s">
        <v>144</v>
      </c>
    </row>
    <row r="231" s="14" customFormat="1">
      <c r="A231" s="14"/>
      <c r="B231" s="256"/>
      <c r="C231" s="257"/>
      <c r="D231" s="241" t="s">
        <v>155</v>
      </c>
      <c r="E231" s="258" t="s">
        <v>19</v>
      </c>
      <c r="F231" s="259" t="s">
        <v>170</v>
      </c>
      <c r="G231" s="257"/>
      <c r="H231" s="260">
        <v>9.8100000000000005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155</v>
      </c>
      <c r="AU231" s="266" t="s">
        <v>81</v>
      </c>
      <c r="AV231" s="14" t="s">
        <v>151</v>
      </c>
      <c r="AW231" s="14" t="s">
        <v>33</v>
      </c>
      <c r="AX231" s="14" t="s">
        <v>79</v>
      </c>
      <c r="AY231" s="266" t="s">
        <v>144</v>
      </c>
    </row>
    <row r="232" s="2" customFormat="1" ht="24" customHeight="1">
      <c r="A232" s="40"/>
      <c r="B232" s="41"/>
      <c r="C232" s="228" t="s">
        <v>320</v>
      </c>
      <c r="D232" s="228" t="s">
        <v>146</v>
      </c>
      <c r="E232" s="229" t="s">
        <v>635</v>
      </c>
      <c r="F232" s="230" t="s">
        <v>636</v>
      </c>
      <c r="G232" s="231" t="s">
        <v>203</v>
      </c>
      <c r="H232" s="232">
        <v>5.742</v>
      </c>
      <c r="I232" s="233"/>
      <c r="J232" s="234">
        <f>ROUND(I232*H232,2)</f>
        <v>0</v>
      </c>
      <c r="K232" s="230" t="s">
        <v>150</v>
      </c>
      <c r="L232" s="46"/>
      <c r="M232" s="235" t="s">
        <v>19</v>
      </c>
      <c r="N232" s="236" t="s">
        <v>43</v>
      </c>
      <c r="O232" s="86"/>
      <c r="P232" s="237">
        <f>O232*H232</f>
        <v>0</v>
      </c>
      <c r="Q232" s="237">
        <v>0.0039100000000000003</v>
      </c>
      <c r="R232" s="237">
        <f>Q232*H232</f>
        <v>0.022451220000000001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151</v>
      </c>
      <c r="AT232" s="239" t="s">
        <v>146</v>
      </c>
      <c r="AU232" s="239" t="s">
        <v>81</v>
      </c>
      <c r="AY232" s="19" t="s">
        <v>144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9" t="s">
        <v>79</v>
      </c>
      <c r="BK232" s="240">
        <f>ROUND(I232*H232,2)</f>
        <v>0</v>
      </c>
      <c r="BL232" s="19" t="s">
        <v>151</v>
      </c>
      <c r="BM232" s="239" t="s">
        <v>637</v>
      </c>
    </row>
    <row r="233" s="13" customFormat="1">
      <c r="A233" s="13"/>
      <c r="B233" s="245"/>
      <c r="C233" s="246"/>
      <c r="D233" s="241" t="s">
        <v>155</v>
      </c>
      <c r="E233" s="247" t="s">
        <v>19</v>
      </c>
      <c r="F233" s="248" t="s">
        <v>586</v>
      </c>
      <c r="G233" s="246"/>
      <c r="H233" s="249">
        <v>5.742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155</v>
      </c>
      <c r="AU233" s="255" t="s">
        <v>81</v>
      </c>
      <c r="AV233" s="13" t="s">
        <v>81</v>
      </c>
      <c r="AW233" s="13" t="s">
        <v>33</v>
      </c>
      <c r="AX233" s="13" t="s">
        <v>79</v>
      </c>
      <c r="AY233" s="255" t="s">
        <v>144</v>
      </c>
    </row>
    <row r="234" s="2" customFormat="1" ht="16.5" customHeight="1">
      <c r="A234" s="40"/>
      <c r="B234" s="41"/>
      <c r="C234" s="228" t="s">
        <v>324</v>
      </c>
      <c r="D234" s="228" t="s">
        <v>146</v>
      </c>
      <c r="E234" s="229" t="s">
        <v>638</v>
      </c>
      <c r="F234" s="230" t="s">
        <v>639</v>
      </c>
      <c r="G234" s="231" t="s">
        <v>149</v>
      </c>
      <c r="H234" s="232">
        <v>10.433999999999999</v>
      </c>
      <c r="I234" s="233"/>
      <c r="J234" s="234">
        <f>ROUND(I234*H234,2)</f>
        <v>0</v>
      </c>
      <c r="K234" s="230" t="s">
        <v>150</v>
      </c>
      <c r="L234" s="46"/>
      <c r="M234" s="235" t="s">
        <v>19</v>
      </c>
      <c r="N234" s="236" t="s">
        <v>43</v>
      </c>
      <c r="O234" s="86"/>
      <c r="P234" s="237">
        <f>O234*H234</f>
        <v>0</v>
      </c>
      <c r="Q234" s="237">
        <v>2.1600000000000001</v>
      </c>
      <c r="R234" s="237">
        <f>Q234*H234</f>
        <v>22.53744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151</v>
      </c>
      <c r="AT234" s="239" t="s">
        <v>146</v>
      </c>
      <c r="AU234" s="239" t="s">
        <v>81</v>
      </c>
      <c r="AY234" s="19" t="s">
        <v>144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9" t="s">
        <v>79</v>
      </c>
      <c r="BK234" s="240">
        <f>ROUND(I234*H234,2)</f>
        <v>0</v>
      </c>
      <c r="BL234" s="19" t="s">
        <v>151</v>
      </c>
      <c r="BM234" s="239" t="s">
        <v>640</v>
      </c>
    </row>
    <row r="235" s="2" customFormat="1">
      <c r="A235" s="40"/>
      <c r="B235" s="41"/>
      <c r="C235" s="42"/>
      <c r="D235" s="241" t="s">
        <v>153</v>
      </c>
      <c r="E235" s="42"/>
      <c r="F235" s="242" t="s">
        <v>154</v>
      </c>
      <c r="G235" s="42"/>
      <c r="H235" s="42"/>
      <c r="I235" s="148"/>
      <c r="J235" s="42"/>
      <c r="K235" s="42"/>
      <c r="L235" s="46"/>
      <c r="M235" s="243"/>
      <c r="N235" s="24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153</v>
      </c>
      <c r="AU235" s="19" t="s">
        <v>81</v>
      </c>
    </row>
    <row r="236" s="13" customFormat="1">
      <c r="A236" s="13"/>
      <c r="B236" s="245"/>
      <c r="C236" s="246"/>
      <c r="D236" s="241" t="s">
        <v>155</v>
      </c>
      <c r="E236" s="247" t="s">
        <v>19</v>
      </c>
      <c r="F236" s="248" t="s">
        <v>641</v>
      </c>
      <c r="G236" s="246"/>
      <c r="H236" s="249">
        <v>1.4590000000000001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155</v>
      </c>
      <c r="AU236" s="255" t="s">
        <v>81</v>
      </c>
      <c r="AV236" s="13" t="s">
        <v>81</v>
      </c>
      <c r="AW236" s="13" t="s">
        <v>33</v>
      </c>
      <c r="AX236" s="13" t="s">
        <v>72</v>
      </c>
      <c r="AY236" s="255" t="s">
        <v>144</v>
      </c>
    </row>
    <row r="237" s="13" customFormat="1">
      <c r="A237" s="13"/>
      <c r="B237" s="245"/>
      <c r="C237" s="246"/>
      <c r="D237" s="241" t="s">
        <v>155</v>
      </c>
      <c r="E237" s="247" t="s">
        <v>19</v>
      </c>
      <c r="F237" s="248" t="s">
        <v>642</v>
      </c>
      <c r="G237" s="246"/>
      <c r="H237" s="249">
        <v>0.85499999999999998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155</v>
      </c>
      <c r="AU237" s="255" t="s">
        <v>81</v>
      </c>
      <c r="AV237" s="13" t="s">
        <v>81</v>
      </c>
      <c r="AW237" s="13" t="s">
        <v>33</v>
      </c>
      <c r="AX237" s="13" t="s">
        <v>72</v>
      </c>
      <c r="AY237" s="255" t="s">
        <v>144</v>
      </c>
    </row>
    <row r="238" s="13" customFormat="1">
      <c r="A238" s="13"/>
      <c r="B238" s="245"/>
      <c r="C238" s="246"/>
      <c r="D238" s="241" t="s">
        <v>155</v>
      </c>
      <c r="E238" s="247" t="s">
        <v>19</v>
      </c>
      <c r="F238" s="248" t="s">
        <v>643</v>
      </c>
      <c r="G238" s="246"/>
      <c r="H238" s="249">
        <v>1.1659999999999999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155</v>
      </c>
      <c r="AU238" s="255" t="s">
        <v>81</v>
      </c>
      <c r="AV238" s="13" t="s">
        <v>81</v>
      </c>
      <c r="AW238" s="13" t="s">
        <v>33</v>
      </c>
      <c r="AX238" s="13" t="s">
        <v>72</v>
      </c>
      <c r="AY238" s="255" t="s">
        <v>144</v>
      </c>
    </row>
    <row r="239" s="13" customFormat="1">
      <c r="A239" s="13"/>
      <c r="B239" s="245"/>
      <c r="C239" s="246"/>
      <c r="D239" s="241" t="s">
        <v>155</v>
      </c>
      <c r="E239" s="247" t="s">
        <v>19</v>
      </c>
      <c r="F239" s="248" t="s">
        <v>644</v>
      </c>
      <c r="G239" s="246"/>
      <c r="H239" s="249">
        <v>0.71299999999999997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155</v>
      </c>
      <c r="AU239" s="255" t="s">
        <v>81</v>
      </c>
      <c r="AV239" s="13" t="s">
        <v>81</v>
      </c>
      <c r="AW239" s="13" t="s">
        <v>33</v>
      </c>
      <c r="AX239" s="13" t="s">
        <v>72</v>
      </c>
      <c r="AY239" s="255" t="s">
        <v>144</v>
      </c>
    </row>
    <row r="240" s="13" customFormat="1">
      <c r="A240" s="13"/>
      <c r="B240" s="245"/>
      <c r="C240" s="246"/>
      <c r="D240" s="241" t="s">
        <v>155</v>
      </c>
      <c r="E240" s="247" t="s">
        <v>19</v>
      </c>
      <c r="F240" s="248" t="s">
        <v>645</v>
      </c>
      <c r="G240" s="246"/>
      <c r="H240" s="249">
        <v>0.213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155</v>
      </c>
      <c r="AU240" s="255" t="s">
        <v>81</v>
      </c>
      <c r="AV240" s="13" t="s">
        <v>81</v>
      </c>
      <c r="AW240" s="13" t="s">
        <v>33</v>
      </c>
      <c r="AX240" s="13" t="s">
        <v>72</v>
      </c>
      <c r="AY240" s="255" t="s">
        <v>144</v>
      </c>
    </row>
    <row r="241" s="13" customFormat="1">
      <c r="A241" s="13"/>
      <c r="B241" s="245"/>
      <c r="C241" s="246"/>
      <c r="D241" s="241" t="s">
        <v>155</v>
      </c>
      <c r="E241" s="247" t="s">
        <v>19</v>
      </c>
      <c r="F241" s="248" t="s">
        <v>646</v>
      </c>
      <c r="G241" s="246"/>
      <c r="H241" s="249">
        <v>0.318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155</v>
      </c>
      <c r="AU241" s="255" t="s">
        <v>81</v>
      </c>
      <c r="AV241" s="13" t="s">
        <v>81</v>
      </c>
      <c r="AW241" s="13" t="s">
        <v>33</v>
      </c>
      <c r="AX241" s="13" t="s">
        <v>72</v>
      </c>
      <c r="AY241" s="255" t="s">
        <v>144</v>
      </c>
    </row>
    <row r="242" s="13" customFormat="1">
      <c r="A242" s="13"/>
      <c r="B242" s="245"/>
      <c r="C242" s="246"/>
      <c r="D242" s="241" t="s">
        <v>155</v>
      </c>
      <c r="E242" s="247" t="s">
        <v>19</v>
      </c>
      <c r="F242" s="248" t="s">
        <v>647</v>
      </c>
      <c r="G242" s="246"/>
      <c r="H242" s="249">
        <v>0.20000000000000001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155</v>
      </c>
      <c r="AU242" s="255" t="s">
        <v>81</v>
      </c>
      <c r="AV242" s="13" t="s">
        <v>81</v>
      </c>
      <c r="AW242" s="13" t="s">
        <v>33</v>
      </c>
      <c r="AX242" s="13" t="s">
        <v>72</v>
      </c>
      <c r="AY242" s="255" t="s">
        <v>144</v>
      </c>
    </row>
    <row r="243" s="13" customFormat="1">
      <c r="A243" s="13"/>
      <c r="B243" s="245"/>
      <c r="C243" s="246"/>
      <c r="D243" s="241" t="s">
        <v>155</v>
      </c>
      <c r="E243" s="247" t="s">
        <v>19</v>
      </c>
      <c r="F243" s="248" t="s">
        <v>648</v>
      </c>
      <c r="G243" s="246"/>
      <c r="H243" s="249">
        <v>5.5099999999999998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155</v>
      </c>
      <c r="AU243" s="255" t="s">
        <v>81</v>
      </c>
      <c r="AV243" s="13" t="s">
        <v>81</v>
      </c>
      <c r="AW243" s="13" t="s">
        <v>33</v>
      </c>
      <c r="AX243" s="13" t="s">
        <v>72</v>
      </c>
      <c r="AY243" s="255" t="s">
        <v>144</v>
      </c>
    </row>
    <row r="244" s="14" customFormat="1">
      <c r="A244" s="14"/>
      <c r="B244" s="256"/>
      <c r="C244" s="257"/>
      <c r="D244" s="241" t="s">
        <v>155</v>
      </c>
      <c r="E244" s="258" t="s">
        <v>19</v>
      </c>
      <c r="F244" s="259" t="s">
        <v>170</v>
      </c>
      <c r="G244" s="257"/>
      <c r="H244" s="260">
        <v>10.433999999999999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155</v>
      </c>
      <c r="AU244" s="266" t="s">
        <v>81</v>
      </c>
      <c r="AV244" s="14" t="s">
        <v>151</v>
      </c>
      <c r="AW244" s="14" t="s">
        <v>33</v>
      </c>
      <c r="AX244" s="14" t="s">
        <v>79</v>
      </c>
      <c r="AY244" s="266" t="s">
        <v>144</v>
      </c>
    </row>
    <row r="245" s="2" customFormat="1" ht="16.5" customHeight="1">
      <c r="A245" s="40"/>
      <c r="B245" s="41"/>
      <c r="C245" s="228" t="s">
        <v>330</v>
      </c>
      <c r="D245" s="228" t="s">
        <v>146</v>
      </c>
      <c r="E245" s="229" t="s">
        <v>649</v>
      </c>
      <c r="F245" s="230" t="s">
        <v>650</v>
      </c>
      <c r="G245" s="231" t="s">
        <v>149</v>
      </c>
      <c r="H245" s="232">
        <v>7.0880000000000001</v>
      </c>
      <c r="I245" s="233"/>
      <c r="J245" s="234">
        <f>ROUND(I245*H245,2)</f>
        <v>0</v>
      </c>
      <c r="K245" s="230" t="s">
        <v>150</v>
      </c>
      <c r="L245" s="46"/>
      <c r="M245" s="235" t="s">
        <v>19</v>
      </c>
      <c r="N245" s="236" t="s">
        <v>43</v>
      </c>
      <c r="O245" s="86"/>
      <c r="P245" s="237">
        <f>O245*H245</f>
        <v>0</v>
      </c>
      <c r="Q245" s="237">
        <v>2.2563399999999998</v>
      </c>
      <c r="R245" s="237">
        <f>Q245*H245</f>
        <v>15.992937919999999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151</v>
      </c>
      <c r="AT245" s="239" t="s">
        <v>146</v>
      </c>
      <c r="AU245" s="239" t="s">
        <v>81</v>
      </c>
      <c r="AY245" s="19" t="s">
        <v>144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9" t="s">
        <v>79</v>
      </c>
      <c r="BK245" s="240">
        <f>ROUND(I245*H245,2)</f>
        <v>0</v>
      </c>
      <c r="BL245" s="19" t="s">
        <v>151</v>
      </c>
      <c r="BM245" s="239" t="s">
        <v>651</v>
      </c>
    </row>
    <row r="246" s="2" customFormat="1">
      <c r="A246" s="40"/>
      <c r="B246" s="41"/>
      <c r="C246" s="42"/>
      <c r="D246" s="241" t="s">
        <v>153</v>
      </c>
      <c r="E246" s="42"/>
      <c r="F246" s="242" t="s">
        <v>154</v>
      </c>
      <c r="G246" s="42"/>
      <c r="H246" s="42"/>
      <c r="I246" s="148"/>
      <c r="J246" s="42"/>
      <c r="K246" s="42"/>
      <c r="L246" s="46"/>
      <c r="M246" s="243"/>
      <c r="N246" s="244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81</v>
      </c>
    </row>
    <row r="247" s="13" customFormat="1">
      <c r="A247" s="13"/>
      <c r="B247" s="245"/>
      <c r="C247" s="246"/>
      <c r="D247" s="241" t="s">
        <v>155</v>
      </c>
      <c r="E247" s="247" t="s">
        <v>19</v>
      </c>
      <c r="F247" s="248" t="s">
        <v>652</v>
      </c>
      <c r="G247" s="246"/>
      <c r="H247" s="249">
        <v>0.875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155</v>
      </c>
      <c r="AU247" s="255" t="s">
        <v>81</v>
      </c>
      <c r="AV247" s="13" t="s">
        <v>81</v>
      </c>
      <c r="AW247" s="13" t="s">
        <v>33</v>
      </c>
      <c r="AX247" s="13" t="s">
        <v>72</v>
      </c>
      <c r="AY247" s="255" t="s">
        <v>144</v>
      </c>
    </row>
    <row r="248" s="13" customFormat="1">
      <c r="A248" s="13"/>
      <c r="B248" s="245"/>
      <c r="C248" s="246"/>
      <c r="D248" s="241" t="s">
        <v>155</v>
      </c>
      <c r="E248" s="247" t="s">
        <v>19</v>
      </c>
      <c r="F248" s="248" t="s">
        <v>653</v>
      </c>
      <c r="G248" s="246"/>
      <c r="H248" s="249">
        <v>0.51300000000000001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155</v>
      </c>
      <c r="AU248" s="255" t="s">
        <v>81</v>
      </c>
      <c r="AV248" s="13" t="s">
        <v>81</v>
      </c>
      <c r="AW248" s="13" t="s">
        <v>33</v>
      </c>
      <c r="AX248" s="13" t="s">
        <v>72</v>
      </c>
      <c r="AY248" s="255" t="s">
        <v>144</v>
      </c>
    </row>
    <row r="249" s="13" customFormat="1">
      <c r="A249" s="13"/>
      <c r="B249" s="245"/>
      <c r="C249" s="246"/>
      <c r="D249" s="241" t="s">
        <v>155</v>
      </c>
      <c r="E249" s="247" t="s">
        <v>19</v>
      </c>
      <c r="F249" s="248" t="s">
        <v>654</v>
      </c>
      <c r="G249" s="246"/>
      <c r="H249" s="249">
        <v>0.69999999999999996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155</v>
      </c>
      <c r="AU249" s="255" t="s">
        <v>81</v>
      </c>
      <c r="AV249" s="13" t="s">
        <v>81</v>
      </c>
      <c r="AW249" s="13" t="s">
        <v>33</v>
      </c>
      <c r="AX249" s="13" t="s">
        <v>72</v>
      </c>
      <c r="AY249" s="255" t="s">
        <v>144</v>
      </c>
    </row>
    <row r="250" s="13" customFormat="1">
      <c r="A250" s="13"/>
      <c r="B250" s="245"/>
      <c r="C250" s="246"/>
      <c r="D250" s="241" t="s">
        <v>155</v>
      </c>
      <c r="E250" s="247" t="s">
        <v>19</v>
      </c>
      <c r="F250" s="248" t="s">
        <v>655</v>
      </c>
      <c r="G250" s="246"/>
      <c r="H250" s="249">
        <v>0.42799999999999999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155</v>
      </c>
      <c r="AU250" s="255" t="s">
        <v>81</v>
      </c>
      <c r="AV250" s="13" t="s">
        <v>81</v>
      </c>
      <c r="AW250" s="13" t="s">
        <v>33</v>
      </c>
      <c r="AX250" s="13" t="s">
        <v>72</v>
      </c>
      <c r="AY250" s="255" t="s">
        <v>144</v>
      </c>
    </row>
    <row r="251" s="13" customFormat="1">
      <c r="A251" s="13"/>
      <c r="B251" s="245"/>
      <c r="C251" s="246"/>
      <c r="D251" s="241" t="s">
        <v>155</v>
      </c>
      <c r="E251" s="247" t="s">
        <v>19</v>
      </c>
      <c r="F251" s="248" t="s">
        <v>656</v>
      </c>
      <c r="G251" s="246"/>
      <c r="H251" s="249">
        <v>0.128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155</v>
      </c>
      <c r="AU251" s="255" t="s">
        <v>81</v>
      </c>
      <c r="AV251" s="13" t="s">
        <v>81</v>
      </c>
      <c r="AW251" s="13" t="s">
        <v>33</v>
      </c>
      <c r="AX251" s="13" t="s">
        <v>72</v>
      </c>
      <c r="AY251" s="255" t="s">
        <v>144</v>
      </c>
    </row>
    <row r="252" s="13" customFormat="1">
      <c r="A252" s="13"/>
      <c r="B252" s="245"/>
      <c r="C252" s="246"/>
      <c r="D252" s="241" t="s">
        <v>155</v>
      </c>
      <c r="E252" s="247" t="s">
        <v>19</v>
      </c>
      <c r="F252" s="248" t="s">
        <v>657</v>
      </c>
      <c r="G252" s="246"/>
      <c r="H252" s="249">
        <v>0.191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155</v>
      </c>
      <c r="AU252" s="255" t="s">
        <v>81</v>
      </c>
      <c r="AV252" s="13" t="s">
        <v>81</v>
      </c>
      <c r="AW252" s="13" t="s">
        <v>33</v>
      </c>
      <c r="AX252" s="13" t="s">
        <v>72</v>
      </c>
      <c r="AY252" s="255" t="s">
        <v>144</v>
      </c>
    </row>
    <row r="253" s="13" customFormat="1">
      <c r="A253" s="13"/>
      <c r="B253" s="245"/>
      <c r="C253" s="246"/>
      <c r="D253" s="241" t="s">
        <v>155</v>
      </c>
      <c r="E253" s="247" t="s">
        <v>19</v>
      </c>
      <c r="F253" s="248" t="s">
        <v>658</v>
      </c>
      <c r="G253" s="246"/>
      <c r="H253" s="249">
        <v>0.12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155</v>
      </c>
      <c r="AU253" s="255" t="s">
        <v>81</v>
      </c>
      <c r="AV253" s="13" t="s">
        <v>81</v>
      </c>
      <c r="AW253" s="13" t="s">
        <v>33</v>
      </c>
      <c r="AX253" s="13" t="s">
        <v>72</v>
      </c>
      <c r="AY253" s="255" t="s">
        <v>144</v>
      </c>
    </row>
    <row r="254" s="13" customFormat="1">
      <c r="A254" s="13"/>
      <c r="B254" s="245"/>
      <c r="C254" s="246"/>
      <c r="D254" s="241" t="s">
        <v>155</v>
      </c>
      <c r="E254" s="247" t="s">
        <v>19</v>
      </c>
      <c r="F254" s="248" t="s">
        <v>659</v>
      </c>
      <c r="G254" s="246"/>
      <c r="H254" s="249">
        <v>4.133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155</v>
      </c>
      <c r="AU254" s="255" t="s">
        <v>81</v>
      </c>
      <c r="AV254" s="13" t="s">
        <v>81</v>
      </c>
      <c r="AW254" s="13" t="s">
        <v>33</v>
      </c>
      <c r="AX254" s="13" t="s">
        <v>72</v>
      </c>
      <c r="AY254" s="255" t="s">
        <v>144</v>
      </c>
    </row>
    <row r="255" s="14" customFormat="1">
      <c r="A255" s="14"/>
      <c r="B255" s="256"/>
      <c r="C255" s="257"/>
      <c r="D255" s="241" t="s">
        <v>155</v>
      </c>
      <c r="E255" s="258" t="s">
        <v>19</v>
      </c>
      <c r="F255" s="259" t="s">
        <v>170</v>
      </c>
      <c r="G255" s="257"/>
      <c r="H255" s="260">
        <v>7.0880000000000001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155</v>
      </c>
      <c r="AU255" s="266" t="s">
        <v>81</v>
      </c>
      <c r="AV255" s="14" t="s">
        <v>151</v>
      </c>
      <c r="AW255" s="14" t="s">
        <v>33</v>
      </c>
      <c r="AX255" s="14" t="s">
        <v>79</v>
      </c>
      <c r="AY255" s="266" t="s">
        <v>144</v>
      </c>
    </row>
    <row r="256" s="2" customFormat="1" ht="24" customHeight="1">
      <c r="A256" s="40"/>
      <c r="B256" s="41"/>
      <c r="C256" s="228" t="s">
        <v>336</v>
      </c>
      <c r="D256" s="228" t="s">
        <v>146</v>
      </c>
      <c r="E256" s="229" t="s">
        <v>660</v>
      </c>
      <c r="F256" s="230" t="s">
        <v>661</v>
      </c>
      <c r="G256" s="231" t="s">
        <v>149</v>
      </c>
      <c r="H256" s="232">
        <v>7.0880000000000001</v>
      </c>
      <c r="I256" s="233"/>
      <c r="J256" s="234">
        <f>ROUND(I256*H256,2)</f>
        <v>0</v>
      </c>
      <c r="K256" s="230" t="s">
        <v>150</v>
      </c>
      <c r="L256" s="46"/>
      <c r="M256" s="235" t="s">
        <v>19</v>
      </c>
      <c r="N256" s="236" t="s">
        <v>43</v>
      </c>
      <c r="O256" s="86"/>
      <c r="P256" s="237">
        <f>O256*H256</f>
        <v>0</v>
      </c>
      <c r="Q256" s="237">
        <v>0.00091</v>
      </c>
      <c r="R256" s="237">
        <f>Q256*H256</f>
        <v>0.0064500800000000004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151</v>
      </c>
      <c r="AT256" s="239" t="s">
        <v>146</v>
      </c>
      <c r="AU256" s="239" t="s">
        <v>81</v>
      </c>
      <c r="AY256" s="19" t="s">
        <v>144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9" t="s">
        <v>79</v>
      </c>
      <c r="BK256" s="240">
        <f>ROUND(I256*H256,2)</f>
        <v>0</v>
      </c>
      <c r="BL256" s="19" t="s">
        <v>151</v>
      </c>
      <c r="BM256" s="239" t="s">
        <v>662</v>
      </c>
    </row>
    <row r="257" s="2" customFormat="1">
      <c r="A257" s="40"/>
      <c r="B257" s="41"/>
      <c r="C257" s="42"/>
      <c r="D257" s="241" t="s">
        <v>153</v>
      </c>
      <c r="E257" s="42"/>
      <c r="F257" s="242" t="s">
        <v>154</v>
      </c>
      <c r="G257" s="42"/>
      <c r="H257" s="42"/>
      <c r="I257" s="148"/>
      <c r="J257" s="42"/>
      <c r="K257" s="42"/>
      <c r="L257" s="46"/>
      <c r="M257" s="243"/>
      <c r="N257" s="24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153</v>
      </c>
      <c r="AU257" s="19" t="s">
        <v>81</v>
      </c>
    </row>
    <row r="258" s="13" customFormat="1">
      <c r="A258" s="13"/>
      <c r="B258" s="245"/>
      <c r="C258" s="246"/>
      <c r="D258" s="241" t="s">
        <v>155</v>
      </c>
      <c r="E258" s="247" t="s">
        <v>19</v>
      </c>
      <c r="F258" s="248" t="s">
        <v>652</v>
      </c>
      <c r="G258" s="246"/>
      <c r="H258" s="249">
        <v>0.875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155</v>
      </c>
      <c r="AU258" s="255" t="s">
        <v>81</v>
      </c>
      <c r="AV258" s="13" t="s">
        <v>81</v>
      </c>
      <c r="AW258" s="13" t="s">
        <v>33</v>
      </c>
      <c r="AX258" s="13" t="s">
        <v>72</v>
      </c>
      <c r="AY258" s="255" t="s">
        <v>144</v>
      </c>
    </row>
    <row r="259" s="13" customFormat="1">
      <c r="A259" s="13"/>
      <c r="B259" s="245"/>
      <c r="C259" s="246"/>
      <c r="D259" s="241" t="s">
        <v>155</v>
      </c>
      <c r="E259" s="247" t="s">
        <v>19</v>
      </c>
      <c r="F259" s="248" t="s">
        <v>653</v>
      </c>
      <c r="G259" s="246"/>
      <c r="H259" s="249">
        <v>0.51300000000000001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155</v>
      </c>
      <c r="AU259" s="255" t="s">
        <v>81</v>
      </c>
      <c r="AV259" s="13" t="s">
        <v>81</v>
      </c>
      <c r="AW259" s="13" t="s">
        <v>33</v>
      </c>
      <c r="AX259" s="13" t="s">
        <v>72</v>
      </c>
      <c r="AY259" s="255" t="s">
        <v>144</v>
      </c>
    </row>
    <row r="260" s="13" customFormat="1">
      <c r="A260" s="13"/>
      <c r="B260" s="245"/>
      <c r="C260" s="246"/>
      <c r="D260" s="241" t="s">
        <v>155</v>
      </c>
      <c r="E260" s="247" t="s">
        <v>19</v>
      </c>
      <c r="F260" s="248" t="s">
        <v>654</v>
      </c>
      <c r="G260" s="246"/>
      <c r="H260" s="249">
        <v>0.69999999999999996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155</v>
      </c>
      <c r="AU260" s="255" t="s">
        <v>81</v>
      </c>
      <c r="AV260" s="13" t="s">
        <v>81</v>
      </c>
      <c r="AW260" s="13" t="s">
        <v>33</v>
      </c>
      <c r="AX260" s="13" t="s">
        <v>72</v>
      </c>
      <c r="AY260" s="255" t="s">
        <v>144</v>
      </c>
    </row>
    <row r="261" s="13" customFormat="1">
      <c r="A261" s="13"/>
      <c r="B261" s="245"/>
      <c r="C261" s="246"/>
      <c r="D261" s="241" t="s">
        <v>155</v>
      </c>
      <c r="E261" s="247" t="s">
        <v>19</v>
      </c>
      <c r="F261" s="248" t="s">
        <v>655</v>
      </c>
      <c r="G261" s="246"/>
      <c r="H261" s="249">
        <v>0.42799999999999999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155</v>
      </c>
      <c r="AU261" s="255" t="s">
        <v>81</v>
      </c>
      <c r="AV261" s="13" t="s">
        <v>81</v>
      </c>
      <c r="AW261" s="13" t="s">
        <v>33</v>
      </c>
      <c r="AX261" s="13" t="s">
        <v>72</v>
      </c>
      <c r="AY261" s="255" t="s">
        <v>144</v>
      </c>
    </row>
    <row r="262" s="13" customFormat="1">
      <c r="A262" s="13"/>
      <c r="B262" s="245"/>
      <c r="C262" s="246"/>
      <c r="D262" s="241" t="s">
        <v>155</v>
      </c>
      <c r="E262" s="247" t="s">
        <v>19</v>
      </c>
      <c r="F262" s="248" t="s">
        <v>656</v>
      </c>
      <c r="G262" s="246"/>
      <c r="H262" s="249">
        <v>0.128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155</v>
      </c>
      <c r="AU262" s="255" t="s">
        <v>81</v>
      </c>
      <c r="AV262" s="13" t="s">
        <v>81</v>
      </c>
      <c r="AW262" s="13" t="s">
        <v>33</v>
      </c>
      <c r="AX262" s="13" t="s">
        <v>72</v>
      </c>
      <c r="AY262" s="255" t="s">
        <v>144</v>
      </c>
    </row>
    <row r="263" s="13" customFormat="1">
      <c r="A263" s="13"/>
      <c r="B263" s="245"/>
      <c r="C263" s="246"/>
      <c r="D263" s="241" t="s">
        <v>155</v>
      </c>
      <c r="E263" s="247" t="s">
        <v>19</v>
      </c>
      <c r="F263" s="248" t="s">
        <v>657</v>
      </c>
      <c r="G263" s="246"/>
      <c r="H263" s="249">
        <v>0.191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155</v>
      </c>
      <c r="AU263" s="255" t="s">
        <v>81</v>
      </c>
      <c r="AV263" s="13" t="s">
        <v>81</v>
      </c>
      <c r="AW263" s="13" t="s">
        <v>33</v>
      </c>
      <c r="AX263" s="13" t="s">
        <v>72</v>
      </c>
      <c r="AY263" s="255" t="s">
        <v>144</v>
      </c>
    </row>
    <row r="264" s="13" customFormat="1">
      <c r="A264" s="13"/>
      <c r="B264" s="245"/>
      <c r="C264" s="246"/>
      <c r="D264" s="241" t="s">
        <v>155</v>
      </c>
      <c r="E264" s="247" t="s">
        <v>19</v>
      </c>
      <c r="F264" s="248" t="s">
        <v>658</v>
      </c>
      <c r="G264" s="246"/>
      <c r="H264" s="249">
        <v>0.12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155</v>
      </c>
      <c r="AU264" s="255" t="s">
        <v>81</v>
      </c>
      <c r="AV264" s="13" t="s">
        <v>81</v>
      </c>
      <c r="AW264" s="13" t="s">
        <v>33</v>
      </c>
      <c r="AX264" s="13" t="s">
        <v>72</v>
      </c>
      <c r="AY264" s="255" t="s">
        <v>144</v>
      </c>
    </row>
    <row r="265" s="13" customFormat="1">
      <c r="A265" s="13"/>
      <c r="B265" s="245"/>
      <c r="C265" s="246"/>
      <c r="D265" s="241" t="s">
        <v>155</v>
      </c>
      <c r="E265" s="247" t="s">
        <v>19</v>
      </c>
      <c r="F265" s="248" t="s">
        <v>659</v>
      </c>
      <c r="G265" s="246"/>
      <c r="H265" s="249">
        <v>4.133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155</v>
      </c>
      <c r="AU265" s="255" t="s">
        <v>81</v>
      </c>
      <c r="AV265" s="13" t="s">
        <v>81</v>
      </c>
      <c r="AW265" s="13" t="s">
        <v>33</v>
      </c>
      <c r="AX265" s="13" t="s">
        <v>72</v>
      </c>
      <c r="AY265" s="255" t="s">
        <v>144</v>
      </c>
    </row>
    <row r="266" s="14" customFormat="1">
      <c r="A266" s="14"/>
      <c r="B266" s="256"/>
      <c r="C266" s="257"/>
      <c r="D266" s="241" t="s">
        <v>155</v>
      </c>
      <c r="E266" s="258" t="s">
        <v>19</v>
      </c>
      <c r="F266" s="259" t="s">
        <v>170</v>
      </c>
      <c r="G266" s="257"/>
      <c r="H266" s="260">
        <v>7.0880000000000001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155</v>
      </c>
      <c r="AU266" s="266" t="s">
        <v>81</v>
      </c>
      <c r="AV266" s="14" t="s">
        <v>151</v>
      </c>
      <c r="AW266" s="14" t="s">
        <v>33</v>
      </c>
      <c r="AX266" s="14" t="s">
        <v>79</v>
      </c>
      <c r="AY266" s="266" t="s">
        <v>144</v>
      </c>
    </row>
    <row r="267" s="2" customFormat="1" ht="24" customHeight="1">
      <c r="A267" s="40"/>
      <c r="B267" s="41"/>
      <c r="C267" s="228" t="s">
        <v>344</v>
      </c>
      <c r="D267" s="228" t="s">
        <v>146</v>
      </c>
      <c r="E267" s="229" t="s">
        <v>663</v>
      </c>
      <c r="F267" s="230" t="s">
        <v>664</v>
      </c>
      <c r="G267" s="231" t="s">
        <v>225</v>
      </c>
      <c r="H267" s="232">
        <v>1</v>
      </c>
      <c r="I267" s="233"/>
      <c r="J267" s="234">
        <f>ROUND(I267*H267,2)</f>
        <v>0</v>
      </c>
      <c r="K267" s="230" t="s">
        <v>150</v>
      </c>
      <c r="L267" s="46"/>
      <c r="M267" s="235" t="s">
        <v>19</v>
      </c>
      <c r="N267" s="236" t="s">
        <v>43</v>
      </c>
      <c r="O267" s="86"/>
      <c r="P267" s="237">
        <f>O267*H267</f>
        <v>0</v>
      </c>
      <c r="Q267" s="237">
        <v>0.017770000000000001</v>
      </c>
      <c r="R267" s="237">
        <f>Q267*H267</f>
        <v>0.017770000000000001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151</v>
      </c>
      <c r="AT267" s="239" t="s">
        <v>146</v>
      </c>
      <c r="AU267" s="239" t="s">
        <v>81</v>
      </c>
      <c r="AY267" s="19" t="s">
        <v>144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9" t="s">
        <v>79</v>
      </c>
      <c r="BK267" s="240">
        <f>ROUND(I267*H267,2)</f>
        <v>0</v>
      </c>
      <c r="BL267" s="19" t="s">
        <v>151</v>
      </c>
      <c r="BM267" s="239" t="s">
        <v>665</v>
      </c>
    </row>
    <row r="268" s="2" customFormat="1">
      <c r="A268" s="40"/>
      <c r="B268" s="41"/>
      <c r="C268" s="42"/>
      <c r="D268" s="241" t="s">
        <v>153</v>
      </c>
      <c r="E268" s="42"/>
      <c r="F268" s="242" t="s">
        <v>154</v>
      </c>
      <c r="G268" s="42"/>
      <c r="H268" s="42"/>
      <c r="I268" s="148"/>
      <c r="J268" s="42"/>
      <c r="K268" s="42"/>
      <c r="L268" s="46"/>
      <c r="M268" s="243"/>
      <c r="N268" s="24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153</v>
      </c>
      <c r="AU268" s="19" t="s">
        <v>81</v>
      </c>
    </row>
    <row r="269" s="2" customFormat="1" ht="24" customHeight="1">
      <c r="A269" s="40"/>
      <c r="B269" s="41"/>
      <c r="C269" s="267" t="s">
        <v>348</v>
      </c>
      <c r="D269" s="267" t="s">
        <v>211</v>
      </c>
      <c r="E269" s="268" t="s">
        <v>666</v>
      </c>
      <c r="F269" s="269" t="s">
        <v>667</v>
      </c>
      <c r="G269" s="270" t="s">
        <v>225</v>
      </c>
      <c r="H269" s="271">
        <v>1</v>
      </c>
      <c r="I269" s="272"/>
      <c r="J269" s="273">
        <f>ROUND(I269*H269,2)</f>
        <v>0</v>
      </c>
      <c r="K269" s="269" t="s">
        <v>150</v>
      </c>
      <c r="L269" s="274"/>
      <c r="M269" s="275" t="s">
        <v>19</v>
      </c>
      <c r="N269" s="276" t="s">
        <v>43</v>
      </c>
      <c r="O269" s="86"/>
      <c r="P269" s="237">
        <f>O269*H269</f>
        <v>0</v>
      </c>
      <c r="Q269" s="237">
        <v>0.01286</v>
      </c>
      <c r="R269" s="237">
        <f>Q269*H269</f>
        <v>0.01286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190</v>
      </c>
      <c r="AT269" s="239" t="s">
        <v>211</v>
      </c>
      <c r="AU269" s="239" t="s">
        <v>81</v>
      </c>
      <c r="AY269" s="19" t="s">
        <v>144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9" t="s">
        <v>79</v>
      </c>
      <c r="BK269" s="240">
        <f>ROUND(I269*H269,2)</f>
        <v>0</v>
      </c>
      <c r="BL269" s="19" t="s">
        <v>151</v>
      </c>
      <c r="BM269" s="239" t="s">
        <v>668</v>
      </c>
    </row>
    <row r="270" s="2" customFormat="1">
      <c r="A270" s="40"/>
      <c r="B270" s="41"/>
      <c r="C270" s="42"/>
      <c r="D270" s="241" t="s">
        <v>153</v>
      </c>
      <c r="E270" s="42"/>
      <c r="F270" s="242" t="s">
        <v>154</v>
      </c>
      <c r="G270" s="42"/>
      <c r="H270" s="42"/>
      <c r="I270" s="148"/>
      <c r="J270" s="42"/>
      <c r="K270" s="42"/>
      <c r="L270" s="46"/>
      <c r="M270" s="243"/>
      <c r="N270" s="244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153</v>
      </c>
      <c r="AU270" s="19" t="s">
        <v>81</v>
      </c>
    </row>
    <row r="271" s="2" customFormat="1" ht="16.5" customHeight="1">
      <c r="A271" s="40"/>
      <c r="B271" s="41"/>
      <c r="C271" s="228" t="s">
        <v>352</v>
      </c>
      <c r="D271" s="228" t="s">
        <v>146</v>
      </c>
      <c r="E271" s="229" t="s">
        <v>669</v>
      </c>
      <c r="F271" s="230" t="s">
        <v>670</v>
      </c>
      <c r="G271" s="231" t="s">
        <v>368</v>
      </c>
      <c r="H271" s="232">
        <v>1</v>
      </c>
      <c r="I271" s="233"/>
      <c r="J271" s="234">
        <f>ROUND(I271*H271,2)</f>
        <v>0</v>
      </c>
      <c r="K271" s="230" t="s">
        <v>19</v>
      </c>
      <c r="L271" s="46"/>
      <c r="M271" s="235" t="s">
        <v>19</v>
      </c>
      <c r="N271" s="236" t="s">
        <v>43</v>
      </c>
      <c r="O271" s="86"/>
      <c r="P271" s="237">
        <f>O271*H271</f>
        <v>0</v>
      </c>
      <c r="Q271" s="237">
        <v>0.0016800000000000001</v>
      </c>
      <c r="R271" s="237">
        <f>Q271*H271</f>
        <v>0.0016800000000000001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151</v>
      </c>
      <c r="AT271" s="239" t="s">
        <v>146</v>
      </c>
      <c r="AU271" s="239" t="s">
        <v>81</v>
      </c>
      <c r="AY271" s="19" t="s">
        <v>144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9" t="s">
        <v>79</v>
      </c>
      <c r="BK271" s="240">
        <f>ROUND(I271*H271,2)</f>
        <v>0</v>
      </c>
      <c r="BL271" s="19" t="s">
        <v>151</v>
      </c>
      <c r="BM271" s="239" t="s">
        <v>671</v>
      </c>
    </row>
    <row r="272" s="2" customFormat="1">
      <c r="A272" s="40"/>
      <c r="B272" s="41"/>
      <c r="C272" s="42"/>
      <c r="D272" s="241" t="s">
        <v>153</v>
      </c>
      <c r="E272" s="42"/>
      <c r="F272" s="242" t="s">
        <v>154</v>
      </c>
      <c r="G272" s="42"/>
      <c r="H272" s="42"/>
      <c r="I272" s="148"/>
      <c r="J272" s="42"/>
      <c r="K272" s="42"/>
      <c r="L272" s="46"/>
      <c r="M272" s="243"/>
      <c r="N272" s="244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153</v>
      </c>
      <c r="AU272" s="19" t="s">
        <v>81</v>
      </c>
    </row>
    <row r="273" s="12" customFormat="1" ht="22.8" customHeight="1">
      <c r="A273" s="12"/>
      <c r="B273" s="212"/>
      <c r="C273" s="213"/>
      <c r="D273" s="214" t="s">
        <v>71</v>
      </c>
      <c r="E273" s="226" t="s">
        <v>194</v>
      </c>
      <c r="F273" s="226" t="s">
        <v>217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SUM(P274:P289)</f>
        <v>0</v>
      </c>
      <c r="Q273" s="220"/>
      <c r="R273" s="221">
        <f>SUM(R274:R289)</f>
        <v>0.017095600000000002</v>
      </c>
      <c r="S273" s="220"/>
      <c r="T273" s="222">
        <f>SUM(T274:T289)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79</v>
      </c>
      <c r="AT273" s="224" t="s">
        <v>71</v>
      </c>
      <c r="AU273" s="224" t="s">
        <v>79</v>
      </c>
      <c r="AY273" s="223" t="s">
        <v>144</v>
      </c>
      <c r="BK273" s="225">
        <f>SUM(BK274:BK289)</f>
        <v>0</v>
      </c>
    </row>
    <row r="274" s="2" customFormat="1" ht="24" customHeight="1">
      <c r="A274" s="40"/>
      <c r="B274" s="41"/>
      <c r="C274" s="228" t="s">
        <v>357</v>
      </c>
      <c r="D274" s="228" t="s">
        <v>146</v>
      </c>
      <c r="E274" s="229" t="s">
        <v>219</v>
      </c>
      <c r="F274" s="230" t="s">
        <v>220</v>
      </c>
      <c r="G274" s="231" t="s">
        <v>203</v>
      </c>
      <c r="H274" s="232">
        <v>36</v>
      </c>
      <c r="I274" s="233"/>
      <c r="J274" s="234">
        <f>ROUND(I274*H274,2)</f>
        <v>0</v>
      </c>
      <c r="K274" s="230" t="s">
        <v>150</v>
      </c>
      <c r="L274" s="46"/>
      <c r="M274" s="235" t="s">
        <v>19</v>
      </c>
      <c r="N274" s="236" t="s">
        <v>43</v>
      </c>
      <c r="O274" s="86"/>
      <c r="P274" s="237">
        <f>O274*H274</f>
        <v>0</v>
      </c>
      <c r="Q274" s="237">
        <v>0.00021000000000000001</v>
      </c>
      <c r="R274" s="237">
        <f>Q274*H274</f>
        <v>0.0075600000000000007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151</v>
      </c>
      <c r="AT274" s="239" t="s">
        <v>146</v>
      </c>
      <c r="AU274" s="239" t="s">
        <v>81</v>
      </c>
      <c r="AY274" s="19" t="s">
        <v>144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9" t="s">
        <v>79</v>
      </c>
      <c r="BK274" s="240">
        <f>ROUND(I274*H274,2)</f>
        <v>0</v>
      </c>
      <c r="BL274" s="19" t="s">
        <v>151</v>
      </c>
      <c r="BM274" s="239" t="s">
        <v>672</v>
      </c>
    </row>
    <row r="275" s="2" customFormat="1">
      <c r="A275" s="40"/>
      <c r="B275" s="41"/>
      <c r="C275" s="42"/>
      <c r="D275" s="241" t="s">
        <v>153</v>
      </c>
      <c r="E275" s="42"/>
      <c r="F275" s="242" t="s">
        <v>154</v>
      </c>
      <c r="G275" s="42"/>
      <c r="H275" s="42"/>
      <c r="I275" s="148"/>
      <c r="J275" s="42"/>
      <c r="K275" s="42"/>
      <c r="L275" s="46"/>
      <c r="M275" s="243"/>
      <c r="N275" s="24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153</v>
      </c>
      <c r="AU275" s="19" t="s">
        <v>81</v>
      </c>
    </row>
    <row r="276" s="2" customFormat="1" ht="24" customHeight="1">
      <c r="A276" s="40"/>
      <c r="B276" s="41"/>
      <c r="C276" s="228" t="s">
        <v>365</v>
      </c>
      <c r="D276" s="228" t="s">
        <v>146</v>
      </c>
      <c r="E276" s="229" t="s">
        <v>673</v>
      </c>
      <c r="F276" s="230" t="s">
        <v>674</v>
      </c>
      <c r="G276" s="231" t="s">
        <v>203</v>
      </c>
      <c r="H276" s="232">
        <v>238.38999999999999</v>
      </c>
      <c r="I276" s="233"/>
      <c r="J276" s="234">
        <f>ROUND(I276*H276,2)</f>
        <v>0</v>
      </c>
      <c r="K276" s="230" t="s">
        <v>150</v>
      </c>
      <c r="L276" s="46"/>
      <c r="M276" s="235" t="s">
        <v>19</v>
      </c>
      <c r="N276" s="236" t="s">
        <v>43</v>
      </c>
      <c r="O276" s="86"/>
      <c r="P276" s="237">
        <f>O276*H276</f>
        <v>0</v>
      </c>
      <c r="Q276" s="237">
        <v>4.0000000000000003E-05</v>
      </c>
      <c r="R276" s="237">
        <f>Q276*H276</f>
        <v>0.0095356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151</v>
      </c>
      <c r="AT276" s="239" t="s">
        <v>146</v>
      </c>
      <c r="AU276" s="239" t="s">
        <v>81</v>
      </c>
      <c r="AY276" s="19" t="s">
        <v>144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9" t="s">
        <v>79</v>
      </c>
      <c r="BK276" s="240">
        <f>ROUND(I276*H276,2)</f>
        <v>0</v>
      </c>
      <c r="BL276" s="19" t="s">
        <v>151</v>
      </c>
      <c r="BM276" s="239" t="s">
        <v>675</v>
      </c>
    </row>
    <row r="277" s="2" customFormat="1">
      <c r="A277" s="40"/>
      <c r="B277" s="41"/>
      <c r="C277" s="42"/>
      <c r="D277" s="241" t="s">
        <v>153</v>
      </c>
      <c r="E277" s="42"/>
      <c r="F277" s="242" t="s">
        <v>154</v>
      </c>
      <c r="G277" s="42"/>
      <c r="H277" s="42"/>
      <c r="I277" s="148"/>
      <c r="J277" s="42"/>
      <c r="K277" s="42"/>
      <c r="L277" s="46"/>
      <c r="M277" s="243"/>
      <c r="N277" s="24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153</v>
      </c>
      <c r="AU277" s="19" t="s">
        <v>81</v>
      </c>
    </row>
    <row r="278" s="13" customFormat="1">
      <c r="A278" s="13"/>
      <c r="B278" s="245"/>
      <c r="C278" s="246"/>
      <c r="D278" s="241" t="s">
        <v>155</v>
      </c>
      <c r="E278" s="247" t="s">
        <v>19</v>
      </c>
      <c r="F278" s="248" t="s">
        <v>676</v>
      </c>
      <c r="G278" s="246"/>
      <c r="H278" s="249">
        <v>10.5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155</v>
      </c>
      <c r="AU278" s="255" t="s">
        <v>81</v>
      </c>
      <c r="AV278" s="13" t="s">
        <v>81</v>
      </c>
      <c r="AW278" s="13" t="s">
        <v>33</v>
      </c>
      <c r="AX278" s="13" t="s">
        <v>72</v>
      </c>
      <c r="AY278" s="255" t="s">
        <v>144</v>
      </c>
    </row>
    <row r="279" s="13" customFormat="1">
      <c r="A279" s="13"/>
      <c r="B279" s="245"/>
      <c r="C279" s="246"/>
      <c r="D279" s="241" t="s">
        <v>155</v>
      </c>
      <c r="E279" s="247" t="s">
        <v>19</v>
      </c>
      <c r="F279" s="248" t="s">
        <v>677</v>
      </c>
      <c r="G279" s="246"/>
      <c r="H279" s="249">
        <v>3.6400000000000001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155</v>
      </c>
      <c r="AU279" s="255" t="s">
        <v>81</v>
      </c>
      <c r="AV279" s="13" t="s">
        <v>81</v>
      </c>
      <c r="AW279" s="13" t="s">
        <v>33</v>
      </c>
      <c r="AX279" s="13" t="s">
        <v>72</v>
      </c>
      <c r="AY279" s="255" t="s">
        <v>144</v>
      </c>
    </row>
    <row r="280" s="13" customFormat="1">
      <c r="A280" s="13"/>
      <c r="B280" s="245"/>
      <c r="C280" s="246"/>
      <c r="D280" s="241" t="s">
        <v>155</v>
      </c>
      <c r="E280" s="247" t="s">
        <v>19</v>
      </c>
      <c r="F280" s="248" t="s">
        <v>678</v>
      </c>
      <c r="G280" s="246"/>
      <c r="H280" s="249">
        <v>6.1600000000000001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155</v>
      </c>
      <c r="AU280" s="255" t="s">
        <v>81</v>
      </c>
      <c r="AV280" s="13" t="s">
        <v>81</v>
      </c>
      <c r="AW280" s="13" t="s">
        <v>33</v>
      </c>
      <c r="AX280" s="13" t="s">
        <v>72</v>
      </c>
      <c r="AY280" s="255" t="s">
        <v>144</v>
      </c>
    </row>
    <row r="281" s="13" customFormat="1">
      <c r="A281" s="13"/>
      <c r="B281" s="245"/>
      <c r="C281" s="246"/>
      <c r="D281" s="241" t="s">
        <v>155</v>
      </c>
      <c r="E281" s="247" t="s">
        <v>19</v>
      </c>
      <c r="F281" s="248" t="s">
        <v>679</v>
      </c>
      <c r="G281" s="246"/>
      <c r="H281" s="249">
        <v>153.61000000000001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155</v>
      </c>
      <c r="AU281" s="255" t="s">
        <v>81</v>
      </c>
      <c r="AV281" s="13" t="s">
        <v>81</v>
      </c>
      <c r="AW281" s="13" t="s">
        <v>33</v>
      </c>
      <c r="AX281" s="13" t="s">
        <v>72</v>
      </c>
      <c r="AY281" s="255" t="s">
        <v>144</v>
      </c>
    </row>
    <row r="282" s="13" customFormat="1">
      <c r="A282" s="13"/>
      <c r="B282" s="245"/>
      <c r="C282" s="246"/>
      <c r="D282" s="241" t="s">
        <v>155</v>
      </c>
      <c r="E282" s="247" t="s">
        <v>19</v>
      </c>
      <c r="F282" s="248" t="s">
        <v>680</v>
      </c>
      <c r="G282" s="246"/>
      <c r="H282" s="249">
        <v>17.239999999999998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155</v>
      </c>
      <c r="AU282" s="255" t="s">
        <v>81</v>
      </c>
      <c r="AV282" s="13" t="s">
        <v>81</v>
      </c>
      <c r="AW282" s="13" t="s">
        <v>33</v>
      </c>
      <c r="AX282" s="13" t="s">
        <v>72</v>
      </c>
      <c r="AY282" s="255" t="s">
        <v>144</v>
      </c>
    </row>
    <row r="283" s="13" customFormat="1">
      <c r="A283" s="13"/>
      <c r="B283" s="245"/>
      <c r="C283" s="246"/>
      <c r="D283" s="241" t="s">
        <v>155</v>
      </c>
      <c r="E283" s="247" t="s">
        <v>19</v>
      </c>
      <c r="F283" s="248" t="s">
        <v>681</v>
      </c>
      <c r="G283" s="246"/>
      <c r="H283" s="249">
        <v>14.59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155</v>
      </c>
      <c r="AU283" s="255" t="s">
        <v>81</v>
      </c>
      <c r="AV283" s="13" t="s">
        <v>81</v>
      </c>
      <c r="AW283" s="13" t="s">
        <v>33</v>
      </c>
      <c r="AX283" s="13" t="s">
        <v>72</v>
      </c>
      <c r="AY283" s="255" t="s">
        <v>144</v>
      </c>
    </row>
    <row r="284" s="13" customFormat="1">
      <c r="A284" s="13"/>
      <c r="B284" s="245"/>
      <c r="C284" s="246"/>
      <c r="D284" s="241" t="s">
        <v>155</v>
      </c>
      <c r="E284" s="247" t="s">
        <v>19</v>
      </c>
      <c r="F284" s="248" t="s">
        <v>682</v>
      </c>
      <c r="G284" s="246"/>
      <c r="H284" s="249">
        <v>8.5500000000000007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155</v>
      </c>
      <c r="AU284" s="255" t="s">
        <v>81</v>
      </c>
      <c r="AV284" s="13" t="s">
        <v>81</v>
      </c>
      <c r="AW284" s="13" t="s">
        <v>33</v>
      </c>
      <c r="AX284" s="13" t="s">
        <v>72</v>
      </c>
      <c r="AY284" s="255" t="s">
        <v>144</v>
      </c>
    </row>
    <row r="285" s="13" customFormat="1">
      <c r="A285" s="13"/>
      <c r="B285" s="245"/>
      <c r="C285" s="246"/>
      <c r="D285" s="241" t="s">
        <v>155</v>
      </c>
      <c r="E285" s="247" t="s">
        <v>19</v>
      </c>
      <c r="F285" s="248" t="s">
        <v>683</v>
      </c>
      <c r="G285" s="246"/>
      <c r="H285" s="249">
        <v>11.66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155</v>
      </c>
      <c r="AU285" s="255" t="s">
        <v>81</v>
      </c>
      <c r="AV285" s="13" t="s">
        <v>81</v>
      </c>
      <c r="AW285" s="13" t="s">
        <v>33</v>
      </c>
      <c r="AX285" s="13" t="s">
        <v>72</v>
      </c>
      <c r="AY285" s="255" t="s">
        <v>144</v>
      </c>
    </row>
    <row r="286" s="13" customFormat="1">
      <c r="A286" s="13"/>
      <c r="B286" s="245"/>
      <c r="C286" s="246"/>
      <c r="D286" s="241" t="s">
        <v>155</v>
      </c>
      <c r="E286" s="247" t="s">
        <v>19</v>
      </c>
      <c r="F286" s="248" t="s">
        <v>684</v>
      </c>
      <c r="G286" s="246"/>
      <c r="H286" s="249">
        <v>7.1299999999999999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155</v>
      </c>
      <c r="AU286" s="255" t="s">
        <v>81</v>
      </c>
      <c r="AV286" s="13" t="s">
        <v>81</v>
      </c>
      <c r="AW286" s="13" t="s">
        <v>33</v>
      </c>
      <c r="AX286" s="13" t="s">
        <v>72</v>
      </c>
      <c r="AY286" s="255" t="s">
        <v>144</v>
      </c>
    </row>
    <row r="287" s="13" customFormat="1">
      <c r="A287" s="13"/>
      <c r="B287" s="245"/>
      <c r="C287" s="246"/>
      <c r="D287" s="241" t="s">
        <v>155</v>
      </c>
      <c r="E287" s="247" t="s">
        <v>19</v>
      </c>
      <c r="F287" s="248" t="s">
        <v>685</v>
      </c>
      <c r="G287" s="246"/>
      <c r="H287" s="249">
        <v>2.1299999999999999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155</v>
      </c>
      <c r="AU287" s="255" t="s">
        <v>81</v>
      </c>
      <c r="AV287" s="13" t="s">
        <v>81</v>
      </c>
      <c r="AW287" s="13" t="s">
        <v>33</v>
      </c>
      <c r="AX287" s="13" t="s">
        <v>72</v>
      </c>
      <c r="AY287" s="255" t="s">
        <v>144</v>
      </c>
    </row>
    <row r="288" s="13" customFormat="1">
      <c r="A288" s="13"/>
      <c r="B288" s="245"/>
      <c r="C288" s="246"/>
      <c r="D288" s="241" t="s">
        <v>155</v>
      </c>
      <c r="E288" s="247" t="s">
        <v>19</v>
      </c>
      <c r="F288" s="248" t="s">
        <v>686</v>
      </c>
      <c r="G288" s="246"/>
      <c r="H288" s="249">
        <v>3.1800000000000002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155</v>
      </c>
      <c r="AU288" s="255" t="s">
        <v>81</v>
      </c>
      <c r="AV288" s="13" t="s">
        <v>81</v>
      </c>
      <c r="AW288" s="13" t="s">
        <v>33</v>
      </c>
      <c r="AX288" s="13" t="s">
        <v>72</v>
      </c>
      <c r="AY288" s="255" t="s">
        <v>144</v>
      </c>
    </row>
    <row r="289" s="14" customFormat="1">
      <c r="A289" s="14"/>
      <c r="B289" s="256"/>
      <c r="C289" s="257"/>
      <c r="D289" s="241" t="s">
        <v>155</v>
      </c>
      <c r="E289" s="258" t="s">
        <v>19</v>
      </c>
      <c r="F289" s="259" t="s">
        <v>170</v>
      </c>
      <c r="G289" s="257"/>
      <c r="H289" s="260">
        <v>238.38999999999999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155</v>
      </c>
      <c r="AU289" s="266" t="s">
        <v>81</v>
      </c>
      <c r="AV289" s="14" t="s">
        <v>151</v>
      </c>
      <c r="AW289" s="14" t="s">
        <v>33</v>
      </c>
      <c r="AX289" s="14" t="s">
        <v>79</v>
      </c>
      <c r="AY289" s="266" t="s">
        <v>144</v>
      </c>
    </row>
    <row r="290" s="12" customFormat="1" ht="22.8" customHeight="1">
      <c r="A290" s="12"/>
      <c r="B290" s="212"/>
      <c r="C290" s="213"/>
      <c r="D290" s="214" t="s">
        <v>71</v>
      </c>
      <c r="E290" s="226" t="s">
        <v>687</v>
      </c>
      <c r="F290" s="226" t="s">
        <v>688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SUM(P291:P292)</f>
        <v>0</v>
      </c>
      <c r="Q290" s="220"/>
      <c r="R290" s="221">
        <f>SUM(R291:R292)</f>
        <v>0</v>
      </c>
      <c r="S290" s="220"/>
      <c r="T290" s="222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79</v>
      </c>
      <c r="AT290" s="224" t="s">
        <v>71</v>
      </c>
      <c r="AU290" s="224" t="s">
        <v>79</v>
      </c>
      <c r="AY290" s="223" t="s">
        <v>144</v>
      </c>
      <c r="BK290" s="225">
        <f>SUM(BK291:BK292)</f>
        <v>0</v>
      </c>
    </row>
    <row r="291" s="2" customFormat="1" ht="24" customHeight="1">
      <c r="A291" s="40"/>
      <c r="B291" s="41"/>
      <c r="C291" s="228" t="s">
        <v>371</v>
      </c>
      <c r="D291" s="228" t="s">
        <v>146</v>
      </c>
      <c r="E291" s="229" t="s">
        <v>689</v>
      </c>
      <c r="F291" s="230" t="s">
        <v>690</v>
      </c>
      <c r="G291" s="231" t="s">
        <v>197</v>
      </c>
      <c r="H291" s="232">
        <v>103.38500000000001</v>
      </c>
      <c r="I291" s="233"/>
      <c r="J291" s="234">
        <f>ROUND(I291*H291,2)</f>
        <v>0</v>
      </c>
      <c r="K291" s="230" t="s">
        <v>150</v>
      </c>
      <c r="L291" s="46"/>
      <c r="M291" s="235" t="s">
        <v>19</v>
      </c>
      <c r="N291" s="236" t="s">
        <v>43</v>
      </c>
      <c r="O291" s="86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151</v>
      </c>
      <c r="AT291" s="239" t="s">
        <v>146</v>
      </c>
      <c r="AU291" s="239" t="s">
        <v>81</v>
      </c>
      <c r="AY291" s="19" t="s">
        <v>144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9" t="s">
        <v>79</v>
      </c>
      <c r="BK291" s="240">
        <f>ROUND(I291*H291,2)</f>
        <v>0</v>
      </c>
      <c r="BL291" s="19" t="s">
        <v>151</v>
      </c>
      <c r="BM291" s="239" t="s">
        <v>691</v>
      </c>
    </row>
    <row r="292" s="2" customFormat="1">
      <c r="A292" s="40"/>
      <c r="B292" s="41"/>
      <c r="C292" s="42"/>
      <c r="D292" s="241" t="s">
        <v>153</v>
      </c>
      <c r="E292" s="42"/>
      <c r="F292" s="242" t="s">
        <v>154</v>
      </c>
      <c r="G292" s="42"/>
      <c r="H292" s="42"/>
      <c r="I292" s="148"/>
      <c r="J292" s="42"/>
      <c r="K292" s="42"/>
      <c r="L292" s="46"/>
      <c r="M292" s="243"/>
      <c r="N292" s="244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153</v>
      </c>
      <c r="AU292" s="19" t="s">
        <v>81</v>
      </c>
    </row>
    <row r="293" s="12" customFormat="1" ht="25.92" customHeight="1">
      <c r="A293" s="12"/>
      <c r="B293" s="212"/>
      <c r="C293" s="213"/>
      <c r="D293" s="214" t="s">
        <v>71</v>
      </c>
      <c r="E293" s="215" t="s">
        <v>361</v>
      </c>
      <c r="F293" s="215" t="s">
        <v>362</v>
      </c>
      <c r="G293" s="213"/>
      <c r="H293" s="213"/>
      <c r="I293" s="216"/>
      <c r="J293" s="217">
        <f>BK293</f>
        <v>0</v>
      </c>
      <c r="K293" s="213"/>
      <c r="L293" s="218"/>
      <c r="M293" s="219"/>
      <c r="N293" s="220"/>
      <c r="O293" s="220"/>
      <c r="P293" s="221">
        <f>P294+P325+P358+P395+P403+P480+P490+P563+P592+P634</f>
        <v>0</v>
      </c>
      <c r="Q293" s="220"/>
      <c r="R293" s="221">
        <f>R294+R325+R358+R395+R403+R480+R490+R563+R592+R634</f>
        <v>10.336622689999999</v>
      </c>
      <c r="S293" s="220"/>
      <c r="T293" s="222">
        <f>T294+T325+T358+T395+T403+T480+T490+T563+T592+T634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81</v>
      </c>
      <c r="AT293" s="224" t="s">
        <v>71</v>
      </c>
      <c r="AU293" s="224" t="s">
        <v>72</v>
      </c>
      <c r="AY293" s="223" t="s">
        <v>144</v>
      </c>
      <c r="BK293" s="225">
        <f>BK294+BK325+BK358+BK395+BK403+BK480+BK490+BK563+BK592+BK634</f>
        <v>0</v>
      </c>
    </row>
    <row r="294" s="12" customFormat="1" ht="22.8" customHeight="1">
      <c r="A294" s="12"/>
      <c r="B294" s="212"/>
      <c r="C294" s="213"/>
      <c r="D294" s="214" t="s">
        <v>71</v>
      </c>
      <c r="E294" s="226" t="s">
        <v>692</v>
      </c>
      <c r="F294" s="226" t="s">
        <v>693</v>
      </c>
      <c r="G294" s="213"/>
      <c r="H294" s="213"/>
      <c r="I294" s="216"/>
      <c r="J294" s="227">
        <f>BK294</f>
        <v>0</v>
      </c>
      <c r="K294" s="213"/>
      <c r="L294" s="218"/>
      <c r="M294" s="219"/>
      <c r="N294" s="220"/>
      <c r="O294" s="220"/>
      <c r="P294" s="221">
        <f>SUM(P295:P324)</f>
        <v>0</v>
      </c>
      <c r="Q294" s="220"/>
      <c r="R294" s="221">
        <f>SUM(R295:R324)</f>
        <v>1.3203819999999999</v>
      </c>
      <c r="S294" s="220"/>
      <c r="T294" s="222">
        <f>SUM(T295:T324)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3" t="s">
        <v>81</v>
      </c>
      <c r="AT294" s="224" t="s">
        <v>71</v>
      </c>
      <c r="AU294" s="224" t="s">
        <v>79</v>
      </c>
      <c r="AY294" s="223" t="s">
        <v>144</v>
      </c>
      <c r="BK294" s="225">
        <f>SUM(BK295:BK324)</f>
        <v>0</v>
      </c>
    </row>
    <row r="295" s="2" customFormat="1" ht="24" customHeight="1">
      <c r="A295" s="40"/>
      <c r="B295" s="41"/>
      <c r="C295" s="228" t="s">
        <v>378</v>
      </c>
      <c r="D295" s="228" t="s">
        <v>146</v>
      </c>
      <c r="E295" s="229" t="s">
        <v>694</v>
      </c>
      <c r="F295" s="230" t="s">
        <v>695</v>
      </c>
      <c r="G295" s="231" t="s">
        <v>203</v>
      </c>
      <c r="H295" s="232">
        <v>104.34</v>
      </c>
      <c r="I295" s="233"/>
      <c r="J295" s="234">
        <f>ROUND(I295*H295,2)</f>
        <v>0</v>
      </c>
      <c r="K295" s="230" t="s">
        <v>150</v>
      </c>
      <c r="L295" s="46"/>
      <c r="M295" s="235" t="s">
        <v>19</v>
      </c>
      <c r="N295" s="236" t="s">
        <v>43</v>
      </c>
      <c r="O295" s="86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235</v>
      </c>
      <c r="AT295" s="239" t="s">
        <v>146</v>
      </c>
      <c r="AU295" s="239" t="s">
        <v>81</v>
      </c>
      <c r="AY295" s="19" t="s">
        <v>144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9" t="s">
        <v>79</v>
      </c>
      <c r="BK295" s="240">
        <f>ROUND(I295*H295,2)</f>
        <v>0</v>
      </c>
      <c r="BL295" s="19" t="s">
        <v>235</v>
      </c>
      <c r="BM295" s="239" t="s">
        <v>696</v>
      </c>
    </row>
    <row r="296" s="2" customFormat="1">
      <c r="A296" s="40"/>
      <c r="B296" s="41"/>
      <c r="C296" s="42"/>
      <c r="D296" s="241" t="s">
        <v>153</v>
      </c>
      <c r="E296" s="42"/>
      <c r="F296" s="242" t="s">
        <v>154</v>
      </c>
      <c r="G296" s="42"/>
      <c r="H296" s="42"/>
      <c r="I296" s="148"/>
      <c r="J296" s="42"/>
      <c r="K296" s="42"/>
      <c r="L296" s="46"/>
      <c r="M296" s="243"/>
      <c r="N296" s="244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153</v>
      </c>
      <c r="AU296" s="19" t="s">
        <v>81</v>
      </c>
    </row>
    <row r="297" s="13" customFormat="1">
      <c r="A297" s="13"/>
      <c r="B297" s="245"/>
      <c r="C297" s="246"/>
      <c r="D297" s="241" t="s">
        <v>155</v>
      </c>
      <c r="E297" s="247" t="s">
        <v>19</v>
      </c>
      <c r="F297" s="248" t="s">
        <v>697</v>
      </c>
      <c r="G297" s="246"/>
      <c r="H297" s="249">
        <v>14.59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155</v>
      </c>
      <c r="AU297" s="255" t="s">
        <v>81</v>
      </c>
      <c r="AV297" s="13" t="s">
        <v>81</v>
      </c>
      <c r="AW297" s="13" t="s">
        <v>33</v>
      </c>
      <c r="AX297" s="13" t="s">
        <v>72</v>
      </c>
      <c r="AY297" s="255" t="s">
        <v>144</v>
      </c>
    </row>
    <row r="298" s="13" customFormat="1">
      <c r="A298" s="13"/>
      <c r="B298" s="245"/>
      <c r="C298" s="246"/>
      <c r="D298" s="241" t="s">
        <v>155</v>
      </c>
      <c r="E298" s="247" t="s">
        <v>19</v>
      </c>
      <c r="F298" s="248" t="s">
        <v>698</v>
      </c>
      <c r="G298" s="246"/>
      <c r="H298" s="249">
        <v>8.5500000000000007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155</v>
      </c>
      <c r="AU298" s="255" t="s">
        <v>81</v>
      </c>
      <c r="AV298" s="13" t="s">
        <v>81</v>
      </c>
      <c r="AW298" s="13" t="s">
        <v>33</v>
      </c>
      <c r="AX298" s="13" t="s">
        <v>72</v>
      </c>
      <c r="AY298" s="255" t="s">
        <v>144</v>
      </c>
    </row>
    <row r="299" s="13" customFormat="1">
      <c r="A299" s="13"/>
      <c r="B299" s="245"/>
      <c r="C299" s="246"/>
      <c r="D299" s="241" t="s">
        <v>155</v>
      </c>
      <c r="E299" s="247" t="s">
        <v>19</v>
      </c>
      <c r="F299" s="248" t="s">
        <v>699</v>
      </c>
      <c r="G299" s="246"/>
      <c r="H299" s="249">
        <v>11.66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155</v>
      </c>
      <c r="AU299" s="255" t="s">
        <v>81</v>
      </c>
      <c r="AV299" s="13" t="s">
        <v>81</v>
      </c>
      <c r="AW299" s="13" t="s">
        <v>33</v>
      </c>
      <c r="AX299" s="13" t="s">
        <v>72</v>
      </c>
      <c r="AY299" s="255" t="s">
        <v>144</v>
      </c>
    </row>
    <row r="300" s="13" customFormat="1">
      <c r="A300" s="13"/>
      <c r="B300" s="245"/>
      <c r="C300" s="246"/>
      <c r="D300" s="241" t="s">
        <v>155</v>
      </c>
      <c r="E300" s="247" t="s">
        <v>19</v>
      </c>
      <c r="F300" s="248" t="s">
        <v>700</v>
      </c>
      <c r="G300" s="246"/>
      <c r="H300" s="249">
        <v>7.1299999999999999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155</v>
      </c>
      <c r="AU300" s="255" t="s">
        <v>81</v>
      </c>
      <c r="AV300" s="13" t="s">
        <v>81</v>
      </c>
      <c r="AW300" s="13" t="s">
        <v>33</v>
      </c>
      <c r="AX300" s="13" t="s">
        <v>72</v>
      </c>
      <c r="AY300" s="255" t="s">
        <v>144</v>
      </c>
    </row>
    <row r="301" s="13" customFormat="1">
      <c r="A301" s="13"/>
      <c r="B301" s="245"/>
      <c r="C301" s="246"/>
      <c r="D301" s="241" t="s">
        <v>155</v>
      </c>
      <c r="E301" s="247" t="s">
        <v>19</v>
      </c>
      <c r="F301" s="248" t="s">
        <v>701</v>
      </c>
      <c r="G301" s="246"/>
      <c r="H301" s="249">
        <v>2.1299999999999999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155</v>
      </c>
      <c r="AU301" s="255" t="s">
        <v>81</v>
      </c>
      <c r="AV301" s="13" t="s">
        <v>81</v>
      </c>
      <c r="AW301" s="13" t="s">
        <v>33</v>
      </c>
      <c r="AX301" s="13" t="s">
        <v>72</v>
      </c>
      <c r="AY301" s="255" t="s">
        <v>144</v>
      </c>
    </row>
    <row r="302" s="13" customFormat="1">
      <c r="A302" s="13"/>
      <c r="B302" s="245"/>
      <c r="C302" s="246"/>
      <c r="D302" s="241" t="s">
        <v>155</v>
      </c>
      <c r="E302" s="247" t="s">
        <v>19</v>
      </c>
      <c r="F302" s="248" t="s">
        <v>702</v>
      </c>
      <c r="G302" s="246"/>
      <c r="H302" s="249">
        <v>3.1800000000000002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155</v>
      </c>
      <c r="AU302" s="255" t="s">
        <v>81</v>
      </c>
      <c r="AV302" s="13" t="s">
        <v>81</v>
      </c>
      <c r="AW302" s="13" t="s">
        <v>33</v>
      </c>
      <c r="AX302" s="13" t="s">
        <v>72</v>
      </c>
      <c r="AY302" s="255" t="s">
        <v>144</v>
      </c>
    </row>
    <row r="303" s="13" customFormat="1">
      <c r="A303" s="13"/>
      <c r="B303" s="245"/>
      <c r="C303" s="246"/>
      <c r="D303" s="241" t="s">
        <v>155</v>
      </c>
      <c r="E303" s="247" t="s">
        <v>19</v>
      </c>
      <c r="F303" s="248" t="s">
        <v>703</v>
      </c>
      <c r="G303" s="246"/>
      <c r="H303" s="249">
        <v>2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155</v>
      </c>
      <c r="AU303" s="255" t="s">
        <v>81</v>
      </c>
      <c r="AV303" s="13" t="s">
        <v>81</v>
      </c>
      <c r="AW303" s="13" t="s">
        <v>33</v>
      </c>
      <c r="AX303" s="13" t="s">
        <v>72</v>
      </c>
      <c r="AY303" s="255" t="s">
        <v>144</v>
      </c>
    </row>
    <row r="304" s="13" customFormat="1">
      <c r="A304" s="13"/>
      <c r="B304" s="245"/>
      <c r="C304" s="246"/>
      <c r="D304" s="241" t="s">
        <v>155</v>
      </c>
      <c r="E304" s="247" t="s">
        <v>19</v>
      </c>
      <c r="F304" s="248" t="s">
        <v>704</v>
      </c>
      <c r="G304" s="246"/>
      <c r="H304" s="249">
        <v>55.100000000000001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155</v>
      </c>
      <c r="AU304" s="255" t="s">
        <v>81</v>
      </c>
      <c r="AV304" s="13" t="s">
        <v>81</v>
      </c>
      <c r="AW304" s="13" t="s">
        <v>33</v>
      </c>
      <c r="AX304" s="13" t="s">
        <v>72</v>
      </c>
      <c r="AY304" s="255" t="s">
        <v>144</v>
      </c>
    </row>
    <row r="305" s="14" customFormat="1">
      <c r="A305" s="14"/>
      <c r="B305" s="256"/>
      <c r="C305" s="257"/>
      <c r="D305" s="241" t="s">
        <v>155</v>
      </c>
      <c r="E305" s="258" t="s">
        <v>19</v>
      </c>
      <c r="F305" s="259" t="s">
        <v>170</v>
      </c>
      <c r="G305" s="257"/>
      <c r="H305" s="260">
        <v>104.34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155</v>
      </c>
      <c r="AU305" s="266" t="s">
        <v>81</v>
      </c>
      <c r="AV305" s="14" t="s">
        <v>151</v>
      </c>
      <c r="AW305" s="14" t="s">
        <v>33</v>
      </c>
      <c r="AX305" s="14" t="s">
        <v>79</v>
      </c>
      <c r="AY305" s="266" t="s">
        <v>144</v>
      </c>
    </row>
    <row r="306" s="2" customFormat="1" ht="16.5" customHeight="1">
      <c r="A306" s="40"/>
      <c r="B306" s="41"/>
      <c r="C306" s="267" t="s">
        <v>383</v>
      </c>
      <c r="D306" s="267" t="s">
        <v>211</v>
      </c>
      <c r="E306" s="268" t="s">
        <v>705</v>
      </c>
      <c r="F306" s="269" t="s">
        <v>706</v>
      </c>
      <c r="G306" s="270" t="s">
        <v>197</v>
      </c>
      <c r="H306" s="271">
        <v>0.036999999999999998</v>
      </c>
      <c r="I306" s="272"/>
      <c r="J306" s="273">
        <f>ROUND(I306*H306,2)</f>
        <v>0</v>
      </c>
      <c r="K306" s="269" t="s">
        <v>150</v>
      </c>
      <c r="L306" s="274"/>
      <c r="M306" s="275" t="s">
        <v>19</v>
      </c>
      <c r="N306" s="276" t="s">
        <v>43</v>
      </c>
      <c r="O306" s="86"/>
      <c r="P306" s="237">
        <f>O306*H306</f>
        <v>0</v>
      </c>
      <c r="Q306" s="237">
        <v>1</v>
      </c>
      <c r="R306" s="237">
        <f>Q306*H306</f>
        <v>0.036999999999999998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357</v>
      </c>
      <c r="AT306" s="239" t="s">
        <v>211</v>
      </c>
      <c r="AU306" s="239" t="s">
        <v>81</v>
      </c>
      <c r="AY306" s="19" t="s">
        <v>144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9" t="s">
        <v>79</v>
      </c>
      <c r="BK306" s="240">
        <f>ROUND(I306*H306,2)</f>
        <v>0</v>
      </c>
      <c r="BL306" s="19" t="s">
        <v>235</v>
      </c>
      <c r="BM306" s="239" t="s">
        <v>707</v>
      </c>
    </row>
    <row r="307" s="2" customFormat="1">
      <c r="A307" s="40"/>
      <c r="B307" s="41"/>
      <c r="C307" s="42"/>
      <c r="D307" s="241" t="s">
        <v>153</v>
      </c>
      <c r="E307" s="42"/>
      <c r="F307" s="242" t="s">
        <v>708</v>
      </c>
      <c r="G307" s="42"/>
      <c r="H307" s="42"/>
      <c r="I307" s="148"/>
      <c r="J307" s="42"/>
      <c r="K307" s="42"/>
      <c r="L307" s="46"/>
      <c r="M307" s="243"/>
      <c r="N307" s="24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153</v>
      </c>
      <c r="AU307" s="19" t="s">
        <v>81</v>
      </c>
    </row>
    <row r="308" s="13" customFormat="1">
      <c r="A308" s="13"/>
      <c r="B308" s="245"/>
      <c r="C308" s="246"/>
      <c r="D308" s="241" t="s">
        <v>155</v>
      </c>
      <c r="E308" s="246"/>
      <c r="F308" s="248" t="s">
        <v>709</v>
      </c>
      <c r="G308" s="246"/>
      <c r="H308" s="249">
        <v>0.036999999999999998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155</v>
      </c>
      <c r="AU308" s="255" t="s">
        <v>81</v>
      </c>
      <c r="AV308" s="13" t="s">
        <v>81</v>
      </c>
      <c r="AW308" s="13" t="s">
        <v>4</v>
      </c>
      <c r="AX308" s="13" t="s">
        <v>79</v>
      </c>
      <c r="AY308" s="255" t="s">
        <v>144</v>
      </c>
    </row>
    <row r="309" s="2" customFormat="1" ht="16.5" customHeight="1">
      <c r="A309" s="40"/>
      <c r="B309" s="41"/>
      <c r="C309" s="228" t="s">
        <v>389</v>
      </c>
      <c r="D309" s="228" t="s">
        <v>146</v>
      </c>
      <c r="E309" s="229" t="s">
        <v>710</v>
      </c>
      <c r="F309" s="230" t="s">
        <v>711</v>
      </c>
      <c r="G309" s="231" t="s">
        <v>203</v>
      </c>
      <c r="H309" s="232">
        <v>208.68000000000001</v>
      </c>
      <c r="I309" s="233"/>
      <c r="J309" s="234">
        <f>ROUND(I309*H309,2)</f>
        <v>0</v>
      </c>
      <c r="K309" s="230" t="s">
        <v>150</v>
      </c>
      <c r="L309" s="46"/>
      <c r="M309" s="235" t="s">
        <v>19</v>
      </c>
      <c r="N309" s="236" t="s">
        <v>43</v>
      </c>
      <c r="O309" s="86"/>
      <c r="P309" s="237">
        <f>O309*H309</f>
        <v>0</v>
      </c>
      <c r="Q309" s="237">
        <v>0.00040000000000000002</v>
      </c>
      <c r="R309" s="237">
        <f>Q309*H309</f>
        <v>0.083472000000000005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235</v>
      </c>
      <c r="AT309" s="239" t="s">
        <v>146</v>
      </c>
      <c r="AU309" s="239" t="s">
        <v>81</v>
      </c>
      <c r="AY309" s="19" t="s">
        <v>144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9" t="s">
        <v>79</v>
      </c>
      <c r="BK309" s="240">
        <f>ROUND(I309*H309,2)</f>
        <v>0</v>
      </c>
      <c r="BL309" s="19" t="s">
        <v>235</v>
      </c>
      <c r="BM309" s="239" t="s">
        <v>712</v>
      </c>
    </row>
    <row r="310" s="2" customFormat="1">
      <c r="A310" s="40"/>
      <c r="B310" s="41"/>
      <c r="C310" s="42"/>
      <c r="D310" s="241" t="s">
        <v>153</v>
      </c>
      <c r="E310" s="42"/>
      <c r="F310" s="242" t="s">
        <v>154</v>
      </c>
      <c r="G310" s="42"/>
      <c r="H310" s="42"/>
      <c r="I310" s="148"/>
      <c r="J310" s="42"/>
      <c r="K310" s="42"/>
      <c r="L310" s="46"/>
      <c r="M310" s="243"/>
      <c r="N310" s="244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153</v>
      </c>
      <c r="AU310" s="19" t="s">
        <v>81</v>
      </c>
    </row>
    <row r="311" s="2" customFormat="1" ht="24" customHeight="1">
      <c r="A311" s="40"/>
      <c r="B311" s="41"/>
      <c r="C311" s="267" t="s">
        <v>394</v>
      </c>
      <c r="D311" s="267" t="s">
        <v>211</v>
      </c>
      <c r="E311" s="268" t="s">
        <v>713</v>
      </c>
      <c r="F311" s="269" t="s">
        <v>714</v>
      </c>
      <c r="G311" s="270" t="s">
        <v>203</v>
      </c>
      <c r="H311" s="271">
        <v>239.982</v>
      </c>
      <c r="I311" s="272"/>
      <c r="J311" s="273">
        <f>ROUND(I311*H311,2)</f>
        <v>0</v>
      </c>
      <c r="K311" s="269" t="s">
        <v>150</v>
      </c>
      <c r="L311" s="274"/>
      <c r="M311" s="275" t="s">
        <v>19</v>
      </c>
      <c r="N311" s="276" t="s">
        <v>43</v>
      </c>
      <c r="O311" s="86"/>
      <c r="P311" s="237">
        <f>O311*H311</f>
        <v>0</v>
      </c>
      <c r="Q311" s="237">
        <v>0.0050000000000000001</v>
      </c>
      <c r="R311" s="237">
        <f>Q311*H311</f>
        <v>1.19991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357</v>
      </c>
      <c r="AT311" s="239" t="s">
        <v>211</v>
      </c>
      <c r="AU311" s="239" t="s">
        <v>81</v>
      </c>
      <c r="AY311" s="19" t="s">
        <v>144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9" t="s">
        <v>79</v>
      </c>
      <c r="BK311" s="240">
        <f>ROUND(I311*H311,2)</f>
        <v>0</v>
      </c>
      <c r="BL311" s="19" t="s">
        <v>235</v>
      </c>
      <c r="BM311" s="239" t="s">
        <v>715</v>
      </c>
    </row>
    <row r="312" s="2" customFormat="1">
      <c r="A312" s="40"/>
      <c r="B312" s="41"/>
      <c r="C312" s="42"/>
      <c r="D312" s="241" t="s">
        <v>153</v>
      </c>
      <c r="E312" s="42"/>
      <c r="F312" s="242" t="s">
        <v>154</v>
      </c>
      <c r="G312" s="42"/>
      <c r="H312" s="42"/>
      <c r="I312" s="148"/>
      <c r="J312" s="42"/>
      <c r="K312" s="42"/>
      <c r="L312" s="46"/>
      <c r="M312" s="243"/>
      <c r="N312" s="24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153</v>
      </c>
      <c r="AU312" s="19" t="s">
        <v>81</v>
      </c>
    </row>
    <row r="313" s="13" customFormat="1">
      <c r="A313" s="13"/>
      <c r="B313" s="245"/>
      <c r="C313" s="246"/>
      <c r="D313" s="241" t="s">
        <v>155</v>
      </c>
      <c r="E313" s="247" t="s">
        <v>19</v>
      </c>
      <c r="F313" s="248" t="s">
        <v>518</v>
      </c>
      <c r="G313" s="246"/>
      <c r="H313" s="249">
        <v>29.18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155</v>
      </c>
      <c r="AU313" s="255" t="s">
        <v>81</v>
      </c>
      <c r="AV313" s="13" t="s">
        <v>81</v>
      </c>
      <c r="AW313" s="13" t="s">
        <v>33</v>
      </c>
      <c r="AX313" s="13" t="s">
        <v>72</v>
      </c>
      <c r="AY313" s="255" t="s">
        <v>144</v>
      </c>
    </row>
    <row r="314" s="13" customFormat="1">
      <c r="A314" s="13"/>
      <c r="B314" s="245"/>
      <c r="C314" s="246"/>
      <c r="D314" s="241" t="s">
        <v>155</v>
      </c>
      <c r="E314" s="247" t="s">
        <v>19</v>
      </c>
      <c r="F314" s="248" t="s">
        <v>519</v>
      </c>
      <c r="G314" s="246"/>
      <c r="H314" s="249">
        <v>17.100000000000001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155</v>
      </c>
      <c r="AU314" s="255" t="s">
        <v>81</v>
      </c>
      <c r="AV314" s="13" t="s">
        <v>81</v>
      </c>
      <c r="AW314" s="13" t="s">
        <v>33</v>
      </c>
      <c r="AX314" s="13" t="s">
        <v>72</v>
      </c>
      <c r="AY314" s="255" t="s">
        <v>144</v>
      </c>
    </row>
    <row r="315" s="13" customFormat="1">
      <c r="A315" s="13"/>
      <c r="B315" s="245"/>
      <c r="C315" s="246"/>
      <c r="D315" s="241" t="s">
        <v>155</v>
      </c>
      <c r="E315" s="247" t="s">
        <v>19</v>
      </c>
      <c r="F315" s="248" t="s">
        <v>520</v>
      </c>
      <c r="G315" s="246"/>
      <c r="H315" s="249">
        <v>23.32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155</v>
      </c>
      <c r="AU315" s="255" t="s">
        <v>81</v>
      </c>
      <c r="AV315" s="13" t="s">
        <v>81</v>
      </c>
      <c r="AW315" s="13" t="s">
        <v>33</v>
      </c>
      <c r="AX315" s="13" t="s">
        <v>72</v>
      </c>
      <c r="AY315" s="255" t="s">
        <v>144</v>
      </c>
    </row>
    <row r="316" s="13" customFormat="1">
      <c r="A316" s="13"/>
      <c r="B316" s="245"/>
      <c r="C316" s="246"/>
      <c r="D316" s="241" t="s">
        <v>155</v>
      </c>
      <c r="E316" s="247" t="s">
        <v>19</v>
      </c>
      <c r="F316" s="248" t="s">
        <v>521</v>
      </c>
      <c r="G316" s="246"/>
      <c r="H316" s="249">
        <v>14.26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155</v>
      </c>
      <c r="AU316" s="255" t="s">
        <v>81</v>
      </c>
      <c r="AV316" s="13" t="s">
        <v>81</v>
      </c>
      <c r="AW316" s="13" t="s">
        <v>33</v>
      </c>
      <c r="AX316" s="13" t="s">
        <v>72</v>
      </c>
      <c r="AY316" s="255" t="s">
        <v>144</v>
      </c>
    </row>
    <row r="317" s="13" customFormat="1">
      <c r="A317" s="13"/>
      <c r="B317" s="245"/>
      <c r="C317" s="246"/>
      <c r="D317" s="241" t="s">
        <v>155</v>
      </c>
      <c r="E317" s="247" t="s">
        <v>19</v>
      </c>
      <c r="F317" s="248" t="s">
        <v>522</v>
      </c>
      <c r="G317" s="246"/>
      <c r="H317" s="249">
        <v>4.2599999999999998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155</v>
      </c>
      <c r="AU317" s="255" t="s">
        <v>81</v>
      </c>
      <c r="AV317" s="13" t="s">
        <v>81</v>
      </c>
      <c r="AW317" s="13" t="s">
        <v>33</v>
      </c>
      <c r="AX317" s="13" t="s">
        <v>72</v>
      </c>
      <c r="AY317" s="255" t="s">
        <v>144</v>
      </c>
    </row>
    <row r="318" s="13" customFormat="1">
      <c r="A318" s="13"/>
      <c r="B318" s="245"/>
      <c r="C318" s="246"/>
      <c r="D318" s="241" t="s">
        <v>155</v>
      </c>
      <c r="E318" s="247" t="s">
        <v>19</v>
      </c>
      <c r="F318" s="248" t="s">
        <v>523</v>
      </c>
      <c r="G318" s="246"/>
      <c r="H318" s="249">
        <v>6.3600000000000003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155</v>
      </c>
      <c r="AU318" s="255" t="s">
        <v>81</v>
      </c>
      <c r="AV318" s="13" t="s">
        <v>81</v>
      </c>
      <c r="AW318" s="13" t="s">
        <v>33</v>
      </c>
      <c r="AX318" s="13" t="s">
        <v>72</v>
      </c>
      <c r="AY318" s="255" t="s">
        <v>144</v>
      </c>
    </row>
    <row r="319" s="13" customFormat="1">
      <c r="A319" s="13"/>
      <c r="B319" s="245"/>
      <c r="C319" s="246"/>
      <c r="D319" s="241" t="s">
        <v>155</v>
      </c>
      <c r="E319" s="247" t="s">
        <v>19</v>
      </c>
      <c r="F319" s="248" t="s">
        <v>524</v>
      </c>
      <c r="G319" s="246"/>
      <c r="H319" s="249">
        <v>4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155</v>
      </c>
      <c r="AU319" s="255" t="s">
        <v>81</v>
      </c>
      <c r="AV319" s="13" t="s">
        <v>81</v>
      </c>
      <c r="AW319" s="13" t="s">
        <v>33</v>
      </c>
      <c r="AX319" s="13" t="s">
        <v>72</v>
      </c>
      <c r="AY319" s="255" t="s">
        <v>144</v>
      </c>
    </row>
    <row r="320" s="13" customFormat="1">
      <c r="A320" s="13"/>
      <c r="B320" s="245"/>
      <c r="C320" s="246"/>
      <c r="D320" s="241" t="s">
        <v>155</v>
      </c>
      <c r="E320" s="247" t="s">
        <v>19</v>
      </c>
      <c r="F320" s="248" t="s">
        <v>525</v>
      </c>
      <c r="G320" s="246"/>
      <c r="H320" s="249">
        <v>110.2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155</v>
      </c>
      <c r="AU320" s="255" t="s">
        <v>81</v>
      </c>
      <c r="AV320" s="13" t="s">
        <v>81</v>
      </c>
      <c r="AW320" s="13" t="s">
        <v>33</v>
      </c>
      <c r="AX320" s="13" t="s">
        <v>72</v>
      </c>
      <c r="AY320" s="255" t="s">
        <v>144</v>
      </c>
    </row>
    <row r="321" s="14" customFormat="1">
      <c r="A321" s="14"/>
      <c r="B321" s="256"/>
      <c r="C321" s="257"/>
      <c r="D321" s="241" t="s">
        <v>155</v>
      </c>
      <c r="E321" s="258" t="s">
        <v>19</v>
      </c>
      <c r="F321" s="259" t="s">
        <v>170</v>
      </c>
      <c r="G321" s="257"/>
      <c r="H321" s="260">
        <v>208.68000000000001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155</v>
      </c>
      <c r="AU321" s="266" t="s">
        <v>81</v>
      </c>
      <c r="AV321" s="14" t="s">
        <v>151</v>
      </c>
      <c r="AW321" s="14" t="s">
        <v>33</v>
      </c>
      <c r="AX321" s="14" t="s">
        <v>79</v>
      </c>
      <c r="AY321" s="266" t="s">
        <v>144</v>
      </c>
    </row>
    <row r="322" s="13" customFormat="1">
      <c r="A322" s="13"/>
      <c r="B322" s="245"/>
      <c r="C322" s="246"/>
      <c r="D322" s="241" t="s">
        <v>155</v>
      </c>
      <c r="E322" s="246"/>
      <c r="F322" s="248" t="s">
        <v>716</v>
      </c>
      <c r="G322" s="246"/>
      <c r="H322" s="249">
        <v>239.982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155</v>
      </c>
      <c r="AU322" s="255" t="s">
        <v>81</v>
      </c>
      <c r="AV322" s="13" t="s">
        <v>81</v>
      </c>
      <c r="AW322" s="13" t="s">
        <v>4</v>
      </c>
      <c r="AX322" s="13" t="s">
        <v>79</v>
      </c>
      <c r="AY322" s="255" t="s">
        <v>144</v>
      </c>
    </row>
    <row r="323" s="2" customFormat="1" ht="24" customHeight="1">
      <c r="A323" s="40"/>
      <c r="B323" s="41"/>
      <c r="C323" s="228" t="s">
        <v>399</v>
      </c>
      <c r="D323" s="228" t="s">
        <v>146</v>
      </c>
      <c r="E323" s="229" t="s">
        <v>717</v>
      </c>
      <c r="F323" s="230" t="s">
        <v>718</v>
      </c>
      <c r="G323" s="231" t="s">
        <v>374</v>
      </c>
      <c r="H323" s="277"/>
      <c r="I323" s="233"/>
      <c r="J323" s="234">
        <f>ROUND(I323*H323,2)</f>
        <v>0</v>
      </c>
      <c r="K323" s="230" t="s">
        <v>150</v>
      </c>
      <c r="L323" s="46"/>
      <c r="M323" s="235" t="s">
        <v>19</v>
      </c>
      <c r="N323" s="236" t="s">
        <v>43</v>
      </c>
      <c r="O323" s="86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151</v>
      </c>
      <c r="AT323" s="239" t="s">
        <v>146</v>
      </c>
      <c r="AU323" s="239" t="s">
        <v>81</v>
      </c>
      <c r="AY323" s="19" t="s">
        <v>144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9" t="s">
        <v>79</v>
      </c>
      <c r="BK323" s="240">
        <f>ROUND(I323*H323,2)</f>
        <v>0</v>
      </c>
      <c r="BL323" s="19" t="s">
        <v>151</v>
      </c>
      <c r="BM323" s="239" t="s">
        <v>719</v>
      </c>
    </row>
    <row r="324" s="2" customFormat="1">
      <c r="A324" s="40"/>
      <c r="B324" s="41"/>
      <c r="C324" s="42"/>
      <c r="D324" s="241" t="s">
        <v>153</v>
      </c>
      <c r="E324" s="42"/>
      <c r="F324" s="242" t="s">
        <v>154</v>
      </c>
      <c r="G324" s="42"/>
      <c r="H324" s="42"/>
      <c r="I324" s="148"/>
      <c r="J324" s="42"/>
      <c r="K324" s="42"/>
      <c r="L324" s="46"/>
      <c r="M324" s="243"/>
      <c r="N324" s="24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153</v>
      </c>
      <c r="AU324" s="19" t="s">
        <v>81</v>
      </c>
    </row>
    <row r="325" s="12" customFormat="1" ht="22.8" customHeight="1">
      <c r="A325" s="12"/>
      <c r="B325" s="212"/>
      <c r="C325" s="213"/>
      <c r="D325" s="214" t="s">
        <v>71</v>
      </c>
      <c r="E325" s="226" t="s">
        <v>720</v>
      </c>
      <c r="F325" s="226" t="s">
        <v>721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SUM(P326:P357)</f>
        <v>0</v>
      </c>
      <c r="Q325" s="220"/>
      <c r="R325" s="221">
        <f>SUM(R326:R357)</f>
        <v>0.47176424999999994</v>
      </c>
      <c r="S325" s="220"/>
      <c r="T325" s="222">
        <f>SUM(T326:T357)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81</v>
      </c>
      <c r="AT325" s="224" t="s">
        <v>71</v>
      </c>
      <c r="AU325" s="224" t="s">
        <v>79</v>
      </c>
      <c r="AY325" s="223" t="s">
        <v>144</v>
      </c>
      <c r="BK325" s="225">
        <f>SUM(BK326:BK357)</f>
        <v>0</v>
      </c>
    </row>
    <row r="326" s="2" customFormat="1" ht="24" customHeight="1">
      <c r="A326" s="40"/>
      <c r="B326" s="41"/>
      <c r="C326" s="228" t="s">
        <v>405</v>
      </c>
      <c r="D326" s="228" t="s">
        <v>146</v>
      </c>
      <c r="E326" s="229" t="s">
        <v>722</v>
      </c>
      <c r="F326" s="230" t="s">
        <v>723</v>
      </c>
      <c r="G326" s="231" t="s">
        <v>203</v>
      </c>
      <c r="H326" s="232">
        <v>104.34</v>
      </c>
      <c r="I326" s="233"/>
      <c r="J326" s="234">
        <f>ROUND(I326*H326,2)</f>
        <v>0</v>
      </c>
      <c r="K326" s="230" t="s">
        <v>150</v>
      </c>
      <c r="L326" s="46"/>
      <c r="M326" s="235" t="s">
        <v>19</v>
      </c>
      <c r="N326" s="236" t="s">
        <v>43</v>
      </c>
      <c r="O326" s="86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9" t="s">
        <v>235</v>
      </c>
      <c r="AT326" s="239" t="s">
        <v>146</v>
      </c>
      <c r="AU326" s="239" t="s">
        <v>81</v>
      </c>
      <c r="AY326" s="19" t="s">
        <v>144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9" t="s">
        <v>79</v>
      </c>
      <c r="BK326" s="240">
        <f>ROUND(I326*H326,2)</f>
        <v>0</v>
      </c>
      <c r="BL326" s="19" t="s">
        <v>235</v>
      </c>
      <c r="BM326" s="239" t="s">
        <v>724</v>
      </c>
    </row>
    <row r="327" s="2" customFormat="1">
      <c r="A327" s="40"/>
      <c r="B327" s="41"/>
      <c r="C327" s="42"/>
      <c r="D327" s="241" t="s">
        <v>153</v>
      </c>
      <c r="E327" s="42"/>
      <c r="F327" s="242" t="s">
        <v>154</v>
      </c>
      <c r="G327" s="42"/>
      <c r="H327" s="42"/>
      <c r="I327" s="148"/>
      <c r="J327" s="42"/>
      <c r="K327" s="42"/>
      <c r="L327" s="46"/>
      <c r="M327" s="243"/>
      <c r="N327" s="244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153</v>
      </c>
      <c r="AU327" s="19" t="s">
        <v>81</v>
      </c>
    </row>
    <row r="328" s="2" customFormat="1" ht="16.5" customHeight="1">
      <c r="A328" s="40"/>
      <c r="B328" s="41"/>
      <c r="C328" s="267" t="s">
        <v>423</v>
      </c>
      <c r="D328" s="267" t="s">
        <v>211</v>
      </c>
      <c r="E328" s="268" t="s">
        <v>725</v>
      </c>
      <c r="F328" s="269" t="s">
        <v>726</v>
      </c>
      <c r="G328" s="270" t="s">
        <v>203</v>
      </c>
      <c r="H328" s="271">
        <v>119.991</v>
      </c>
      <c r="I328" s="272"/>
      <c r="J328" s="273">
        <f>ROUND(I328*H328,2)</f>
        <v>0</v>
      </c>
      <c r="K328" s="269" t="s">
        <v>150</v>
      </c>
      <c r="L328" s="274"/>
      <c r="M328" s="275" t="s">
        <v>19</v>
      </c>
      <c r="N328" s="276" t="s">
        <v>43</v>
      </c>
      <c r="O328" s="86"/>
      <c r="P328" s="237">
        <f>O328*H328</f>
        <v>0</v>
      </c>
      <c r="Q328" s="237">
        <v>0.00050000000000000001</v>
      </c>
      <c r="R328" s="237">
        <f>Q328*H328</f>
        <v>0.0599955</v>
      </c>
      <c r="S328" s="237">
        <v>0</v>
      </c>
      <c r="T328" s="23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9" t="s">
        <v>357</v>
      </c>
      <c r="AT328" s="239" t="s">
        <v>211</v>
      </c>
      <c r="AU328" s="239" t="s">
        <v>81</v>
      </c>
      <c r="AY328" s="19" t="s">
        <v>144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9" t="s">
        <v>79</v>
      </c>
      <c r="BK328" s="240">
        <f>ROUND(I328*H328,2)</f>
        <v>0</v>
      </c>
      <c r="BL328" s="19" t="s">
        <v>235</v>
      </c>
      <c r="BM328" s="239" t="s">
        <v>727</v>
      </c>
    </row>
    <row r="329" s="2" customFormat="1">
      <c r="A329" s="40"/>
      <c r="B329" s="41"/>
      <c r="C329" s="42"/>
      <c r="D329" s="241" t="s">
        <v>153</v>
      </c>
      <c r="E329" s="42"/>
      <c r="F329" s="242" t="s">
        <v>154</v>
      </c>
      <c r="G329" s="42"/>
      <c r="H329" s="42"/>
      <c r="I329" s="148"/>
      <c r="J329" s="42"/>
      <c r="K329" s="42"/>
      <c r="L329" s="46"/>
      <c r="M329" s="243"/>
      <c r="N329" s="24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153</v>
      </c>
      <c r="AU329" s="19" t="s">
        <v>81</v>
      </c>
    </row>
    <row r="330" s="13" customFormat="1">
      <c r="A330" s="13"/>
      <c r="B330" s="245"/>
      <c r="C330" s="246"/>
      <c r="D330" s="241" t="s">
        <v>155</v>
      </c>
      <c r="E330" s="247" t="s">
        <v>19</v>
      </c>
      <c r="F330" s="248" t="s">
        <v>697</v>
      </c>
      <c r="G330" s="246"/>
      <c r="H330" s="249">
        <v>14.59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155</v>
      </c>
      <c r="AU330" s="255" t="s">
        <v>81</v>
      </c>
      <c r="AV330" s="13" t="s">
        <v>81</v>
      </c>
      <c r="AW330" s="13" t="s">
        <v>33</v>
      </c>
      <c r="AX330" s="13" t="s">
        <v>72</v>
      </c>
      <c r="AY330" s="255" t="s">
        <v>144</v>
      </c>
    </row>
    <row r="331" s="13" customFormat="1">
      <c r="A331" s="13"/>
      <c r="B331" s="245"/>
      <c r="C331" s="246"/>
      <c r="D331" s="241" t="s">
        <v>155</v>
      </c>
      <c r="E331" s="247" t="s">
        <v>19</v>
      </c>
      <c r="F331" s="248" t="s">
        <v>698</v>
      </c>
      <c r="G331" s="246"/>
      <c r="H331" s="249">
        <v>8.5500000000000007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155</v>
      </c>
      <c r="AU331" s="255" t="s">
        <v>81</v>
      </c>
      <c r="AV331" s="13" t="s">
        <v>81</v>
      </c>
      <c r="AW331" s="13" t="s">
        <v>33</v>
      </c>
      <c r="AX331" s="13" t="s">
        <v>72</v>
      </c>
      <c r="AY331" s="255" t="s">
        <v>144</v>
      </c>
    </row>
    <row r="332" s="13" customFormat="1">
      <c r="A332" s="13"/>
      <c r="B332" s="245"/>
      <c r="C332" s="246"/>
      <c r="D332" s="241" t="s">
        <v>155</v>
      </c>
      <c r="E332" s="247" t="s">
        <v>19</v>
      </c>
      <c r="F332" s="248" t="s">
        <v>699</v>
      </c>
      <c r="G332" s="246"/>
      <c r="H332" s="249">
        <v>11.66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155</v>
      </c>
      <c r="AU332" s="255" t="s">
        <v>81</v>
      </c>
      <c r="AV332" s="13" t="s">
        <v>81</v>
      </c>
      <c r="AW332" s="13" t="s">
        <v>33</v>
      </c>
      <c r="AX332" s="13" t="s">
        <v>72</v>
      </c>
      <c r="AY332" s="255" t="s">
        <v>144</v>
      </c>
    </row>
    <row r="333" s="13" customFormat="1">
      <c r="A333" s="13"/>
      <c r="B333" s="245"/>
      <c r="C333" s="246"/>
      <c r="D333" s="241" t="s">
        <v>155</v>
      </c>
      <c r="E333" s="247" t="s">
        <v>19</v>
      </c>
      <c r="F333" s="248" t="s">
        <v>700</v>
      </c>
      <c r="G333" s="246"/>
      <c r="H333" s="249">
        <v>7.1299999999999999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155</v>
      </c>
      <c r="AU333" s="255" t="s">
        <v>81</v>
      </c>
      <c r="AV333" s="13" t="s">
        <v>81</v>
      </c>
      <c r="AW333" s="13" t="s">
        <v>33</v>
      </c>
      <c r="AX333" s="13" t="s">
        <v>72</v>
      </c>
      <c r="AY333" s="255" t="s">
        <v>144</v>
      </c>
    </row>
    <row r="334" s="13" customFormat="1">
      <c r="A334" s="13"/>
      <c r="B334" s="245"/>
      <c r="C334" s="246"/>
      <c r="D334" s="241" t="s">
        <v>155</v>
      </c>
      <c r="E334" s="247" t="s">
        <v>19</v>
      </c>
      <c r="F334" s="248" t="s">
        <v>701</v>
      </c>
      <c r="G334" s="246"/>
      <c r="H334" s="249">
        <v>2.1299999999999999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155</v>
      </c>
      <c r="AU334" s="255" t="s">
        <v>81</v>
      </c>
      <c r="AV334" s="13" t="s">
        <v>81</v>
      </c>
      <c r="AW334" s="13" t="s">
        <v>33</v>
      </c>
      <c r="AX334" s="13" t="s">
        <v>72</v>
      </c>
      <c r="AY334" s="255" t="s">
        <v>144</v>
      </c>
    </row>
    <row r="335" s="13" customFormat="1">
      <c r="A335" s="13"/>
      <c r="B335" s="245"/>
      <c r="C335" s="246"/>
      <c r="D335" s="241" t="s">
        <v>155</v>
      </c>
      <c r="E335" s="247" t="s">
        <v>19</v>
      </c>
      <c r="F335" s="248" t="s">
        <v>702</v>
      </c>
      <c r="G335" s="246"/>
      <c r="H335" s="249">
        <v>3.1800000000000002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155</v>
      </c>
      <c r="AU335" s="255" t="s">
        <v>81</v>
      </c>
      <c r="AV335" s="13" t="s">
        <v>81</v>
      </c>
      <c r="AW335" s="13" t="s">
        <v>33</v>
      </c>
      <c r="AX335" s="13" t="s">
        <v>72</v>
      </c>
      <c r="AY335" s="255" t="s">
        <v>144</v>
      </c>
    </row>
    <row r="336" s="13" customFormat="1">
      <c r="A336" s="13"/>
      <c r="B336" s="245"/>
      <c r="C336" s="246"/>
      <c r="D336" s="241" t="s">
        <v>155</v>
      </c>
      <c r="E336" s="247" t="s">
        <v>19</v>
      </c>
      <c r="F336" s="248" t="s">
        <v>703</v>
      </c>
      <c r="G336" s="246"/>
      <c r="H336" s="249">
        <v>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155</v>
      </c>
      <c r="AU336" s="255" t="s">
        <v>81</v>
      </c>
      <c r="AV336" s="13" t="s">
        <v>81</v>
      </c>
      <c r="AW336" s="13" t="s">
        <v>33</v>
      </c>
      <c r="AX336" s="13" t="s">
        <v>72</v>
      </c>
      <c r="AY336" s="255" t="s">
        <v>144</v>
      </c>
    </row>
    <row r="337" s="13" customFormat="1">
      <c r="A337" s="13"/>
      <c r="B337" s="245"/>
      <c r="C337" s="246"/>
      <c r="D337" s="241" t="s">
        <v>155</v>
      </c>
      <c r="E337" s="247" t="s">
        <v>19</v>
      </c>
      <c r="F337" s="248" t="s">
        <v>704</v>
      </c>
      <c r="G337" s="246"/>
      <c r="H337" s="249">
        <v>55.100000000000001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155</v>
      </c>
      <c r="AU337" s="255" t="s">
        <v>81</v>
      </c>
      <c r="AV337" s="13" t="s">
        <v>81</v>
      </c>
      <c r="AW337" s="13" t="s">
        <v>33</v>
      </c>
      <c r="AX337" s="13" t="s">
        <v>72</v>
      </c>
      <c r="AY337" s="255" t="s">
        <v>144</v>
      </c>
    </row>
    <row r="338" s="14" customFormat="1">
      <c r="A338" s="14"/>
      <c r="B338" s="256"/>
      <c r="C338" s="257"/>
      <c r="D338" s="241" t="s">
        <v>155</v>
      </c>
      <c r="E338" s="258" t="s">
        <v>19</v>
      </c>
      <c r="F338" s="259" t="s">
        <v>170</v>
      </c>
      <c r="G338" s="257"/>
      <c r="H338" s="260">
        <v>104.34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155</v>
      </c>
      <c r="AU338" s="266" t="s">
        <v>81</v>
      </c>
      <c r="AV338" s="14" t="s">
        <v>151</v>
      </c>
      <c r="AW338" s="14" t="s">
        <v>33</v>
      </c>
      <c r="AX338" s="14" t="s">
        <v>79</v>
      </c>
      <c r="AY338" s="266" t="s">
        <v>144</v>
      </c>
    </row>
    <row r="339" s="13" customFormat="1">
      <c r="A339" s="13"/>
      <c r="B339" s="245"/>
      <c r="C339" s="246"/>
      <c r="D339" s="241" t="s">
        <v>155</v>
      </c>
      <c r="E339" s="246"/>
      <c r="F339" s="248" t="s">
        <v>728</v>
      </c>
      <c r="G339" s="246"/>
      <c r="H339" s="249">
        <v>119.991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155</v>
      </c>
      <c r="AU339" s="255" t="s">
        <v>81</v>
      </c>
      <c r="AV339" s="13" t="s">
        <v>81</v>
      </c>
      <c r="AW339" s="13" t="s">
        <v>4</v>
      </c>
      <c r="AX339" s="13" t="s">
        <v>79</v>
      </c>
      <c r="AY339" s="255" t="s">
        <v>144</v>
      </c>
    </row>
    <row r="340" s="2" customFormat="1" ht="24" customHeight="1">
      <c r="A340" s="40"/>
      <c r="B340" s="41"/>
      <c r="C340" s="228" t="s">
        <v>429</v>
      </c>
      <c r="D340" s="228" t="s">
        <v>146</v>
      </c>
      <c r="E340" s="229" t="s">
        <v>729</v>
      </c>
      <c r="F340" s="230" t="s">
        <v>730</v>
      </c>
      <c r="G340" s="231" t="s">
        <v>203</v>
      </c>
      <c r="H340" s="232">
        <v>104.34</v>
      </c>
      <c r="I340" s="233"/>
      <c r="J340" s="234">
        <f>ROUND(I340*H340,2)</f>
        <v>0</v>
      </c>
      <c r="K340" s="230" t="s">
        <v>150</v>
      </c>
      <c r="L340" s="46"/>
      <c r="M340" s="235" t="s">
        <v>19</v>
      </c>
      <c r="N340" s="236" t="s">
        <v>43</v>
      </c>
      <c r="O340" s="86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235</v>
      </c>
      <c r="AT340" s="239" t="s">
        <v>146</v>
      </c>
      <c r="AU340" s="239" t="s">
        <v>81</v>
      </c>
      <c r="AY340" s="19" t="s">
        <v>144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9" t="s">
        <v>79</v>
      </c>
      <c r="BK340" s="240">
        <f>ROUND(I340*H340,2)</f>
        <v>0</v>
      </c>
      <c r="BL340" s="19" t="s">
        <v>235</v>
      </c>
      <c r="BM340" s="239" t="s">
        <v>731</v>
      </c>
    </row>
    <row r="341" s="2" customFormat="1">
      <c r="A341" s="40"/>
      <c r="B341" s="41"/>
      <c r="C341" s="42"/>
      <c r="D341" s="241" t="s">
        <v>153</v>
      </c>
      <c r="E341" s="42"/>
      <c r="F341" s="242" t="s">
        <v>154</v>
      </c>
      <c r="G341" s="42"/>
      <c r="H341" s="42"/>
      <c r="I341" s="148"/>
      <c r="J341" s="42"/>
      <c r="K341" s="42"/>
      <c r="L341" s="46"/>
      <c r="M341" s="243"/>
      <c r="N341" s="24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153</v>
      </c>
      <c r="AU341" s="19" t="s">
        <v>81</v>
      </c>
    </row>
    <row r="342" s="2" customFormat="1" ht="16.5" customHeight="1">
      <c r="A342" s="40"/>
      <c r="B342" s="41"/>
      <c r="C342" s="267" t="s">
        <v>435</v>
      </c>
      <c r="D342" s="267" t="s">
        <v>211</v>
      </c>
      <c r="E342" s="268" t="s">
        <v>732</v>
      </c>
      <c r="F342" s="269" t="s">
        <v>733</v>
      </c>
      <c r="G342" s="270" t="s">
        <v>203</v>
      </c>
      <c r="H342" s="271">
        <v>109.557</v>
      </c>
      <c r="I342" s="272"/>
      <c r="J342" s="273">
        <f>ROUND(I342*H342,2)</f>
        <v>0</v>
      </c>
      <c r="K342" s="269" t="s">
        <v>150</v>
      </c>
      <c r="L342" s="274"/>
      <c r="M342" s="275" t="s">
        <v>19</v>
      </c>
      <c r="N342" s="276" t="s">
        <v>43</v>
      </c>
      <c r="O342" s="86"/>
      <c r="P342" s="237">
        <f>O342*H342</f>
        <v>0</v>
      </c>
      <c r="Q342" s="237">
        <v>0.0037499999999999999</v>
      </c>
      <c r="R342" s="237">
        <f>Q342*H342</f>
        <v>0.41083874999999997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357</v>
      </c>
      <c r="AT342" s="239" t="s">
        <v>211</v>
      </c>
      <c r="AU342" s="239" t="s">
        <v>81</v>
      </c>
      <c r="AY342" s="19" t="s">
        <v>144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9" t="s">
        <v>79</v>
      </c>
      <c r="BK342" s="240">
        <f>ROUND(I342*H342,2)</f>
        <v>0</v>
      </c>
      <c r="BL342" s="19" t="s">
        <v>235</v>
      </c>
      <c r="BM342" s="239" t="s">
        <v>734</v>
      </c>
    </row>
    <row r="343" s="2" customFormat="1">
      <c r="A343" s="40"/>
      <c r="B343" s="41"/>
      <c r="C343" s="42"/>
      <c r="D343" s="241" t="s">
        <v>153</v>
      </c>
      <c r="E343" s="42"/>
      <c r="F343" s="242" t="s">
        <v>154</v>
      </c>
      <c r="G343" s="42"/>
      <c r="H343" s="42"/>
      <c r="I343" s="148"/>
      <c r="J343" s="42"/>
      <c r="K343" s="42"/>
      <c r="L343" s="46"/>
      <c r="M343" s="243"/>
      <c r="N343" s="244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153</v>
      </c>
      <c r="AU343" s="19" t="s">
        <v>81</v>
      </c>
    </row>
    <row r="344" s="13" customFormat="1">
      <c r="A344" s="13"/>
      <c r="B344" s="245"/>
      <c r="C344" s="246"/>
      <c r="D344" s="241" t="s">
        <v>155</v>
      </c>
      <c r="E344" s="247" t="s">
        <v>19</v>
      </c>
      <c r="F344" s="248" t="s">
        <v>697</v>
      </c>
      <c r="G344" s="246"/>
      <c r="H344" s="249">
        <v>14.59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155</v>
      </c>
      <c r="AU344" s="255" t="s">
        <v>81</v>
      </c>
      <c r="AV344" s="13" t="s">
        <v>81</v>
      </c>
      <c r="AW344" s="13" t="s">
        <v>33</v>
      </c>
      <c r="AX344" s="13" t="s">
        <v>72</v>
      </c>
      <c r="AY344" s="255" t="s">
        <v>144</v>
      </c>
    </row>
    <row r="345" s="13" customFormat="1">
      <c r="A345" s="13"/>
      <c r="B345" s="245"/>
      <c r="C345" s="246"/>
      <c r="D345" s="241" t="s">
        <v>155</v>
      </c>
      <c r="E345" s="247" t="s">
        <v>19</v>
      </c>
      <c r="F345" s="248" t="s">
        <v>698</v>
      </c>
      <c r="G345" s="246"/>
      <c r="H345" s="249">
        <v>8.5500000000000007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155</v>
      </c>
      <c r="AU345" s="255" t="s">
        <v>81</v>
      </c>
      <c r="AV345" s="13" t="s">
        <v>81</v>
      </c>
      <c r="AW345" s="13" t="s">
        <v>33</v>
      </c>
      <c r="AX345" s="13" t="s">
        <v>72</v>
      </c>
      <c r="AY345" s="255" t="s">
        <v>144</v>
      </c>
    </row>
    <row r="346" s="13" customFormat="1">
      <c r="A346" s="13"/>
      <c r="B346" s="245"/>
      <c r="C346" s="246"/>
      <c r="D346" s="241" t="s">
        <v>155</v>
      </c>
      <c r="E346" s="247" t="s">
        <v>19</v>
      </c>
      <c r="F346" s="248" t="s">
        <v>699</v>
      </c>
      <c r="G346" s="246"/>
      <c r="H346" s="249">
        <v>11.66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155</v>
      </c>
      <c r="AU346" s="255" t="s">
        <v>81</v>
      </c>
      <c r="AV346" s="13" t="s">
        <v>81</v>
      </c>
      <c r="AW346" s="13" t="s">
        <v>33</v>
      </c>
      <c r="AX346" s="13" t="s">
        <v>72</v>
      </c>
      <c r="AY346" s="255" t="s">
        <v>144</v>
      </c>
    </row>
    <row r="347" s="13" customFormat="1">
      <c r="A347" s="13"/>
      <c r="B347" s="245"/>
      <c r="C347" s="246"/>
      <c r="D347" s="241" t="s">
        <v>155</v>
      </c>
      <c r="E347" s="247" t="s">
        <v>19</v>
      </c>
      <c r="F347" s="248" t="s">
        <v>700</v>
      </c>
      <c r="G347" s="246"/>
      <c r="H347" s="249">
        <v>7.1299999999999999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155</v>
      </c>
      <c r="AU347" s="255" t="s">
        <v>81</v>
      </c>
      <c r="AV347" s="13" t="s">
        <v>81</v>
      </c>
      <c r="AW347" s="13" t="s">
        <v>33</v>
      </c>
      <c r="AX347" s="13" t="s">
        <v>72</v>
      </c>
      <c r="AY347" s="255" t="s">
        <v>144</v>
      </c>
    </row>
    <row r="348" s="13" customFormat="1">
      <c r="A348" s="13"/>
      <c r="B348" s="245"/>
      <c r="C348" s="246"/>
      <c r="D348" s="241" t="s">
        <v>155</v>
      </c>
      <c r="E348" s="247" t="s">
        <v>19</v>
      </c>
      <c r="F348" s="248" t="s">
        <v>701</v>
      </c>
      <c r="G348" s="246"/>
      <c r="H348" s="249">
        <v>2.1299999999999999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155</v>
      </c>
      <c r="AU348" s="255" t="s">
        <v>81</v>
      </c>
      <c r="AV348" s="13" t="s">
        <v>81</v>
      </c>
      <c r="AW348" s="13" t="s">
        <v>33</v>
      </c>
      <c r="AX348" s="13" t="s">
        <v>72</v>
      </c>
      <c r="AY348" s="255" t="s">
        <v>144</v>
      </c>
    </row>
    <row r="349" s="13" customFormat="1">
      <c r="A349" s="13"/>
      <c r="B349" s="245"/>
      <c r="C349" s="246"/>
      <c r="D349" s="241" t="s">
        <v>155</v>
      </c>
      <c r="E349" s="247" t="s">
        <v>19</v>
      </c>
      <c r="F349" s="248" t="s">
        <v>702</v>
      </c>
      <c r="G349" s="246"/>
      <c r="H349" s="249">
        <v>3.1800000000000002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155</v>
      </c>
      <c r="AU349" s="255" t="s">
        <v>81</v>
      </c>
      <c r="AV349" s="13" t="s">
        <v>81</v>
      </c>
      <c r="AW349" s="13" t="s">
        <v>33</v>
      </c>
      <c r="AX349" s="13" t="s">
        <v>72</v>
      </c>
      <c r="AY349" s="255" t="s">
        <v>144</v>
      </c>
    </row>
    <row r="350" s="13" customFormat="1">
      <c r="A350" s="13"/>
      <c r="B350" s="245"/>
      <c r="C350" s="246"/>
      <c r="D350" s="241" t="s">
        <v>155</v>
      </c>
      <c r="E350" s="247" t="s">
        <v>19</v>
      </c>
      <c r="F350" s="248" t="s">
        <v>703</v>
      </c>
      <c r="G350" s="246"/>
      <c r="H350" s="249">
        <v>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155</v>
      </c>
      <c r="AU350" s="255" t="s">
        <v>81</v>
      </c>
      <c r="AV350" s="13" t="s">
        <v>81</v>
      </c>
      <c r="AW350" s="13" t="s">
        <v>33</v>
      </c>
      <c r="AX350" s="13" t="s">
        <v>72</v>
      </c>
      <c r="AY350" s="255" t="s">
        <v>144</v>
      </c>
    </row>
    <row r="351" s="13" customFormat="1">
      <c r="A351" s="13"/>
      <c r="B351" s="245"/>
      <c r="C351" s="246"/>
      <c r="D351" s="241" t="s">
        <v>155</v>
      </c>
      <c r="E351" s="247" t="s">
        <v>19</v>
      </c>
      <c r="F351" s="248" t="s">
        <v>704</v>
      </c>
      <c r="G351" s="246"/>
      <c r="H351" s="249">
        <v>55.100000000000001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155</v>
      </c>
      <c r="AU351" s="255" t="s">
        <v>81</v>
      </c>
      <c r="AV351" s="13" t="s">
        <v>81</v>
      </c>
      <c r="AW351" s="13" t="s">
        <v>33</v>
      </c>
      <c r="AX351" s="13" t="s">
        <v>72</v>
      </c>
      <c r="AY351" s="255" t="s">
        <v>144</v>
      </c>
    </row>
    <row r="352" s="14" customFormat="1">
      <c r="A352" s="14"/>
      <c r="B352" s="256"/>
      <c r="C352" s="257"/>
      <c r="D352" s="241" t="s">
        <v>155</v>
      </c>
      <c r="E352" s="258" t="s">
        <v>19</v>
      </c>
      <c r="F352" s="259" t="s">
        <v>170</v>
      </c>
      <c r="G352" s="257"/>
      <c r="H352" s="260">
        <v>104.34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155</v>
      </c>
      <c r="AU352" s="266" t="s">
        <v>81</v>
      </c>
      <c r="AV352" s="14" t="s">
        <v>151</v>
      </c>
      <c r="AW352" s="14" t="s">
        <v>33</v>
      </c>
      <c r="AX352" s="14" t="s">
        <v>79</v>
      </c>
      <c r="AY352" s="266" t="s">
        <v>144</v>
      </c>
    </row>
    <row r="353" s="13" customFormat="1">
      <c r="A353" s="13"/>
      <c r="B353" s="245"/>
      <c r="C353" s="246"/>
      <c r="D353" s="241" t="s">
        <v>155</v>
      </c>
      <c r="E353" s="246"/>
      <c r="F353" s="248" t="s">
        <v>735</v>
      </c>
      <c r="G353" s="246"/>
      <c r="H353" s="249">
        <v>109.557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155</v>
      </c>
      <c r="AU353" s="255" t="s">
        <v>81</v>
      </c>
      <c r="AV353" s="13" t="s">
        <v>81</v>
      </c>
      <c r="AW353" s="13" t="s">
        <v>4</v>
      </c>
      <c r="AX353" s="13" t="s">
        <v>79</v>
      </c>
      <c r="AY353" s="255" t="s">
        <v>144</v>
      </c>
    </row>
    <row r="354" s="2" customFormat="1" ht="16.5" customHeight="1">
      <c r="A354" s="40"/>
      <c r="B354" s="41"/>
      <c r="C354" s="228" t="s">
        <v>441</v>
      </c>
      <c r="D354" s="228" t="s">
        <v>146</v>
      </c>
      <c r="E354" s="229" t="s">
        <v>736</v>
      </c>
      <c r="F354" s="230" t="s">
        <v>737</v>
      </c>
      <c r="G354" s="231" t="s">
        <v>738</v>
      </c>
      <c r="H354" s="232">
        <v>1</v>
      </c>
      <c r="I354" s="233"/>
      <c r="J354" s="234">
        <f>ROUND(I354*H354,2)</f>
        <v>0</v>
      </c>
      <c r="K354" s="230" t="s">
        <v>19</v>
      </c>
      <c r="L354" s="46"/>
      <c r="M354" s="235" t="s">
        <v>19</v>
      </c>
      <c r="N354" s="236" t="s">
        <v>43</v>
      </c>
      <c r="O354" s="86"/>
      <c r="P354" s="237">
        <f>O354*H354</f>
        <v>0</v>
      </c>
      <c r="Q354" s="237">
        <v>0.00093000000000000005</v>
      </c>
      <c r="R354" s="237">
        <f>Q354*H354</f>
        <v>0.00093000000000000005</v>
      </c>
      <c r="S354" s="237">
        <v>0</v>
      </c>
      <c r="T354" s="238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9" t="s">
        <v>235</v>
      </c>
      <c r="AT354" s="239" t="s">
        <v>146</v>
      </c>
      <c r="AU354" s="239" t="s">
        <v>81</v>
      </c>
      <c r="AY354" s="19" t="s">
        <v>144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9" t="s">
        <v>79</v>
      </c>
      <c r="BK354" s="240">
        <f>ROUND(I354*H354,2)</f>
        <v>0</v>
      </c>
      <c r="BL354" s="19" t="s">
        <v>235</v>
      </c>
      <c r="BM354" s="239" t="s">
        <v>739</v>
      </c>
    </row>
    <row r="355" s="2" customFormat="1">
      <c r="A355" s="40"/>
      <c r="B355" s="41"/>
      <c r="C355" s="42"/>
      <c r="D355" s="241" t="s">
        <v>153</v>
      </c>
      <c r="E355" s="42"/>
      <c r="F355" s="242" t="s">
        <v>154</v>
      </c>
      <c r="G355" s="42"/>
      <c r="H355" s="42"/>
      <c r="I355" s="148"/>
      <c r="J355" s="42"/>
      <c r="K355" s="42"/>
      <c r="L355" s="46"/>
      <c r="M355" s="243"/>
      <c r="N355" s="244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153</v>
      </c>
      <c r="AU355" s="19" t="s">
        <v>81</v>
      </c>
    </row>
    <row r="356" s="2" customFormat="1" ht="24" customHeight="1">
      <c r="A356" s="40"/>
      <c r="B356" s="41"/>
      <c r="C356" s="228" t="s">
        <v>457</v>
      </c>
      <c r="D356" s="228" t="s">
        <v>146</v>
      </c>
      <c r="E356" s="229" t="s">
        <v>740</v>
      </c>
      <c r="F356" s="230" t="s">
        <v>741</v>
      </c>
      <c r="G356" s="231" t="s">
        <v>374</v>
      </c>
      <c r="H356" s="277"/>
      <c r="I356" s="233"/>
      <c r="J356" s="234">
        <f>ROUND(I356*H356,2)</f>
        <v>0</v>
      </c>
      <c r="K356" s="230" t="s">
        <v>150</v>
      </c>
      <c r="L356" s="46"/>
      <c r="M356" s="235" t="s">
        <v>19</v>
      </c>
      <c r="N356" s="236" t="s">
        <v>43</v>
      </c>
      <c r="O356" s="86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235</v>
      </c>
      <c r="AT356" s="239" t="s">
        <v>146</v>
      </c>
      <c r="AU356" s="239" t="s">
        <v>81</v>
      </c>
      <c r="AY356" s="19" t="s">
        <v>144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9" t="s">
        <v>79</v>
      </c>
      <c r="BK356" s="240">
        <f>ROUND(I356*H356,2)</f>
        <v>0</v>
      </c>
      <c r="BL356" s="19" t="s">
        <v>235</v>
      </c>
      <c r="BM356" s="239" t="s">
        <v>742</v>
      </c>
    </row>
    <row r="357" s="2" customFormat="1">
      <c r="A357" s="40"/>
      <c r="B357" s="41"/>
      <c r="C357" s="42"/>
      <c r="D357" s="241" t="s">
        <v>153</v>
      </c>
      <c r="E357" s="42"/>
      <c r="F357" s="242" t="s">
        <v>154</v>
      </c>
      <c r="G357" s="42"/>
      <c r="H357" s="42"/>
      <c r="I357" s="148"/>
      <c r="J357" s="42"/>
      <c r="K357" s="42"/>
      <c r="L357" s="46"/>
      <c r="M357" s="243"/>
      <c r="N357" s="244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153</v>
      </c>
      <c r="AU357" s="19" t="s">
        <v>81</v>
      </c>
    </row>
    <row r="358" s="12" customFormat="1" ht="22.8" customHeight="1">
      <c r="A358" s="12"/>
      <c r="B358" s="212"/>
      <c r="C358" s="213"/>
      <c r="D358" s="214" t="s">
        <v>71</v>
      </c>
      <c r="E358" s="226" t="s">
        <v>743</v>
      </c>
      <c r="F358" s="226" t="s">
        <v>744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SUM(P359:P394)</f>
        <v>0</v>
      </c>
      <c r="Q358" s="220"/>
      <c r="R358" s="221">
        <f>SUM(R359:R394)</f>
        <v>1.7486751000000003</v>
      </c>
      <c r="S358" s="220"/>
      <c r="T358" s="222">
        <f>SUM(T359:T394)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81</v>
      </c>
      <c r="AT358" s="224" t="s">
        <v>71</v>
      </c>
      <c r="AU358" s="224" t="s">
        <v>79</v>
      </c>
      <c r="AY358" s="223" t="s">
        <v>144</v>
      </c>
      <c r="BK358" s="225">
        <f>SUM(BK359:BK394)</f>
        <v>0</v>
      </c>
    </row>
    <row r="359" s="2" customFormat="1" ht="24" customHeight="1">
      <c r="A359" s="40"/>
      <c r="B359" s="41"/>
      <c r="C359" s="228" t="s">
        <v>463</v>
      </c>
      <c r="D359" s="228" t="s">
        <v>146</v>
      </c>
      <c r="E359" s="229" t="s">
        <v>745</v>
      </c>
      <c r="F359" s="230" t="s">
        <v>746</v>
      </c>
      <c r="G359" s="231" t="s">
        <v>203</v>
      </c>
      <c r="H359" s="232">
        <v>46.387</v>
      </c>
      <c r="I359" s="233"/>
      <c r="J359" s="234">
        <f>ROUND(I359*H359,2)</f>
        <v>0</v>
      </c>
      <c r="K359" s="230" t="s">
        <v>150</v>
      </c>
      <c r="L359" s="46"/>
      <c r="M359" s="235" t="s">
        <v>19</v>
      </c>
      <c r="N359" s="236" t="s">
        <v>43</v>
      </c>
      <c r="O359" s="86"/>
      <c r="P359" s="237">
        <f>O359*H359</f>
        <v>0</v>
      </c>
      <c r="Q359" s="237">
        <v>0.025659999999999999</v>
      </c>
      <c r="R359" s="237">
        <f>Q359*H359</f>
        <v>1.19029042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235</v>
      </c>
      <c r="AT359" s="239" t="s">
        <v>146</v>
      </c>
      <c r="AU359" s="239" t="s">
        <v>81</v>
      </c>
      <c r="AY359" s="19" t="s">
        <v>144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9" t="s">
        <v>79</v>
      </c>
      <c r="BK359" s="240">
        <f>ROUND(I359*H359,2)</f>
        <v>0</v>
      </c>
      <c r="BL359" s="19" t="s">
        <v>235</v>
      </c>
      <c r="BM359" s="239" t="s">
        <v>747</v>
      </c>
    </row>
    <row r="360" s="2" customFormat="1">
      <c r="A360" s="40"/>
      <c r="B360" s="41"/>
      <c r="C360" s="42"/>
      <c r="D360" s="241" t="s">
        <v>153</v>
      </c>
      <c r="E360" s="42"/>
      <c r="F360" s="242" t="s">
        <v>154</v>
      </c>
      <c r="G360" s="42"/>
      <c r="H360" s="42"/>
      <c r="I360" s="148"/>
      <c r="J360" s="42"/>
      <c r="K360" s="42"/>
      <c r="L360" s="46"/>
      <c r="M360" s="243"/>
      <c r="N360" s="24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153</v>
      </c>
      <c r="AU360" s="19" t="s">
        <v>81</v>
      </c>
    </row>
    <row r="361" s="13" customFormat="1">
      <c r="A361" s="13"/>
      <c r="B361" s="245"/>
      <c r="C361" s="246"/>
      <c r="D361" s="241" t="s">
        <v>155</v>
      </c>
      <c r="E361" s="247" t="s">
        <v>19</v>
      </c>
      <c r="F361" s="248" t="s">
        <v>748</v>
      </c>
      <c r="G361" s="246"/>
      <c r="H361" s="249">
        <v>34.008000000000003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155</v>
      </c>
      <c r="AU361" s="255" t="s">
        <v>81</v>
      </c>
      <c r="AV361" s="13" t="s">
        <v>81</v>
      </c>
      <c r="AW361" s="13" t="s">
        <v>33</v>
      </c>
      <c r="AX361" s="13" t="s">
        <v>72</v>
      </c>
      <c r="AY361" s="255" t="s">
        <v>144</v>
      </c>
    </row>
    <row r="362" s="13" customFormat="1">
      <c r="A362" s="13"/>
      <c r="B362" s="245"/>
      <c r="C362" s="246"/>
      <c r="D362" s="241" t="s">
        <v>155</v>
      </c>
      <c r="E362" s="247" t="s">
        <v>19</v>
      </c>
      <c r="F362" s="248" t="s">
        <v>749</v>
      </c>
      <c r="G362" s="246"/>
      <c r="H362" s="249">
        <v>7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155</v>
      </c>
      <c r="AU362" s="255" t="s">
        <v>81</v>
      </c>
      <c r="AV362" s="13" t="s">
        <v>81</v>
      </c>
      <c r="AW362" s="13" t="s">
        <v>33</v>
      </c>
      <c r="AX362" s="13" t="s">
        <v>72</v>
      </c>
      <c r="AY362" s="255" t="s">
        <v>144</v>
      </c>
    </row>
    <row r="363" s="13" customFormat="1">
      <c r="A363" s="13"/>
      <c r="B363" s="245"/>
      <c r="C363" s="246"/>
      <c r="D363" s="241" t="s">
        <v>155</v>
      </c>
      <c r="E363" s="247" t="s">
        <v>19</v>
      </c>
      <c r="F363" s="248" t="s">
        <v>750</v>
      </c>
      <c r="G363" s="246"/>
      <c r="H363" s="249">
        <v>2.4729999999999999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155</v>
      </c>
      <c r="AU363" s="255" t="s">
        <v>81</v>
      </c>
      <c r="AV363" s="13" t="s">
        <v>81</v>
      </c>
      <c r="AW363" s="13" t="s">
        <v>33</v>
      </c>
      <c r="AX363" s="13" t="s">
        <v>72</v>
      </c>
      <c r="AY363" s="255" t="s">
        <v>144</v>
      </c>
    </row>
    <row r="364" s="13" customFormat="1">
      <c r="A364" s="13"/>
      <c r="B364" s="245"/>
      <c r="C364" s="246"/>
      <c r="D364" s="241" t="s">
        <v>155</v>
      </c>
      <c r="E364" s="247" t="s">
        <v>19</v>
      </c>
      <c r="F364" s="248" t="s">
        <v>751</v>
      </c>
      <c r="G364" s="246"/>
      <c r="H364" s="249">
        <v>2.9060000000000001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155</v>
      </c>
      <c r="AU364" s="255" t="s">
        <v>81</v>
      </c>
      <c r="AV364" s="13" t="s">
        <v>81</v>
      </c>
      <c r="AW364" s="13" t="s">
        <v>33</v>
      </c>
      <c r="AX364" s="13" t="s">
        <v>72</v>
      </c>
      <c r="AY364" s="255" t="s">
        <v>144</v>
      </c>
    </row>
    <row r="365" s="14" customFormat="1">
      <c r="A365" s="14"/>
      <c r="B365" s="256"/>
      <c r="C365" s="257"/>
      <c r="D365" s="241" t="s">
        <v>155</v>
      </c>
      <c r="E365" s="258" t="s">
        <v>19</v>
      </c>
      <c r="F365" s="259" t="s">
        <v>170</v>
      </c>
      <c r="G365" s="257"/>
      <c r="H365" s="260">
        <v>46.387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155</v>
      </c>
      <c r="AU365" s="266" t="s">
        <v>81</v>
      </c>
      <c r="AV365" s="14" t="s">
        <v>151</v>
      </c>
      <c r="AW365" s="14" t="s">
        <v>33</v>
      </c>
      <c r="AX365" s="14" t="s">
        <v>79</v>
      </c>
      <c r="AY365" s="266" t="s">
        <v>144</v>
      </c>
    </row>
    <row r="366" s="2" customFormat="1" ht="24" customHeight="1">
      <c r="A366" s="40"/>
      <c r="B366" s="41"/>
      <c r="C366" s="228" t="s">
        <v>470</v>
      </c>
      <c r="D366" s="228" t="s">
        <v>146</v>
      </c>
      <c r="E366" s="229" t="s">
        <v>752</v>
      </c>
      <c r="F366" s="230" t="s">
        <v>753</v>
      </c>
      <c r="G366" s="231" t="s">
        <v>203</v>
      </c>
      <c r="H366" s="232">
        <v>5.1260000000000003</v>
      </c>
      <c r="I366" s="233"/>
      <c r="J366" s="234">
        <f>ROUND(I366*H366,2)</f>
        <v>0</v>
      </c>
      <c r="K366" s="230" t="s">
        <v>150</v>
      </c>
      <c r="L366" s="46"/>
      <c r="M366" s="235" t="s">
        <v>19</v>
      </c>
      <c r="N366" s="236" t="s">
        <v>43</v>
      </c>
      <c r="O366" s="86"/>
      <c r="P366" s="237">
        <f>O366*H366</f>
        <v>0</v>
      </c>
      <c r="Q366" s="237">
        <v>0.02818</v>
      </c>
      <c r="R366" s="237">
        <f>Q366*H366</f>
        <v>0.14445068</v>
      </c>
      <c r="S366" s="237">
        <v>0</v>
      </c>
      <c r="T366" s="238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9" t="s">
        <v>235</v>
      </c>
      <c r="AT366" s="239" t="s">
        <v>146</v>
      </c>
      <c r="AU366" s="239" t="s">
        <v>81</v>
      </c>
      <c r="AY366" s="19" t="s">
        <v>144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9" t="s">
        <v>79</v>
      </c>
      <c r="BK366" s="240">
        <f>ROUND(I366*H366,2)</f>
        <v>0</v>
      </c>
      <c r="BL366" s="19" t="s">
        <v>235</v>
      </c>
      <c r="BM366" s="239" t="s">
        <v>754</v>
      </c>
    </row>
    <row r="367" s="2" customFormat="1">
      <c r="A367" s="40"/>
      <c r="B367" s="41"/>
      <c r="C367" s="42"/>
      <c r="D367" s="241" t="s">
        <v>153</v>
      </c>
      <c r="E367" s="42"/>
      <c r="F367" s="242" t="s">
        <v>154</v>
      </c>
      <c r="G367" s="42"/>
      <c r="H367" s="42"/>
      <c r="I367" s="148"/>
      <c r="J367" s="42"/>
      <c r="K367" s="42"/>
      <c r="L367" s="46"/>
      <c r="M367" s="243"/>
      <c r="N367" s="244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153</v>
      </c>
      <c r="AU367" s="19" t="s">
        <v>81</v>
      </c>
    </row>
    <row r="368" s="13" customFormat="1">
      <c r="A368" s="13"/>
      <c r="B368" s="245"/>
      <c r="C368" s="246"/>
      <c r="D368" s="241" t="s">
        <v>155</v>
      </c>
      <c r="E368" s="247" t="s">
        <v>19</v>
      </c>
      <c r="F368" s="248" t="s">
        <v>755</v>
      </c>
      <c r="G368" s="246"/>
      <c r="H368" s="249">
        <v>5.1260000000000003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5" t="s">
        <v>155</v>
      </c>
      <c r="AU368" s="255" t="s">
        <v>81</v>
      </c>
      <c r="AV368" s="13" t="s">
        <v>81</v>
      </c>
      <c r="AW368" s="13" t="s">
        <v>33</v>
      </c>
      <c r="AX368" s="13" t="s">
        <v>79</v>
      </c>
      <c r="AY368" s="255" t="s">
        <v>144</v>
      </c>
    </row>
    <row r="369" s="2" customFormat="1" ht="36" customHeight="1">
      <c r="A369" s="40"/>
      <c r="B369" s="41"/>
      <c r="C369" s="228" t="s">
        <v>475</v>
      </c>
      <c r="D369" s="228" t="s">
        <v>146</v>
      </c>
      <c r="E369" s="229" t="s">
        <v>756</v>
      </c>
      <c r="F369" s="230" t="s">
        <v>757</v>
      </c>
      <c r="G369" s="231" t="s">
        <v>203</v>
      </c>
      <c r="H369" s="232">
        <v>3.2000000000000002</v>
      </c>
      <c r="I369" s="233"/>
      <c r="J369" s="234">
        <f>ROUND(I369*H369,2)</f>
        <v>0</v>
      </c>
      <c r="K369" s="230" t="s">
        <v>150</v>
      </c>
      <c r="L369" s="46"/>
      <c r="M369" s="235" t="s">
        <v>19</v>
      </c>
      <c r="N369" s="236" t="s">
        <v>43</v>
      </c>
      <c r="O369" s="86"/>
      <c r="P369" s="237">
        <f>O369*H369</f>
        <v>0</v>
      </c>
      <c r="Q369" s="237">
        <v>0.047789999999999999</v>
      </c>
      <c r="R369" s="237">
        <f>Q369*H369</f>
        <v>0.15292800000000001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235</v>
      </c>
      <c r="AT369" s="239" t="s">
        <v>146</v>
      </c>
      <c r="AU369" s="239" t="s">
        <v>81</v>
      </c>
      <c r="AY369" s="19" t="s">
        <v>144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9" t="s">
        <v>79</v>
      </c>
      <c r="BK369" s="240">
        <f>ROUND(I369*H369,2)</f>
        <v>0</v>
      </c>
      <c r="BL369" s="19" t="s">
        <v>235</v>
      </c>
      <c r="BM369" s="239" t="s">
        <v>758</v>
      </c>
    </row>
    <row r="370" s="2" customFormat="1">
      <c r="A370" s="40"/>
      <c r="B370" s="41"/>
      <c r="C370" s="42"/>
      <c r="D370" s="241" t="s">
        <v>153</v>
      </c>
      <c r="E370" s="42"/>
      <c r="F370" s="242" t="s">
        <v>154</v>
      </c>
      <c r="G370" s="42"/>
      <c r="H370" s="42"/>
      <c r="I370" s="148"/>
      <c r="J370" s="42"/>
      <c r="K370" s="42"/>
      <c r="L370" s="46"/>
      <c r="M370" s="243"/>
      <c r="N370" s="244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153</v>
      </c>
      <c r="AU370" s="19" t="s">
        <v>81</v>
      </c>
    </row>
    <row r="371" s="13" customFormat="1">
      <c r="A371" s="13"/>
      <c r="B371" s="245"/>
      <c r="C371" s="246"/>
      <c r="D371" s="241" t="s">
        <v>155</v>
      </c>
      <c r="E371" s="247" t="s">
        <v>19</v>
      </c>
      <c r="F371" s="248" t="s">
        <v>759</v>
      </c>
      <c r="G371" s="246"/>
      <c r="H371" s="249">
        <v>3.2000000000000002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155</v>
      </c>
      <c r="AU371" s="255" t="s">
        <v>81</v>
      </c>
      <c r="AV371" s="13" t="s">
        <v>81</v>
      </c>
      <c r="AW371" s="13" t="s">
        <v>33</v>
      </c>
      <c r="AX371" s="13" t="s">
        <v>79</v>
      </c>
      <c r="AY371" s="255" t="s">
        <v>144</v>
      </c>
    </row>
    <row r="372" s="2" customFormat="1" ht="24" customHeight="1">
      <c r="A372" s="40"/>
      <c r="B372" s="41"/>
      <c r="C372" s="228" t="s">
        <v>760</v>
      </c>
      <c r="D372" s="228" t="s">
        <v>146</v>
      </c>
      <c r="E372" s="229" t="s">
        <v>761</v>
      </c>
      <c r="F372" s="230" t="s">
        <v>762</v>
      </c>
      <c r="G372" s="231" t="s">
        <v>203</v>
      </c>
      <c r="H372" s="232">
        <v>5.2469999999999999</v>
      </c>
      <c r="I372" s="233"/>
      <c r="J372" s="234">
        <f>ROUND(I372*H372,2)</f>
        <v>0</v>
      </c>
      <c r="K372" s="230" t="s">
        <v>150</v>
      </c>
      <c r="L372" s="46"/>
      <c r="M372" s="235" t="s">
        <v>19</v>
      </c>
      <c r="N372" s="236" t="s">
        <v>43</v>
      </c>
      <c r="O372" s="86"/>
      <c r="P372" s="237">
        <f>O372*H372</f>
        <v>0</v>
      </c>
      <c r="Q372" s="237">
        <v>0.02</v>
      </c>
      <c r="R372" s="237">
        <f>Q372*H372</f>
        <v>0.10494000000000001</v>
      </c>
      <c r="S372" s="237">
        <v>0</v>
      </c>
      <c r="T372" s="23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39" t="s">
        <v>235</v>
      </c>
      <c r="AT372" s="239" t="s">
        <v>146</v>
      </c>
      <c r="AU372" s="239" t="s">
        <v>81</v>
      </c>
      <c r="AY372" s="19" t="s">
        <v>144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9" t="s">
        <v>79</v>
      </c>
      <c r="BK372" s="240">
        <f>ROUND(I372*H372,2)</f>
        <v>0</v>
      </c>
      <c r="BL372" s="19" t="s">
        <v>235</v>
      </c>
      <c r="BM372" s="239" t="s">
        <v>763</v>
      </c>
    </row>
    <row r="373" s="2" customFormat="1">
      <c r="A373" s="40"/>
      <c r="B373" s="41"/>
      <c r="C373" s="42"/>
      <c r="D373" s="241" t="s">
        <v>153</v>
      </c>
      <c r="E373" s="42"/>
      <c r="F373" s="242" t="s">
        <v>154</v>
      </c>
      <c r="G373" s="42"/>
      <c r="H373" s="42"/>
      <c r="I373" s="148"/>
      <c r="J373" s="42"/>
      <c r="K373" s="42"/>
      <c r="L373" s="46"/>
      <c r="M373" s="243"/>
      <c r="N373" s="244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153</v>
      </c>
      <c r="AU373" s="19" t="s">
        <v>81</v>
      </c>
    </row>
    <row r="374" s="13" customFormat="1">
      <c r="A374" s="13"/>
      <c r="B374" s="245"/>
      <c r="C374" s="246"/>
      <c r="D374" s="241" t="s">
        <v>155</v>
      </c>
      <c r="E374" s="247" t="s">
        <v>19</v>
      </c>
      <c r="F374" s="248" t="s">
        <v>764</v>
      </c>
      <c r="G374" s="246"/>
      <c r="H374" s="249">
        <v>5.2469999999999999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155</v>
      </c>
      <c r="AU374" s="255" t="s">
        <v>81</v>
      </c>
      <c r="AV374" s="13" t="s">
        <v>81</v>
      </c>
      <c r="AW374" s="13" t="s">
        <v>33</v>
      </c>
      <c r="AX374" s="13" t="s">
        <v>79</v>
      </c>
      <c r="AY374" s="255" t="s">
        <v>144</v>
      </c>
    </row>
    <row r="375" s="2" customFormat="1" ht="24" customHeight="1">
      <c r="A375" s="40"/>
      <c r="B375" s="41"/>
      <c r="C375" s="228" t="s">
        <v>765</v>
      </c>
      <c r="D375" s="228" t="s">
        <v>146</v>
      </c>
      <c r="E375" s="229" t="s">
        <v>766</v>
      </c>
      <c r="F375" s="230" t="s">
        <v>767</v>
      </c>
      <c r="G375" s="231" t="s">
        <v>203</v>
      </c>
      <c r="H375" s="232">
        <v>5.2469999999999999</v>
      </c>
      <c r="I375" s="233"/>
      <c r="J375" s="234">
        <f>ROUND(I375*H375,2)</f>
        <v>0</v>
      </c>
      <c r="K375" s="230" t="s">
        <v>150</v>
      </c>
      <c r="L375" s="46"/>
      <c r="M375" s="235" t="s">
        <v>19</v>
      </c>
      <c r="N375" s="236" t="s">
        <v>43</v>
      </c>
      <c r="O375" s="86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9" t="s">
        <v>235</v>
      </c>
      <c r="AT375" s="239" t="s">
        <v>146</v>
      </c>
      <c r="AU375" s="239" t="s">
        <v>81</v>
      </c>
      <c r="AY375" s="19" t="s">
        <v>144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9" t="s">
        <v>79</v>
      </c>
      <c r="BK375" s="240">
        <f>ROUND(I375*H375,2)</f>
        <v>0</v>
      </c>
      <c r="BL375" s="19" t="s">
        <v>235</v>
      </c>
      <c r="BM375" s="239" t="s">
        <v>768</v>
      </c>
    </row>
    <row r="376" s="2" customFormat="1">
      <c r="A376" s="40"/>
      <c r="B376" s="41"/>
      <c r="C376" s="42"/>
      <c r="D376" s="241" t="s">
        <v>153</v>
      </c>
      <c r="E376" s="42"/>
      <c r="F376" s="242" t="s">
        <v>154</v>
      </c>
      <c r="G376" s="42"/>
      <c r="H376" s="42"/>
      <c r="I376" s="148"/>
      <c r="J376" s="42"/>
      <c r="K376" s="42"/>
      <c r="L376" s="46"/>
      <c r="M376" s="243"/>
      <c r="N376" s="244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153</v>
      </c>
      <c r="AU376" s="19" t="s">
        <v>81</v>
      </c>
    </row>
    <row r="377" s="2" customFormat="1" ht="16.5" customHeight="1">
      <c r="A377" s="40"/>
      <c r="B377" s="41"/>
      <c r="C377" s="267" t="s">
        <v>769</v>
      </c>
      <c r="D377" s="267" t="s">
        <v>211</v>
      </c>
      <c r="E377" s="268" t="s">
        <v>770</v>
      </c>
      <c r="F377" s="269" t="s">
        <v>771</v>
      </c>
      <c r="G377" s="270" t="s">
        <v>203</v>
      </c>
      <c r="H377" s="271">
        <v>5.7720000000000002</v>
      </c>
      <c r="I377" s="272"/>
      <c r="J377" s="273">
        <f>ROUND(I377*H377,2)</f>
        <v>0</v>
      </c>
      <c r="K377" s="269" t="s">
        <v>150</v>
      </c>
      <c r="L377" s="274"/>
      <c r="M377" s="275" t="s">
        <v>19</v>
      </c>
      <c r="N377" s="276" t="s">
        <v>43</v>
      </c>
      <c r="O377" s="86"/>
      <c r="P377" s="237">
        <f>O377*H377</f>
        <v>0</v>
      </c>
      <c r="Q377" s="237">
        <v>0.00050000000000000001</v>
      </c>
      <c r="R377" s="237">
        <f>Q377*H377</f>
        <v>0.0028860000000000001</v>
      </c>
      <c r="S377" s="237">
        <v>0</v>
      </c>
      <c r="T377" s="23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9" t="s">
        <v>357</v>
      </c>
      <c r="AT377" s="239" t="s">
        <v>211</v>
      </c>
      <c r="AU377" s="239" t="s">
        <v>81</v>
      </c>
      <c r="AY377" s="19" t="s">
        <v>144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9" t="s">
        <v>79</v>
      </c>
      <c r="BK377" s="240">
        <f>ROUND(I377*H377,2)</f>
        <v>0</v>
      </c>
      <c r="BL377" s="19" t="s">
        <v>235</v>
      </c>
      <c r="BM377" s="239" t="s">
        <v>772</v>
      </c>
    </row>
    <row r="378" s="2" customFormat="1">
      <c r="A378" s="40"/>
      <c r="B378" s="41"/>
      <c r="C378" s="42"/>
      <c r="D378" s="241" t="s">
        <v>153</v>
      </c>
      <c r="E378" s="42"/>
      <c r="F378" s="242" t="s">
        <v>154</v>
      </c>
      <c r="G378" s="42"/>
      <c r="H378" s="42"/>
      <c r="I378" s="148"/>
      <c r="J378" s="42"/>
      <c r="K378" s="42"/>
      <c r="L378" s="46"/>
      <c r="M378" s="243"/>
      <c r="N378" s="244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153</v>
      </c>
      <c r="AU378" s="19" t="s">
        <v>81</v>
      </c>
    </row>
    <row r="379" s="13" customFormat="1">
      <c r="A379" s="13"/>
      <c r="B379" s="245"/>
      <c r="C379" s="246"/>
      <c r="D379" s="241" t="s">
        <v>155</v>
      </c>
      <c r="E379" s="247" t="s">
        <v>19</v>
      </c>
      <c r="F379" s="248" t="s">
        <v>764</v>
      </c>
      <c r="G379" s="246"/>
      <c r="H379" s="249">
        <v>5.2469999999999999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155</v>
      </c>
      <c r="AU379" s="255" t="s">
        <v>81</v>
      </c>
      <c r="AV379" s="13" t="s">
        <v>81</v>
      </c>
      <c r="AW379" s="13" t="s">
        <v>33</v>
      </c>
      <c r="AX379" s="13" t="s">
        <v>79</v>
      </c>
      <c r="AY379" s="255" t="s">
        <v>144</v>
      </c>
    </row>
    <row r="380" s="13" customFormat="1">
      <c r="A380" s="13"/>
      <c r="B380" s="245"/>
      <c r="C380" s="246"/>
      <c r="D380" s="241" t="s">
        <v>155</v>
      </c>
      <c r="E380" s="246"/>
      <c r="F380" s="248" t="s">
        <v>773</v>
      </c>
      <c r="G380" s="246"/>
      <c r="H380" s="249">
        <v>5.7720000000000002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155</v>
      </c>
      <c r="AU380" s="255" t="s">
        <v>81</v>
      </c>
      <c r="AV380" s="13" t="s">
        <v>81</v>
      </c>
      <c r="AW380" s="13" t="s">
        <v>4</v>
      </c>
      <c r="AX380" s="13" t="s">
        <v>79</v>
      </c>
      <c r="AY380" s="255" t="s">
        <v>144</v>
      </c>
    </row>
    <row r="381" s="2" customFormat="1" ht="24" customHeight="1">
      <c r="A381" s="40"/>
      <c r="B381" s="41"/>
      <c r="C381" s="228" t="s">
        <v>774</v>
      </c>
      <c r="D381" s="228" t="s">
        <v>146</v>
      </c>
      <c r="E381" s="229" t="s">
        <v>775</v>
      </c>
      <c r="F381" s="230" t="s">
        <v>776</v>
      </c>
      <c r="G381" s="231" t="s">
        <v>225</v>
      </c>
      <c r="H381" s="232">
        <v>5</v>
      </c>
      <c r="I381" s="233"/>
      <c r="J381" s="234">
        <f>ROUND(I381*H381,2)</f>
        <v>0</v>
      </c>
      <c r="K381" s="230" t="s">
        <v>150</v>
      </c>
      <c r="L381" s="46"/>
      <c r="M381" s="235" t="s">
        <v>19</v>
      </c>
      <c r="N381" s="236" t="s">
        <v>43</v>
      </c>
      <c r="O381" s="86"/>
      <c r="P381" s="237">
        <f>O381*H381</f>
        <v>0</v>
      </c>
      <c r="Q381" s="237">
        <v>0.00022000000000000001</v>
      </c>
      <c r="R381" s="237">
        <f>Q381*H381</f>
        <v>0.0011000000000000001</v>
      </c>
      <c r="S381" s="237">
        <v>0</v>
      </c>
      <c r="T381" s="23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9" t="s">
        <v>235</v>
      </c>
      <c r="AT381" s="239" t="s">
        <v>146</v>
      </c>
      <c r="AU381" s="239" t="s">
        <v>81</v>
      </c>
      <c r="AY381" s="19" t="s">
        <v>144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9" t="s">
        <v>79</v>
      </c>
      <c r="BK381" s="240">
        <f>ROUND(I381*H381,2)</f>
        <v>0</v>
      </c>
      <c r="BL381" s="19" t="s">
        <v>235</v>
      </c>
      <c r="BM381" s="239" t="s">
        <v>777</v>
      </c>
    </row>
    <row r="382" s="2" customFormat="1">
      <c r="A382" s="40"/>
      <c r="B382" s="41"/>
      <c r="C382" s="42"/>
      <c r="D382" s="241" t="s">
        <v>153</v>
      </c>
      <c r="E382" s="42"/>
      <c r="F382" s="242" t="s">
        <v>154</v>
      </c>
      <c r="G382" s="42"/>
      <c r="H382" s="42"/>
      <c r="I382" s="148"/>
      <c r="J382" s="42"/>
      <c r="K382" s="42"/>
      <c r="L382" s="46"/>
      <c r="M382" s="243"/>
      <c r="N382" s="244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153</v>
      </c>
      <c r="AU382" s="19" t="s">
        <v>81</v>
      </c>
    </row>
    <row r="383" s="2" customFormat="1" ht="16.5" customHeight="1">
      <c r="A383" s="40"/>
      <c r="B383" s="41"/>
      <c r="C383" s="267" t="s">
        <v>778</v>
      </c>
      <c r="D383" s="267" t="s">
        <v>211</v>
      </c>
      <c r="E383" s="268" t="s">
        <v>779</v>
      </c>
      <c r="F383" s="269" t="s">
        <v>780</v>
      </c>
      <c r="G383" s="270" t="s">
        <v>225</v>
      </c>
      <c r="H383" s="271">
        <v>2</v>
      </c>
      <c r="I383" s="272"/>
      <c r="J383" s="273">
        <f>ROUND(I383*H383,2)</f>
        <v>0</v>
      </c>
      <c r="K383" s="269" t="s">
        <v>150</v>
      </c>
      <c r="L383" s="274"/>
      <c r="M383" s="275" t="s">
        <v>19</v>
      </c>
      <c r="N383" s="276" t="s">
        <v>43</v>
      </c>
      <c r="O383" s="86"/>
      <c r="P383" s="237">
        <f>O383*H383</f>
        <v>0</v>
      </c>
      <c r="Q383" s="237">
        <v>0.023470000000000001</v>
      </c>
      <c r="R383" s="237">
        <f>Q383*H383</f>
        <v>0.046940000000000003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357</v>
      </c>
      <c r="AT383" s="239" t="s">
        <v>211</v>
      </c>
      <c r="AU383" s="239" t="s">
        <v>81</v>
      </c>
      <c r="AY383" s="19" t="s">
        <v>144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9" t="s">
        <v>79</v>
      </c>
      <c r="BK383" s="240">
        <f>ROUND(I383*H383,2)</f>
        <v>0</v>
      </c>
      <c r="BL383" s="19" t="s">
        <v>235</v>
      </c>
      <c r="BM383" s="239" t="s">
        <v>781</v>
      </c>
    </row>
    <row r="384" s="2" customFormat="1">
      <c r="A384" s="40"/>
      <c r="B384" s="41"/>
      <c r="C384" s="42"/>
      <c r="D384" s="241" t="s">
        <v>153</v>
      </c>
      <c r="E384" s="42"/>
      <c r="F384" s="242" t="s">
        <v>154</v>
      </c>
      <c r="G384" s="42"/>
      <c r="H384" s="42"/>
      <c r="I384" s="148"/>
      <c r="J384" s="42"/>
      <c r="K384" s="42"/>
      <c r="L384" s="46"/>
      <c r="M384" s="243"/>
      <c r="N384" s="244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153</v>
      </c>
      <c r="AU384" s="19" t="s">
        <v>81</v>
      </c>
    </row>
    <row r="385" s="2" customFormat="1" ht="16.5" customHeight="1">
      <c r="A385" s="40"/>
      <c r="B385" s="41"/>
      <c r="C385" s="267" t="s">
        <v>782</v>
      </c>
      <c r="D385" s="267" t="s">
        <v>211</v>
      </c>
      <c r="E385" s="268" t="s">
        <v>783</v>
      </c>
      <c r="F385" s="269" t="s">
        <v>784</v>
      </c>
      <c r="G385" s="270" t="s">
        <v>225</v>
      </c>
      <c r="H385" s="271">
        <v>1</v>
      </c>
      <c r="I385" s="272"/>
      <c r="J385" s="273">
        <f>ROUND(I385*H385,2)</f>
        <v>0</v>
      </c>
      <c r="K385" s="269" t="s">
        <v>150</v>
      </c>
      <c r="L385" s="274"/>
      <c r="M385" s="275" t="s">
        <v>19</v>
      </c>
      <c r="N385" s="276" t="s">
        <v>43</v>
      </c>
      <c r="O385" s="86"/>
      <c r="P385" s="237">
        <f>O385*H385</f>
        <v>0</v>
      </c>
      <c r="Q385" s="237">
        <v>0.0241</v>
      </c>
      <c r="R385" s="237">
        <f>Q385*H385</f>
        <v>0.0241</v>
      </c>
      <c r="S385" s="237">
        <v>0</v>
      </c>
      <c r="T385" s="23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9" t="s">
        <v>357</v>
      </c>
      <c r="AT385" s="239" t="s">
        <v>211</v>
      </c>
      <c r="AU385" s="239" t="s">
        <v>81</v>
      </c>
      <c r="AY385" s="19" t="s">
        <v>144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9" t="s">
        <v>79</v>
      </c>
      <c r="BK385" s="240">
        <f>ROUND(I385*H385,2)</f>
        <v>0</v>
      </c>
      <c r="BL385" s="19" t="s">
        <v>235</v>
      </c>
      <c r="BM385" s="239" t="s">
        <v>785</v>
      </c>
    </row>
    <row r="386" s="2" customFormat="1">
      <c r="A386" s="40"/>
      <c r="B386" s="41"/>
      <c r="C386" s="42"/>
      <c r="D386" s="241" t="s">
        <v>153</v>
      </c>
      <c r="E386" s="42"/>
      <c r="F386" s="242" t="s">
        <v>154</v>
      </c>
      <c r="G386" s="42"/>
      <c r="H386" s="42"/>
      <c r="I386" s="148"/>
      <c r="J386" s="42"/>
      <c r="K386" s="42"/>
      <c r="L386" s="46"/>
      <c r="M386" s="243"/>
      <c r="N386" s="244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153</v>
      </c>
      <c r="AU386" s="19" t="s">
        <v>81</v>
      </c>
    </row>
    <row r="387" s="2" customFormat="1" ht="16.5" customHeight="1">
      <c r="A387" s="40"/>
      <c r="B387" s="41"/>
      <c r="C387" s="267" t="s">
        <v>786</v>
      </c>
      <c r="D387" s="267" t="s">
        <v>211</v>
      </c>
      <c r="E387" s="268" t="s">
        <v>787</v>
      </c>
      <c r="F387" s="269" t="s">
        <v>788</v>
      </c>
      <c r="G387" s="270" t="s">
        <v>225</v>
      </c>
      <c r="H387" s="271">
        <v>2</v>
      </c>
      <c r="I387" s="272"/>
      <c r="J387" s="273">
        <f>ROUND(I387*H387,2)</f>
        <v>0</v>
      </c>
      <c r="K387" s="269" t="s">
        <v>150</v>
      </c>
      <c r="L387" s="274"/>
      <c r="M387" s="275" t="s">
        <v>19</v>
      </c>
      <c r="N387" s="276" t="s">
        <v>43</v>
      </c>
      <c r="O387" s="86"/>
      <c r="P387" s="237">
        <f>O387*H387</f>
        <v>0</v>
      </c>
      <c r="Q387" s="237">
        <v>0.024709999999999999</v>
      </c>
      <c r="R387" s="237">
        <f>Q387*H387</f>
        <v>0.049419999999999999</v>
      </c>
      <c r="S387" s="237">
        <v>0</v>
      </c>
      <c r="T387" s="23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9" t="s">
        <v>357</v>
      </c>
      <c r="AT387" s="239" t="s">
        <v>211</v>
      </c>
      <c r="AU387" s="239" t="s">
        <v>81</v>
      </c>
      <c r="AY387" s="19" t="s">
        <v>144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9" t="s">
        <v>79</v>
      </c>
      <c r="BK387" s="240">
        <f>ROUND(I387*H387,2)</f>
        <v>0</v>
      </c>
      <c r="BL387" s="19" t="s">
        <v>235</v>
      </c>
      <c r="BM387" s="239" t="s">
        <v>789</v>
      </c>
    </row>
    <row r="388" s="2" customFormat="1">
      <c r="A388" s="40"/>
      <c r="B388" s="41"/>
      <c r="C388" s="42"/>
      <c r="D388" s="241" t="s">
        <v>153</v>
      </c>
      <c r="E388" s="42"/>
      <c r="F388" s="242" t="s">
        <v>154</v>
      </c>
      <c r="G388" s="42"/>
      <c r="H388" s="42"/>
      <c r="I388" s="148"/>
      <c r="J388" s="42"/>
      <c r="K388" s="42"/>
      <c r="L388" s="46"/>
      <c r="M388" s="243"/>
      <c r="N388" s="244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153</v>
      </c>
      <c r="AU388" s="19" t="s">
        <v>81</v>
      </c>
    </row>
    <row r="389" s="2" customFormat="1" ht="24" customHeight="1">
      <c r="A389" s="40"/>
      <c r="B389" s="41"/>
      <c r="C389" s="228" t="s">
        <v>790</v>
      </c>
      <c r="D389" s="228" t="s">
        <v>146</v>
      </c>
      <c r="E389" s="229" t="s">
        <v>791</v>
      </c>
      <c r="F389" s="230" t="s">
        <v>792</v>
      </c>
      <c r="G389" s="231" t="s">
        <v>225</v>
      </c>
      <c r="H389" s="232">
        <v>1</v>
      </c>
      <c r="I389" s="233"/>
      <c r="J389" s="234">
        <f>ROUND(I389*H389,2)</f>
        <v>0</v>
      </c>
      <c r="K389" s="230" t="s">
        <v>150</v>
      </c>
      <c r="L389" s="46"/>
      <c r="M389" s="235" t="s">
        <v>19</v>
      </c>
      <c r="N389" s="236" t="s">
        <v>43</v>
      </c>
      <c r="O389" s="86"/>
      <c r="P389" s="237">
        <f>O389*H389</f>
        <v>0</v>
      </c>
      <c r="Q389" s="237">
        <v>0.00022000000000000001</v>
      </c>
      <c r="R389" s="237">
        <f>Q389*H389</f>
        <v>0.00022000000000000001</v>
      </c>
      <c r="S389" s="237">
        <v>0</v>
      </c>
      <c r="T389" s="238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9" t="s">
        <v>235</v>
      </c>
      <c r="AT389" s="239" t="s">
        <v>146</v>
      </c>
      <c r="AU389" s="239" t="s">
        <v>81</v>
      </c>
      <c r="AY389" s="19" t="s">
        <v>144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9" t="s">
        <v>79</v>
      </c>
      <c r="BK389" s="240">
        <f>ROUND(I389*H389,2)</f>
        <v>0</v>
      </c>
      <c r="BL389" s="19" t="s">
        <v>235</v>
      </c>
      <c r="BM389" s="239" t="s">
        <v>793</v>
      </c>
    </row>
    <row r="390" s="2" customFormat="1">
      <c r="A390" s="40"/>
      <c r="B390" s="41"/>
      <c r="C390" s="42"/>
      <c r="D390" s="241" t="s">
        <v>153</v>
      </c>
      <c r="E390" s="42"/>
      <c r="F390" s="242" t="s">
        <v>154</v>
      </c>
      <c r="G390" s="42"/>
      <c r="H390" s="42"/>
      <c r="I390" s="148"/>
      <c r="J390" s="42"/>
      <c r="K390" s="42"/>
      <c r="L390" s="46"/>
      <c r="M390" s="243"/>
      <c r="N390" s="244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153</v>
      </c>
      <c r="AU390" s="19" t="s">
        <v>81</v>
      </c>
    </row>
    <row r="391" s="2" customFormat="1" ht="16.5" customHeight="1">
      <c r="A391" s="40"/>
      <c r="B391" s="41"/>
      <c r="C391" s="267" t="s">
        <v>794</v>
      </c>
      <c r="D391" s="267" t="s">
        <v>211</v>
      </c>
      <c r="E391" s="268" t="s">
        <v>795</v>
      </c>
      <c r="F391" s="269" t="s">
        <v>796</v>
      </c>
      <c r="G391" s="270" t="s">
        <v>225</v>
      </c>
      <c r="H391" s="271">
        <v>1</v>
      </c>
      <c r="I391" s="272"/>
      <c r="J391" s="273">
        <f>ROUND(I391*H391,2)</f>
        <v>0</v>
      </c>
      <c r="K391" s="269" t="s">
        <v>150</v>
      </c>
      <c r="L391" s="274"/>
      <c r="M391" s="275" t="s">
        <v>19</v>
      </c>
      <c r="N391" s="276" t="s">
        <v>43</v>
      </c>
      <c r="O391" s="86"/>
      <c r="P391" s="237">
        <f>O391*H391</f>
        <v>0</v>
      </c>
      <c r="Q391" s="237">
        <v>0.031399999999999997</v>
      </c>
      <c r="R391" s="237">
        <f>Q391*H391</f>
        <v>0.031399999999999997</v>
      </c>
      <c r="S391" s="237">
        <v>0</v>
      </c>
      <c r="T391" s="238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39" t="s">
        <v>357</v>
      </c>
      <c r="AT391" s="239" t="s">
        <v>211</v>
      </c>
      <c r="AU391" s="239" t="s">
        <v>81</v>
      </c>
      <c r="AY391" s="19" t="s">
        <v>144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9" t="s">
        <v>79</v>
      </c>
      <c r="BK391" s="240">
        <f>ROUND(I391*H391,2)</f>
        <v>0</v>
      </c>
      <c r="BL391" s="19" t="s">
        <v>235</v>
      </c>
      <c r="BM391" s="239" t="s">
        <v>797</v>
      </c>
    </row>
    <row r="392" s="2" customFormat="1">
      <c r="A392" s="40"/>
      <c r="B392" s="41"/>
      <c r="C392" s="42"/>
      <c r="D392" s="241" t="s">
        <v>153</v>
      </c>
      <c r="E392" s="42"/>
      <c r="F392" s="242" t="s">
        <v>154</v>
      </c>
      <c r="G392" s="42"/>
      <c r="H392" s="42"/>
      <c r="I392" s="148"/>
      <c r="J392" s="42"/>
      <c r="K392" s="42"/>
      <c r="L392" s="46"/>
      <c r="M392" s="243"/>
      <c r="N392" s="244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153</v>
      </c>
      <c r="AU392" s="19" t="s">
        <v>81</v>
      </c>
    </row>
    <row r="393" s="2" customFormat="1" ht="24" customHeight="1">
      <c r="A393" s="40"/>
      <c r="B393" s="41"/>
      <c r="C393" s="228" t="s">
        <v>798</v>
      </c>
      <c r="D393" s="228" t="s">
        <v>146</v>
      </c>
      <c r="E393" s="229" t="s">
        <v>799</v>
      </c>
      <c r="F393" s="230" t="s">
        <v>800</v>
      </c>
      <c r="G393" s="231" t="s">
        <v>374</v>
      </c>
      <c r="H393" s="277"/>
      <c r="I393" s="233"/>
      <c r="J393" s="234">
        <f>ROUND(I393*H393,2)</f>
        <v>0</v>
      </c>
      <c r="K393" s="230" t="s">
        <v>150</v>
      </c>
      <c r="L393" s="46"/>
      <c r="M393" s="235" t="s">
        <v>19</v>
      </c>
      <c r="N393" s="236" t="s">
        <v>43</v>
      </c>
      <c r="O393" s="86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235</v>
      </c>
      <c r="AT393" s="239" t="s">
        <v>146</v>
      </c>
      <c r="AU393" s="239" t="s">
        <v>81</v>
      </c>
      <c r="AY393" s="19" t="s">
        <v>144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9" t="s">
        <v>79</v>
      </c>
      <c r="BK393" s="240">
        <f>ROUND(I393*H393,2)</f>
        <v>0</v>
      </c>
      <c r="BL393" s="19" t="s">
        <v>235</v>
      </c>
      <c r="BM393" s="239" t="s">
        <v>801</v>
      </c>
    </row>
    <row r="394" s="2" customFormat="1">
      <c r="A394" s="40"/>
      <c r="B394" s="41"/>
      <c r="C394" s="42"/>
      <c r="D394" s="241" t="s">
        <v>153</v>
      </c>
      <c r="E394" s="42"/>
      <c r="F394" s="242" t="s">
        <v>154</v>
      </c>
      <c r="G394" s="42"/>
      <c r="H394" s="42"/>
      <c r="I394" s="148"/>
      <c r="J394" s="42"/>
      <c r="K394" s="42"/>
      <c r="L394" s="46"/>
      <c r="M394" s="243"/>
      <c r="N394" s="244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81</v>
      </c>
    </row>
    <row r="395" s="12" customFormat="1" ht="22.8" customHeight="1">
      <c r="A395" s="12"/>
      <c r="B395" s="212"/>
      <c r="C395" s="213"/>
      <c r="D395" s="214" t="s">
        <v>71</v>
      </c>
      <c r="E395" s="226" t="s">
        <v>802</v>
      </c>
      <c r="F395" s="226" t="s">
        <v>803</v>
      </c>
      <c r="G395" s="213"/>
      <c r="H395" s="213"/>
      <c r="I395" s="216"/>
      <c r="J395" s="227">
        <f>BK395</f>
        <v>0</v>
      </c>
      <c r="K395" s="213"/>
      <c r="L395" s="218"/>
      <c r="M395" s="219"/>
      <c r="N395" s="220"/>
      <c r="O395" s="220"/>
      <c r="P395" s="221">
        <f>SUM(P396:P402)</f>
        <v>0</v>
      </c>
      <c r="Q395" s="220"/>
      <c r="R395" s="221">
        <f>SUM(R396:R402)</f>
        <v>0.0057459</v>
      </c>
      <c r="S395" s="220"/>
      <c r="T395" s="222">
        <f>SUM(T396:T402)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3" t="s">
        <v>81</v>
      </c>
      <c r="AT395" s="224" t="s">
        <v>71</v>
      </c>
      <c r="AU395" s="224" t="s">
        <v>79</v>
      </c>
      <c r="AY395" s="223" t="s">
        <v>144</v>
      </c>
      <c r="BK395" s="225">
        <f>SUM(BK396:BK402)</f>
        <v>0</v>
      </c>
    </row>
    <row r="396" s="2" customFormat="1" ht="24" customHeight="1">
      <c r="A396" s="40"/>
      <c r="B396" s="41"/>
      <c r="C396" s="228" t="s">
        <v>804</v>
      </c>
      <c r="D396" s="228" t="s">
        <v>146</v>
      </c>
      <c r="E396" s="229" t="s">
        <v>805</v>
      </c>
      <c r="F396" s="230" t="s">
        <v>806</v>
      </c>
      <c r="G396" s="231" t="s">
        <v>327</v>
      </c>
      <c r="H396" s="232">
        <v>3.21</v>
      </c>
      <c r="I396" s="233"/>
      <c r="J396" s="234">
        <f>ROUND(I396*H396,2)</f>
        <v>0</v>
      </c>
      <c r="K396" s="230" t="s">
        <v>150</v>
      </c>
      <c r="L396" s="46"/>
      <c r="M396" s="235" t="s">
        <v>19</v>
      </c>
      <c r="N396" s="236" t="s">
        <v>43</v>
      </c>
      <c r="O396" s="86"/>
      <c r="P396" s="237">
        <f>O396*H396</f>
        <v>0</v>
      </c>
      <c r="Q396" s="237">
        <v>0.0017899999999999999</v>
      </c>
      <c r="R396" s="237">
        <f>Q396*H396</f>
        <v>0.0057459</v>
      </c>
      <c r="S396" s="237">
        <v>0</v>
      </c>
      <c r="T396" s="23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9" t="s">
        <v>235</v>
      </c>
      <c r="AT396" s="239" t="s">
        <v>146</v>
      </c>
      <c r="AU396" s="239" t="s">
        <v>81</v>
      </c>
      <c r="AY396" s="19" t="s">
        <v>144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9" t="s">
        <v>79</v>
      </c>
      <c r="BK396" s="240">
        <f>ROUND(I396*H396,2)</f>
        <v>0</v>
      </c>
      <c r="BL396" s="19" t="s">
        <v>235</v>
      </c>
      <c r="BM396" s="239" t="s">
        <v>807</v>
      </c>
    </row>
    <row r="397" s="2" customFormat="1">
      <c r="A397" s="40"/>
      <c r="B397" s="41"/>
      <c r="C397" s="42"/>
      <c r="D397" s="241" t="s">
        <v>153</v>
      </c>
      <c r="E397" s="42"/>
      <c r="F397" s="242" t="s">
        <v>154</v>
      </c>
      <c r="G397" s="42"/>
      <c r="H397" s="42"/>
      <c r="I397" s="148"/>
      <c r="J397" s="42"/>
      <c r="K397" s="42"/>
      <c r="L397" s="46"/>
      <c r="M397" s="243"/>
      <c r="N397" s="244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153</v>
      </c>
      <c r="AU397" s="19" t="s">
        <v>81</v>
      </c>
    </row>
    <row r="398" s="13" customFormat="1">
      <c r="A398" s="13"/>
      <c r="B398" s="245"/>
      <c r="C398" s="246"/>
      <c r="D398" s="241" t="s">
        <v>155</v>
      </c>
      <c r="E398" s="247" t="s">
        <v>19</v>
      </c>
      <c r="F398" s="248" t="s">
        <v>808</v>
      </c>
      <c r="G398" s="246"/>
      <c r="H398" s="249">
        <v>1.6299999999999999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155</v>
      </c>
      <c r="AU398" s="255" t="s">
        <v>81</v>
      </c>
      <c r="AV398" s="13" t="s">
        <v>81</v>
      </c>
      <c r="AW398" s="13" t="s">
        <v>33</v>
      </c>
      <c r="AX398" s="13" t="s">
        <v>72</v>
      </c>
      <c r="AY398" s="255" t="s">
        <v>144</v>
      </c>
    </row>
    <row r="399" s="13" customFormat="1">
      <c r="A399" s="13"/>
      <c r="B399" s="245"/>
      <c r="C399" s="246"/>
      <c r="D399" s="241" t="s">
        <v>155</v>
      </c>
      <c r="E399" s="247" t="s">
        <v>19</v>
      </c>
      <c r="F399" s="248" t="s">
        <v>809</v>
      </c>
      <c r="G399" s="246"/>
      <c r="H399" s="249">
        <v>1.5800000000000001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155</v>
      </c>
      <c r="AU399" s="255" t="s">
        <v>81</v>
      </c>
      <c r="AV399" s="13" t="s">
        <v>81</v>
      </c>
      <c r="AW399" s="13" t="s">
        <v>33</v>
      </c>
      <c r="AX399" s="13" t="s">
        <v>72</v>
      </c>
      <c r="AY399" s="255" t="s">
        <v>144</v>
      </c>
    </row>
    <row r="400" s="14" customFormat="1">
      <c r="A400" s="14"/>
      <c r="B400" s="256"/>
      <c r="C400" s="257"/>
      <c r="D400" s="241" t="s">
        <v>155</v>
      </c>
      <c r="E400" s="258" t="s">
        <v>19</v>
      </c>
      <c r="F400" s="259" t="s">
        <v>170</v>
      </c>
      <c r="G400" s="257"/>
      <c r="H400" s="260">
        <v>3.21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155</v>
      </c>
      <c r="AU400" s="266" t="s">
        <v>81</v>
      </c>
      <c r="AV400" s="14" t="s">
        <v>151</v>
      </c>
      <c r="AW400" s="14" t="s">
        <v>33</v>
      </c>
      <c r="AX400" s="14" t="s">
        <v>79</v>
      </c>
      <c r="AY400" s="266" t="s">
        <v>144</v>
      </c>
    </row>
    <row r="401" s="2" customFormat="1" ht="24" customHeight="1">
      <c r="A401" s="40"/>
      <c r="B401" s="41"/>
      <c r="C401" s="228" t="s">
        <v>810</v>
      </c>
      <c r="D401" s="228" t="s">
        <v>146</v>
      </c>
      <c r="E401" s="229" t="s">
        <v>811</v>
      </c>
      <c r="F401" s="230" t="s">
        <v>812</v>
      </c>
      <c r="G401" s="231" t="s">
        <v>374</v>
      </c>
      <c r="H401" s="277"/>
      <c r="I401" s="233"/>
      <c r="J401" s="234">
        <f>ROUND(I401*H401,2)</f>
        <v>0</v>
      </c>
      <c r="K401" s="230" t="s">
        <v>150</v>
      </c>
      <c r="L401" s="46"/>
      <c r="M401" s="235" t="s">
        <v>19</v>
      </c>
      <c r="N401" s="236" t="s">
        <v>43</v>
      </c>
      <c r="O401" s="86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235</v>
      </c>
      <c r="AT401" s="239" t="s">
        <v>146</v>
      </c>
      <c r="AU401" s="239" t="s">
        <v>81</v>
      </c>
      <c r="AY401" s="19" t="s">
        <v>144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9" t="s">
        <v>79</v>
      </c>
      <c r="BK401" s="240">
        <f>ROUND(I401*H401,2)</f>
        <v>0</v>
      </c>
      <c r="BL401" s="19" t="s">
        <v>235</v>
      </c>
      <c r="BM401" s="239" t="s">
        <v>813</v>
      </c>
    </row>
    <row r="402" s="2" customFormat="1">
      <c r="A402" s="40"/>
      <c r="B402" s="41"/>
      <c r="C402" s="42"/>
      <c r="D402" s="241" t="s">
        <v>153</v>
      </c>
      <c r="E402" s="42"/>
      <c r="F402" s="242" t="s">
        <v>154</v>
      </c>
      <c r="G402" s="42"/>
      <c r="H402" s="42"/>
      <c r="I402" s="148"/>
      <c r="J402" s="42"/>
      <c r="K402" s="42"/>
      <c r="L402" s="46"/>
      <c r="M402" s="243"/>
      <c r="N402" s="244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153</v>
      </c>
      <c r="AU402" s="19" t="s">
        <v>81</v>
      </c>
    </row>
    <row r="403" s="12" customFormat="1" ht="22.8" customHeight="1">
      <c r="A403" s="12"/>
      <c r="B403" s="212"/>
      <c r="C403" s="213"/>
      <c r="D403" s="214" t="s">
        <v>71</v>
      </c>
      <c r="E403" s="226" t="s">
        <v>814</v>
      </c>
      <c r="F403" s="226" t="s">
        <v>815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SUM(P404:P479)</f>
        <v>0</v>
      </c>
      <c r="Q403" s="220"/>
      <c r="R403" s="221">
        <f>SUM(R404:R479)</f>
        <v>0.46002422000000004</v>
      </c>
      <c r="S403" s="220"/>
      <c r="T403" s="222">
        <f>SUM(T404:T479)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81</v>
      </c>
      <c r="AT403" s="224" t="s">
        <v>71</v>
      </c>
      <c r="AU403" s="224" t="s">
        <v>79</v>
      </c>
      <c r="AY403" s="223" t="s">
        <v>144</v>
      </c>
      <c r="BK403" s="225">
        <f>SUM(BK404:BK479)</f>
        <v>0</v>
      </c>
    </row>
    <row r="404" s="2" customFormat="1" ht="16.5" customHeight="1">
      <c r="A404" s="40"/>
      <c r="B404" s="41"/>
      <c r="C404" s="228" t="s">
        <v>816</v>
      </c>
      <c r="D404" s="228" t="s">
        <v>146</v>
      </c>
      <c r="E404" s="229" t="s">
        <v>817</v>
      </c>
      <c r="F404" s="230" t="s">
        <v>818</v>
      </c>
      <c r="G404" s="231" t="s">
        <v>203</v>
      </c>
      <c r="H404" s="232">
        <v>5.2969999999999997</v>
      </c>
      <c r="I404" s="233"/>
      <c r="J404" s="234">
        <f>ROUND(I404*H404,2)</f>
        <v>0</v>
      </c>
      <c r="K404" s="230" t="s">
        <v>150</v>
      </c>
      <c r="L404" s="46"/>
      <c r="M404" s="235" t="s">
        <v>19</v>
      </c>
      <c r="N404" s="236" t="s">
        <v>43</v>
      </c>
      <c r="O404" s="86"/>
      <c r="P404" s="237">
        <f>O404*H404</f>
        <v>0</v>
      </c>
      <c r="Q404" s="237">
        <v>0.00025999999999999998</v>
      </c>
      <c r="R404" s="237">
        <f>Q404*H404</f>
        <v>0.0013772199999999998</v>
      </c>
      <c r="S404" s="237">
        <v>0</v>
      </c>
      <c r="T404" s="23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9" t="s">
        <v>235</v>
      </c>
      <c r="AT404" s="239" t="s">
        <v>146</v>
      </c>
      <c r="AU404" s="239" t="s">
        <v>81</v>
      </c>
      <c r="AY404" s="19" t="s">
        <v>144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9" t="s">
        <v>79</v>
      </c>
      <c r="BK404" s="240">
        <f>ROUND(I404*H404,2)</f>
        <v>0</v>
      </c>
      <c r="BL404" s="19" t="s">
        <v>235</v>
      </c>
      <c r="BM404" s="239" t="s">
        <v>819</v>
      </c>
    </row>
    <row r="405" s="2" customFormat="1">
      <c r="A405" s="40"/>
      <c r="B405" s="41"/>
      <c r="C405" s="42"/>
      <c r="D405" s="241" t="s">
        <v>153</v>
      </c>
      <c r="E405" s="42"/>
      <c r="F405" s="242" t="s">
        <v>154</v>
      </c>
      <c r="G405" s="42"/>
      <c r="H405" s="42"/>
      <c r="I405" s="148"/>
      <c r="J405" s="42"/>
      <c r="K405" s="42"/>
      <c r="L405" s="46"/>
      <c r="M405" s="243"/>
      <c r="N405" s="244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153</v>
      </c>
      <c r="AU405" s="19" t="s">
        <v>81</v>
      </c>
    </row>
    <row r="406" s="13" customFormat="1">
      <c r="A406" s="13"/>
      <c r="B406" s="245"/>
      <c r="C406" s="246"/>
      <c r="D406" s="241" t="s">
        <v>155</v>
      </c>
      <c r="E406" s="247" t="s">
        <v>19</v>
      </c>
      <c r="F406" s="248" t="s">
        <v>820</v>
      </c>
      <c r="G406" s="246"/>
      <c r="H406" s="249">
        <v>2.6899999999999999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155</v>
      </c>
      <c r="AU406" s="255" t="s">
        <v>81</v>
      </c>
      <c r="AV406" s="13" t="s">
        <v>81</v>
      </c>
      <c r="AW406" s="13" t="s">
        <v>33</v>
      </c>
      <c r="AX406" s="13" t="s">
        <v>72</v>
      </c>
      <c r="AY406" s="255" t="s">
        <v>144</v>
      </c>
    </row>
    <row r="407" s="13" customFormat="1">
      <c r="A407" s="13"/>
      <c r="B407" s="245"/>
      <c r="C407" s="246"/>
      <c r="D407" s="241" t="s">
        <v>155</v>
      </c>
      <c r="E407" s="247" t="s">
        <v>19</v>
      </c>
      <c r="F407" s="248" t="s">
        <v>821</v>
      </c>
      <c r="G407" s="246"/>
      <c r="H407" s="249">
        <v>2.6070000000000002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155</v>
      </c>
      <c r="AU407" s="255" t="s">
        <v>81</v>
      </c>
      <c r="AV407" s="13" t="s">
        <v>81</v>
      </c>
      <c r="AW407" s="13" t="s">
        <v>33</v>
      </c>
      <c r="AX407" s="13" t="s">
        <v>72</v>
      </c>
      <c r="AY407" s="255" t="s">
        <v>144</v>
      </c>
    </row>
    <row r="408" s="14" customFormat="1">
      <c r="A408" s="14"/>
      <c r="B408" s="256"/>
      <c r="C408" s="257"/>
      <c r="D408" s="241" t="s">
        <v>155</v>
      </c>
      <c r="E408" s="258" t="s">
        <v>19</v>
      </c>
      <c r="F408" s="259" t="s">
        <v>170</v>
      </c>
      <c r="G408" s="257"/>
      <c r="H408" s="260">
        <v>5.2969999999999997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155</v>
      </c>
      <c r="AU408" s="266" t="s">
        <v>81</v>
      </c>
      <c r="AV408" s="14" t="s">
        <v>151</v>
      </c>
      <c r="AW408" s="14" t="s">
        <v>33</v>
      </c>
      <c r="AX408" s="14" t="s">
        <v>79</v>
      </c>
      <c r="AY408" s="266" t="s">
        <v>144</v>
      </c>
    </row>
    <row r="409" s="2" customFormat="1" ht="16.5" customHeight="1">
      <c r="A409" s="40"/>
      <c r="B409" s="41"/>
      <c r="C409" s="267" t="s">
        <v>822</v>
      </c>
      <c r="D409" s="267" t="s">
        <v>211</v>
      </c>
      <c r="E409" s="268" t="s">
        <v>823</v>
      </c>
      <c r="F409" s="269" t="s">
        <v>824</v>
      </c>
      <c r="G409" s="270" t="s">
        <v>225</v>
      </c>
      <c r="H409" s="271">
        <v>1</v>
      </c>
      <c r="I409" s="272"/>
      <c r="J409" s="273">
        <f>ROUND(I409*H409,2)</f>
        <v>0</v>
      </c>
      <c r="K409" s="269" t="s">
        <v>19</v>
      </c>
      <c r="L409" s="274"/>
      <c r="M409" s="275" t="s">
        <v>19</v>
      </c>
      <c r="N409" s="276" t="s">
        <v>43</v>
      </c>
      <c r="O409" s="86"/>
      <c r="P409" s="237">
        <f>O409*H409</f>
        <v>0</v>
      </c>
      <c r="Q409" s="237">
        <v>0.035999999999999997</v>
      </c>
      <c r="R409" s="237">
        <f>Q409*H409</f>
        <v>0.035999999999999997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357</v>
      </c>
      <c r="AT409" s="239" t="s">
        <v>211</v>
      </c>
      <c r="AU409" s="239" t="s">
        <v>81</v>
      </c>
      <c r="AY409" s="19" t="s">
        <v>144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9" t="s">
        <v>79</v>
      </c>
      <c r="BK409" s="240">
        <f>ROUND(I409*H409,2)</f>
        <v>0</v>
      </c>
      <c r="BL409" s="19" t="s">
        <v>235</v>
      </c>
      <c r="BM409" s="239" t="s">
        <v>825</v>
      </c>
    </row>
    <row r="410" s="2" customFormat="1">
      <c r="A410" s="40"/>
      <c r="B410" s="41"/>
      <c r="C410" s="42"/>
      <c r="D410" s="241" t="s">
        <v>153</v>
      </c>
      <c r="E410" s="42"/>
      <c r="F410" s="242" t="s">
        <v>154</v>
      </c>
      <c r="G410" s="42"/>
      <c r="H410" s="42"/>
      <c r="I410" s="148"/>
      <c r="J410" s="42"/>
      <c r="K410" s="42"/>
      <c r="L410" s="46"/>
      <c r="M410" s="243"/>
      <c r="N410" s="244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153</v>
      </c>
      <c r="AU410" s="19" t="s">
        <v>81</v>
      </c>
    </row>
    <row r="411" s="2" customFormat="1" ht="16.5" customHeight="1">
      <c r="A411" s="40"/>
      <c r="B411" s="41"/>
      <c r="C411" s="267" t="s">
        <v>826</v>
      </c>
      <c r="D411" s="267" t="s">
        <v>211</v>
      </c>
      <c r="E411" s="268" t="s">
        <v>827</v>
      </c>
      <c r="F411" s="269" t="s">
        <v>828</v>
      </c>
      <c r="G411" s="270" t="s">
        <v>225</v>
      </c>
      <c r="H411" s="271">
        <v>1</v>
      </c>
      <c r="I411" s="272"/>
      <c r="J411" s="273">
        <f>ROUND(I411*H411,2)</f>
        <v>0</v>
      </c>
      <c r="K411" s="269" t="s">
        <v>19</v>
      </c>
      <c r="L411" s="274"/>
      <c r="M411" s="275" t="s">
        <v>19</v>
      </c>
      <c r="N411" s="276" t="s">
        <v>43</v>
      </c>
      <c r="O411" s="86"/>
      <c r="P411" s="237">
        <f>O411*H411</f>
        <v>0</v>
      </c>
      <c r="Q411" s="237">
        <v>0.035999999999999997</v>
      </c>
      <c r="R411" s="237">
        <f>Q411*H411</f>
        <v>0.035999999999999997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357</v>
      </c>
      <c r="AT411" s="239" t="s">
        <v>211</v>
      </c>
      <c r="AU411" s="239" t="s">
        <v>81</v>
      </c>
      <c r="AY411" s="19" t="s">
        <v>144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9" t="s">
        <v>79</v>
      </c>
      <c r="BK411" s="240">
        <f>ROUND(I411*H411,2)</f>
        <v>0</v>
      </c>
      <c r="BL411" s="19" t="s">
        <v>235</v>
      </c>
      <c r="BM411" s="239" t="s">
        <v>829</v>
      </c>
    </row>
    <row r="412" s="2" customFormat="1">
      <c r="A412" s="40"/>
      <c r="B412" s="41"/>
      <c r="C412" s="42"/>
      <c r="D412" s="241" t="s">
        <v>153</v>
      </c>
      <c r="E412" s="42"/>
      <c r="F412" s="242" t="s">
        <v>154</v>
      </c>
      <c r="G412" s="42"/>
      <c r="H412" s="42"/>
      <c r="I412" s="148"/>
      <c r="J412" s="42"/>
      <c r="K412" s="42"/>
      <c r="L412" s="46"/>
      <c r="M412" s="243"/>
      <c r="N412" s="244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153</v>
      </c>
      <c r="AU412" s="19" t="s">
        <v>81</v>
      </c>
    </row>
    <row r="413" s="2" customFormat="1" ht="24" customHeight="1">
      <c r="A413" s="40"/>
      <c r="B413" s="41"/>
      <c r="C413" s="228" t="s">
        <v>830</v>
      </c>
      <c r="D413" s="228" t="s">
        <v>146</v>
      </c>
      <c r="E413" s="229" t="s">
        <v>831</v>
      </c>
      <c r="F413" s="230" t="s">
        <v>832</v>
      </c>
      <c r="G413" s="231" t="s">
        <v>225</v>
      </c>
      <c r="H413" s="232">
        <v>2</v>
      </c>
      <c r="I413" s="233"/>
      <c r="J413" s="234">
        <f>ROUND(I413*H413,2)</f>
        <v>0</v>
      </c>
      <c r="K413" s="230" t="s">
        <v>150</v>
      </c>
      <c r="L413" s="46"/>
      <c r="M413" s="235" t="s">
        <v>19</v>
      </c>
      <c r="N413" s="236" t="s">
        <v>43</v>
      </c>
      <c r="O413" s="86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151</v>
      </c>
      <c r="AT413" s="239" t="s">
        <v>146</v>
      </c>
      <c r="AU413" s="239" t="s">
        <v>81</v>
      </c>
      <c r="AY413" s="19" t="s">
        <v>144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9" t="s">
        <v>79</v>
      </c>
      <c r="BK413" s="240">
        <f>ROUND(I413*H413,2)</f>
        <v>0</v>
      </c>
      <c r="BL413" s="19" t="s">
        <v>151</v>
      </c>
      <c r="BM413" s="239" t="s">
        <v>833</v>
      </c>
    </row>
    <row r="414" s="2" customFormat="1">
      <c r="A414" s="40"/>
      <c r="B414" s="41"/>
      <c r="C414" s="42"/>
      <c r="D414" s="241" t="s">
        <v>153</v>
      </c>
      <c r="E414" s="42"/>
      <c r="F414" s="242" t="s">
        <v>154</v>
      </c>
      <c r="G414" s="42"/>
      <c r="H414" s="42"/>
      <c r="I414" s="148"/>
      <c r="J414" s="42"/>
      <c r="K414" s="42"/>
      <c r="L414" s="46"/>
      <c r="M414" s="243"/>
      <c r="N414" s="244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153</v>
      </c>
      <c r="AU414" s="19" t="s">
        <v>81</v>
      </c>
    </row>
    <row r="415" s="2" customFormat="1" ht="16.5" customHeight="1">
      <c r="A415" s="40"/>
      <c r="B415" s="41"/>
      <c r="C415" s="267" t="s">
        <v>834</v>
      </c>
      <c r="D415" s="267" t="s">
        <v>211</v>
      </c>
      <c r="E415" s="268" t="s">
        <v>835</v>
      </c>
      <c r="F415" s="269" t="s">
        <v>836</v>
      </c>
      <c r="G415" s="270" t="s">
        <v>327</v>
      </c>
      <c r="H415" s="271">
        <v>1.5800000000000001</v>
      </c>
      <c r="I415" s="272"/>
      <c r="J415" s="273">
        <f>ROUND(I415*H415,2)</f>
        <v>0</v>
      </c>
      <c r="K415" s="269" t="s">
        <v>19</v>
      </c>
      <c r="L415" s="274"/>
      <c r="M415" s="275" t="s">
        <v>19</v>
      </c>
      <c r="N415" s="276" t="s">
        <v>43</v>
      </c>
      <c r="O415" s="86"/>
      <c r="P415" s="237">
        <f>O415*H415</f>
        <v>0</v>
      </c>
      <c r="Q415" s="237">
        <v>0.0070000000000000001</v>
      </c>
      <c r="R415" s="237">
        <f>Q415*H415</f>
        <v>0.01106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190</v>
      </c>
      <c r="AT415" s="239" t="s">
        <v>211</v>
      </c>
      <c r="AU415" s="239" t="s">
        <v>81</v>
      </c>
      <c r="AY415" s="19" t="s">
        <v>144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9" t="s">
        <v>79</v>
      </c>
      <c r="BK415" s="240">
        <f>ROUND(I415*H415,2)</f>
        <v>0</v>
      </c>
      <c r="BL415" s="19" t="s">
        <v>151</v>
      </c>
      <c r="BM415" s="239" t="s">
        <v>837</v>
      </c>
    </row>
    <row r="416" s="2" customFormat="1">
      <c r="A416" s="40"/>
      <c r="B416" s="41"/>
      <c r="C416" s="42"/>
      <c r="D416" s="241" t="s">
        <v>153</v>
      </c>
      <c r="E416" s="42"/>
      <c r="F416" s="242" t="s">
        <v>154</v>
      </c>
      <c r="G416" s="42"/>
      <c r="H416" s="42"/>
      <c r="I416" s="148"/>
      <c r="J416" s="42"/>
      <c r="K416" s="42"/>
      <c r="L416" s="46"/>
      <c r="M416" s="243"/>
      <c r="N416" s="244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153</v>
      </c>
      <c r="AU416" s="19" t="s">
        <v>81</v>
      </c>
    </row>
    <row r="417" s="2" customFormat="1" ht="16.5" customHeight="1">
      <c r="A417" s="40"/>
      <c r="B417" s="41"/>
      <c r="C417" s="267" t="s">
        <v>838</v>
      </c>
      <c r="D417" s="267" t="s">
        <v>211</v>
      </c>
      <c r="E417" s="268" t="s">
        <v>839</v>
      </c>
      <c r="F417" s="269" t="s">
        <v>840</v>
      </c>
      <c r="G417" s="270" t="s">
        <v>327</v>
      </c>
      <c r="H417" s="271">
        <v>1.6299999999999999</v>
      </c>
      <c r="I417" s="272"/>
      <c r="J417" s="273">
        <f>ROUND(I417*H417,2)</f>
        <v>0</v>
      </c>
      <c r="K417" s="269" t="s">
        <v>19</v>
      </c>
      <c r="L417" s="274"/>
      <c r="M417" s="275" t="s">
        <v>19</v>
      </c>
      <c r="N417" s="276" t="s">
        <v>43</v>
      </c>
      <c r="O417" s="86"/>
      <c r="P417" s="237">
        <f>O417*H417</f>
        <v>0</v>
      </c>
      <c r="Q417" s="237">
        <v>0.0070000000000000001</v>
      </c>
      <c r="R417" s="237">
        <f>Q417*H417</f>
        <v>0.01141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190</v>
      </c>
      <c r="AT417" s="239" t="s">
        <v>211</v>
      </c>
      <c r="AU417" s="239" t="s">
        <v>81</v>
      </c>
      <c r="AY417" s="19" t="s">
        <v>144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9" t="s">
        <v>79</v>
      </c>
      <c r="BK417" s="240">
        <f>ROUND(I417*H417,2)</f>
        <v>0</v>
      </c>
      <c r="BL417" s="19" t="s">
        <v>151</v>
      </c>
      <c r="BM417" s="239" t="s">
        <v>841</v>
      </c>
    </row>
    <row r="418" s="2" customFormat="1">
      <c r="A418" s="40"/>
      <c r="B418" s="41"/>
      <c r="C418" s="42"/>
      <c r="D418" s="241" t="s">
        <v>153</v>
      </c>
      <c r="E418" s="42"/>
      <c r="F418" s="242" t="s">
        <v>154</v>
      </c>
      <c r="G418" s="42"/>
      <c r="H418" s="42"/>
      <c r="I418" s="148"/>
      <c r="J418" s="42"/>
      <c r="K418" s="42"/>
      <c r="L418" s="46"/>
      <c r="M418" s="243"/>
      <c r="N418" s="244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153</v>
      </c>
      <c r="AU418" s="19" t="s">
        <v>81</v>
      </c>
    </row>
    <row r="419" s="2" customFormat="1" ht="24" customHeight="1">
      <c r="A419" s="40"/>
      <c r="B419" s="41"/>
      <c r="C419" s="228" t="s">
        <v>842</v>
      </c>
      <c r="D419" s="228" t="s">
        <v>146</v>
      </c>
      <c r="E419" s="229" t="s">
        <v>843</v>
      </c>
      <c r="F419" s="230" t="s">
        <v>844</v>
      </c>
      <c r="G419" s="231" t="s">
        <v>225</v>
      </c>
      <c r="H419" s="232">
        <v>9</v>
      </c>
      <c r="I419" s="233"/>
      <c r="J419" s="234">
        <f>ROUND(I419*H419,2)</f>
        <v>0</v>
      </c>
      <c r="K419" s="230" t="s">
        <v>150</v>
      </c>
      <c r="L419" s="46"/>
      <c r="M419" s="235" t="s">
        <v>19</v>
      </c>
      <c r="N419" s="236" t="s">
        <v>43</v>
      </c>
      <c r="O419" s="86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151</v>
      </c>
      <c r="AT419" s="239" t="s">
        <v>146</v>
      </c>
      <c r="AU419" s="239" t="s">
        <v>81</v>
      </c>
      <c r="AY419" s="19" t="s">
        <v>144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9" t="s">
        <v>79</v>
      </c>
      <c r="BK419" s="240">
        <f>ROUND(I419*H419,2)</f>
        <v>0</v>
      </c>
      <c r="BL419" s="19" t="s">
        <v>151</v>
      </c>
      <c r="BM419" s="239" t="s">
        <v>845</v>
      </c>
    </row>
    <row r="420" s="2" customFormat="1">
      <c r="A420" s="40"/>
      <c r="B420" s="41"/>
      <c r="C420" s="42"/>
      <c r="D420" s="241" t="s">
        <v>153</v>
      </c>
      <c r="E420" s="42"/>
      <c r="F420" s="242" t="s">
        <v>154</v>
      </c>
      <c r="G420" s="42"/>
      <c r="H420" s="42"/>
      <c r="I420" s="148"/>
      <c r="J420" s="42"/>
      <c r="K420" s="42"/>
      <c r="L420" s="46"/>
      <c r="M420" s="243"/>
      <c r="N420" s="244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153</v>
      </c>
      <c r="AU420" s="19" t="s">
        <v>81</v>
      </c>
    </row>
    <row r="421" s="2" customFormat="1" ht="16.5" customHeight="1">
      <c r="A421" s="40"/>
      <c r="B421" s="41"/>
      <c r="C421" s="267" t="s">
        <v>846</v>
      </c>
      <c r="D421" s="267" t="s">
        <v>211</v>
      </c>
      <c r="E421" s="268" t="s">
        <v>847</v>
      </c>
      <c r="F421" s="269" t="s">
        <v>848</v>
      </c>
      <c r="G421" s="270" t="s">
        <v>327</v>
      </c>
      <c r="H421" s="271">
        <v>1.9950000000000001</v>
      </c>
      <c r="I421" s="272"/>
      <c r="J421" s="273">
        <f>ROUND(I421*H421,2)</f>
        <v>0</v>
      </c>
      <c r="K421" s="269" t="s">
        <v>19</v>
      </c>
      <c r="L421" s="274"/>
      <c r="M421" s="275" t="s">
        <v>19</v>
      </c>
      <c r="N421" s="276" t="s">
        <v>43</v>
      </c>
      <c r="O421" s="86"/>
      <c r="P421" s="237">
        <f>O421*H421</f>
        <v>0</v>
      </c>
      <c r="Q421" s="237">
        <v>0.01</v>
      </c>
      <c r="R421" s="237">
        <f>Q421*H421</f>
        <v>0.019950000000000002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190</v>
      </c>
      <c r="AT421" s="239" t="s">
        <v>211</v>
      </c>
      <c r="AU421" s="239" t="s">
        <v>81</v>
      </c>
      <c r="AY421" s="19" t="s">
        <v>144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9" t="s">
        <v>79</v>
      </c>
      <c r="BK421" s="240">
        <f>ROUND(I421*H421,2)</f>
        <v>0</v>
      </c>
      <c r="BL421" s="19" t="s">
        <v>151</v>
      </c>
      <c r="BM421" s="239" t="s">
        <v>849</v>
      </c>
    </row>
    <row r="422" s="2" customFormat="1">
      <c r="A422" s="40"/>
      <c r="B422" s="41"/>
      <c r="C422" s="42"/>
      <c r="D422" s="241" t="s">
        <v>153</v>
      </c>
      <c r="E422" s="42"/>
      <c r="F422" s="242" t="s">
        <v>154</v>
      </c>
      <c r="G422" s="42"/>
      <c r="H422" s="42"/>
      <c r="I422" s="148"/>
      <c r="J422" s="42"/>
      <c r="K422" s="42"/>
      <c r="L422" s="46"/>
      <c r="M422" s="243"/>
      <c r="N422" s="244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153</v>
      </c>
      <c r="AU422" s="19" t="s">
        <v>81</v>
      </c>
    </row>
    <row r="423" s="2" customFormat="1" ht="16.5" customHeight="1">
      <c r="A423" s="40"/>
      <c r="B423" s="41"/>
      <c r="C423" s="267" t="s">
        <v>850</v>
      </c>
      <c r="D423" s="267" t="s">
        <v>211</v>
      </c>
      <c r="E423" s="268" t="s">
        <v>851</v>
      </c>
      <c r="F423" s="269" t="s">
        <v>852</v>
      </c>
      <c r="G423" s="270" t="s">
        <v>327</v>
      </c>
      <c r="H423" s="271">
        <v>1.7949999999999999</v>
      </c>
      <c r="I423" s="272"/>
      <c r="J423" s="273">
        <f>ROUND(I423*H423,2)</f>
        <v>0</v>
      </c>
      <c r="K423" s="269" t="s">
        <v>19</v>
      </c>
      <c r="L423" s="274"/>
      <c r="M423" s="275" t="s">
        <v>19</v>
      </c>
      <c r="N423" s="276" t="s">
        <v>43</v>
      </c>
      <c r="O423" s="86"/>
      <c r="P423" s="237">
        <f>O423*H423</f>
        <v>0</v>
      </c>
      <c r="Q423" s="237">
        <v>0.01</v>
      </c>
      <c r="R423" s="237">
        <f>Q423*H423</f>
        <v>0.017950000000000001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190</v>
      </c>
      <c r="AT423" s="239" t="s">
        <v>211</v>
      </c>
      <c r="AU423" s="239" t="s">
        <v>81</v>
      </c>
      <c r="AY423" s="19" t="s">
        <v>144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9" t="s">
        <v>79</v>
      </c>
      <c r="BK423" s="240">
        <f>ROUND(I423*H423,2)</f>
        <v>0</v>
      </c>
      <c r="BL423" s="19" t="s">
        <v>151</v>
      </c>
      <c r="BM423" s="239" t="s">
        <v>853</v>
      </c>
    </row>
    <row r="424" s="2" customFormat="1">
      <c r="A424" s="40"/>
      <c r="B424" s="41"/>
      <c r="C424" s="42"/>
      <c r="D424" s="241" t="s">
        <v>153</v>
      </c>
      <c r="E424" s="42"/>
      <c r="F424" s="242" t="s">
        <v>154</v>
      </c>
      <c r="G424" s="42"/>
      <c r="H424" s="42"/>
      <c r="I424" s="148"/>
      <c r="J424" s="42"/>
      <c r="K424" s="42"/>
      <c r="L424" s="46"/>
      <c r="M424" s="243"/>
      <c r="N424" s="244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153</v>
      </c>
      <c r="AU424" s="19" t="s">
        <v>81</v>
      </c>
    </row>
    <row r="425" s="2" customFormat="1" ht="16.5" customHeight="1">
      <c r="A425" s="40"/>
      <c r="B425" s="41"/>
      <c r="C425" s="267" t="s">
        <v>854</v>
      </c>
      <c r="D425" s="267" t="s">
        <v>211</v>
      </c>
      <c r="E425" s="268" t="s">
        <v>855</v>
      </c>
      <c r="F425" s="269" t="s">
        <v>856</v>
      </c>
      <c r="G425" s="270" t="s">
        <v>327</v>
      </c>
      <c r="H425" s="271">
        <v>2.1850000000000001</v>
      </c>
      <c r="I425" s="272"/>
      <c r="J425" s="273">
        <f>ROUND(I425*H425,2)</f>
        <v>0</v>
      </c>
      <c r="K425" s="269" t="s">
        <v>19</v>
      </c>
      <c r="L425" s="274"/>
      <c r="M425" s="275" t="s">
        <v>19</v>
      </c>
      <c r="N425" s="276" t="s">
        <v>43</v>
      </c>
      <c r="O425" s="86"/>
      <c r="P425" s="237">
        <f>O425*H425</f>
        <v>0</v>
      </c>
      <c r="Q425" s="237">
        <v>0.0070000000000000001</v>
      </c>
      <c r="R425" s="237">
        <f>Q425*H425</f>
        <v>0.015295000000000001</v>
      </c>
      <c r="S425" s="237">
        <v>0</v>
      </c>
      <c r="T425" s="238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9" t="s">
        <v>190</v>
      </c>
      <c r="AT425" s="239" t="s">
        <v>211</v>
      </c>
      <c r="AU425" s="239" t="s">
        <v>81</v>
      </c>
      <c r="AY425" s="19" t="s">
        <v>144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9" t="s">
        <v>79</v>
      </c>
      <c r="BK425" s="240">
        <f>ROUND(I425*H425,2)</f>
        <v>0</v>
      </c>
      <c r="BL425" s="19" t="s">
        <v>151</v>
      </c>
      <c r="BM425" s="239" t="s">
        <v>857</v>
      </c>
    </row>
    <row r="426" s="2" customFormat="1">
      <c r="A426" s="40"/>
      <c r="B426" s="41"/>
      <c r="C426" s="42"/>
      <c r="D426" s="241" t="s">
        <v>153</v>
      </c>
      <c r="E426" s="42"/>
      <c r="F426" s="242" t="s">
        <v>154</v>
      </c>
      <c r="G426" s="42"/>
      <c r="H426" s="42"/>
      <c r="I426" s="148"/>
      <c r="J426" s="42"/>
      <c r="K426" s="42"/>
      <c r="L426" s="46"/>
      <c r="M426" s="243"/>
      <c r="N426" s="244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153</v>
      </c>
      <c r="AU426" s="19" t="s">
        <v>81</v>
      </c>
    </row>
    <row r="427" s="2" customFormat="1" ht="16.5" customHeight="1">
      <c r="A427" s="40"/>
      <c r="B427" s="41"/>
      <c r="C427" s="267" t="s">
        <v>858</v>
      </c>
      <c r="D427" s="267" t="s">
        <v>211</v>
      </c>
      <c r="E427" s="268" t="s">
        <v>859</v>
      </c>
      <c r="F427" s="269" t="s">
        <v>860</v>
      </c>
      <c r="G427" s="270" t="s">
        <v>327</v>
      </c>
      <c r="H427" s="271">
        <v>2.1549999999999998</v>
      </c>
      <c r="I427" s="272"/>
      <c r="J427" s="273">
        <f>ROUND(I427*H427,2)</f>
        <v>0</v>
      </c>
      <c r="K427" s="269" t="s">
        <v>19</v>
      </c>
      <c r="L427" s="274"/>
      <c r="M427" s="275" t="s">
        <v>19</v>
      </c>
      <c r="N427" s="276" t="s">
        <v>43</v>
      </c>
      <c r="O427" s="86"/>
      <c r="P427" s="237">
        <f>O427*H427</f>
        <v>0</v>
      </c>
      <c r="Q427" s="237">
        <v>0.0070000000000000001</v>
      </c>
      <c r="R427" s="237">
        <f>Q427*H427</f>
        <v>0.015085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190</v>
      </c>
      <c r="AT427" s="239" t="s">
        <v>211</v>
      </c>
      <c r="AU427" s="239" t="s">
        <v>81</v>
      </c>
      <c r="AY427" s="19" t="s">
        <v>144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9" t="s">
        <v>79</v>
      </c>
      <c r="BK427" s="240">
        <f>ROUND(I427*H427,2)</f>
        <v>0</v>
      </c>
      <c r="BL427" s="19" t="s">
        <v>151</v>
      </c>
      <c r="BM427" s="239" t="s">
        <v>861</v>
      </c>
    </row>
    <row r="428" s="2" customFormat="1">
      <c r="A428" s="40"/>
      <c r="B428" s="41"/>
      <c r="C428" s="42"/>
      <c r="D428" s="241" t="s">
        <v>153</v>
      </c>
      <c r="E428" s="42"/>
      <c r="F428" s="242" t="s">
        <v>154</v>
      </c>
      <c r="G428" s="42"/>
      <c r="H428" s="42"/>
      <c r="I428" s="148"/>
      <c r="J428" s="42"/>
      <c r="K428" s="42"/>
      <c r="L428" s="46"/>
      <c r="M428" s="243"/>
      <c r="N428" s="244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153</v>
      </c>
      <c r="AU428" s="19" t="s">
        <v>81</v>
      </c>
    </row>
    <row r="429" s="2" customFormat="1" ht="16.5" customHeight="1">
      <c r="A429" s="40"/>
      <c r="B429" s="41"/>
      <c r="C429" s="267" t="s">
        <v>862</v>
      </c>
      <c r="D429" s="267" t="s">
        <v>211</v>
      </c>
      <c r="E429" s="268" t="s">
        <v>863</v>
      </c>
      <c r="F429" s="269" t="s">
        <v>864</v>
      </c>
      <c r="G429" s="270" t="s">
        <v>327</v>
      </c>
      <c r="H429" s="271">
        <v>4.1699999999999999</v>
      </c>
      <c r="I429" s="272"/>
      <c r="J429" s="273">
        <f>ROUND(I429*H429,2)</f>
        <v>0</v>
      </c>
      <c r="K429" s="269" t="s">
        <v>19</v>
      </c>
      <c r="L429" s="274"/>
      <c r="M429" s="275" t="s">
        <v>19</v>
      </c>
      <c r="N429" s="276" t="s">
        <v>43</v>
      </c>
      <c r="O429" s="86"/>
      <c r="P429" s="237">
        <f>O429*H429</f>
        <v>0</v>
      </c>
      <c r="Q429" s="237">
        <v>0.0070000000000000001</v>
      </c>
      <c r="R429" s="237">
        <f>Q429*H429</f>
        <v>0.029190000000000001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190</v>
      </c>
      <c r="AT429" s="239" t="s">
        <v>211</v>
      </c>
      <c r="AU429" s="239" t="s">
        <v>81</v>
      </c>
      <c r="AY429" s="19" t="s">
        <v>144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9" t="s">
        <v>79</v>
      </c>
      <c r="BK429" s="240">
        <f>ROUND(I429*H429,2)</f>
        <v>0</v>
      </c>
      <c r="BL429" s="19" t="s">
        <v>151</v>
      </c>
      <c r="BM429" s="239" t="s">
        <v>865</v>
      </c>
    </row>
    <row r="430" s="2" customFormat="1">
      <c r="A430" s="40"/>
      <c r="B430" s="41"/>
      <c r="C430" s="42"/>
      <c r="D430" s="241" t="s">
        <v>153</v>
      </c>
      <c r="E430" s="42"/>
      <c r="F430" s="242" t="s">
        <v>154</v>
      </c>
      <c r="G430" s="42"/>
      <c r="H430" s="42"/>
      <c r="I430" s="148"/>
      <c r="J430" s="42"/>
      <c r="K430" s="42"/>
      <c r="L430" s="46"/>
      <c r="M430" s="243"/>
      <c r="N430" s="244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153</v>
      </c>
      <c r="AU430" s="19" t="s">
        <v>81</v>
      </c>
    </row>
    <row r="431" s="13" customFormat="1">
      <c r="A431" s="13"/>
      <c r="B431" s="245"/>
      <c r="C431" s="246"/>
      <c r="D431" s="241" t="s">
        <v>155</v>
      </c>
      <c r="E431" s="247" t="s">
        <v>19</v>
      </c>
      <c r="F431" s="248" t="s">
        <v>866</v>
      </c>
      <c r="G431" s="246"/>
      <c r="H431" s="249">
        <v>4.1699999999999999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155</v>
      </c>
      <c r="AU431" s="255" t="s">
        <v>81</v>
      </c>
      <c r="AV431" s="13" t="s">
        <v>81</v>
      </c>
      <c r="AW431" s="13" t="s">
        <v>33</v>
      </c>
      <c r="AX431" s="13" t="s">
        <v>79</v>
      </c>
      <c r="AY431" s="255" t="s">
        <v>144</v>
      </c>
    </row>
    <row r="432" s="2" customFormat="1" ht="16.5" customHeight="1">
      <c r="A432" s="40"/>
      <c r="B432" s="41"/>
      <c r="C432" s="267" t="s">
        <v>867</v>
      </c>
      <c r="D432" s="267" t="s">
        <v>211</v>
      </c>
      <c r="E432" s="268" t="s">
        <v>868</v>
      </c>
      <c r="F432" s="269" t="s">
        <v>869</v>
      </c>
      <c r="G432" s="270" t="s">
        <v>327</v>
      </c>
      <c r="H432" s="271">
        <v>2.0499999999999998</v>
      </c>
      <c r="I432" s="272"/>
      <c r="J432" s="273">
        <f>ROUND(I432*H432,2)</f>
        <v>0</v>
      </c>
      <c r="K432" s="269" t="s">
        <v>19</v>
      </c>
      <c r="L432" s="274"/>
      <c r="M432" s="275" t="s">
        <v>19</v>
      </c>
      <c r="N432" s="276" t="s">
        <v>43</v>
      </c>
      <c r="O432" s="86"/>
      <c r="P432" s="237">
        <f>O432*H432</f>
        <v>0</v>
      </c>
      <c r="Q432" s="237">
        <v>0.0070000000000000001</v>
      </c>
      <c r="R432" s="237">
        <f>Q432*H432</f>
        <v>0.01435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190</v>
      </c>
      <c r="AT432" s="239" t="s">
        <v>211</v>
      </c>
      <c r="AU432" s="239" t="s">
        <v>81</v>
      </c>
      <c r="AY432" s="19" t="s">
        <v>144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9" t="s">
        <v>79</v>
      </c>
      <c r="BK432" s="240">
        <f>ROUND(I432*H432,2)</f>
        <v>0</v>
      </c>
      <c r="BL432" s="19" t="s">
        <v>151</v>
      </c>
      <c r="BM432" s="239" t="s">
        <v>870</v>
      </c>
    </row>
    <row r="433" s="2" customFormat="1">
      <c r="A433" s="40"/>
      <c r="B433" s="41"/>
      <c r="C433" s="42"/>
      <c r="D433" s="241" t="s">
        <v>153</v>
      </c>
      <c r="E433" s="42"/>
      <c r="F433" s="242" t="s">
        <v>154</v>
      </c>
      <c r="G433" s="42"/>
      <c r="H433" s="42"/>
      <c r="I433" s="148"/>
      <c r="J433" s="42"/>
      <c r="K433" s="42"/>
      <c r="L433" s="46"/>
      <c r="M433" s="243"/>
      <c r="N433" s="244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153</v>
      </c>
      <c r="AU433" s="19" t="s">
        <v>81</v>
      </c>
    </row>
    <row r="434" s="2" customFormat="1" ht="16.5" customHeight="1">
      <c r="A434" s="40"/>
      <c r="B434" s="41"/>
      <c r="C434" s="267" t="s">
        <v>871</v>
      </c>
      <c r="D434" s="267" t="s">
        <v>211</v>
      </c>
      <c r="E434" s="268" t="s">
        <v>872</v>
      </c>
      <c r="F434" s="269" t="s">
        <v>873</v>
      </c>
      <c r="G434" s="270" t="s">
        <v>327</v>
      </c>
      <c r="H434" s="271">
        <v>2.0550000000000002</v>
      </c>
      <c r="I434" s="272"/>
      <c r="J434" s="273">
        <f>ROUND(I434*H434,2)</f>
        <v>0</v>
      </c>
      <c r="K434" s="269" t="s">
        <v>19</v>
      </c>
      <c r="L434" s="274"/>
      <c r="M434" s="275" t="s">
        <v>19</v>
      </c>
      <c r="N434" s="276" t="s">
        <v>43</v>
      </c>
      <c r="O434" s="86"/>
      <c r="P434" s="237">
        <f>O434*H434</f>
        <v>0</v>
      </c>
      <c r="Q434" s="237">
        <v>0.0070000000000000001</v>
      </c>
      <c r="R434" s="237">
        <f>Q434*H434</f>
        <v>0.014385000000000002</v>
      </c>
      <c r="S434" s="237">
        <v>0</v>
      </c>
      <c r="T434" s="238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9" t="s">
        <v>190</v>
      </c>
      <c r="AT434" s="239" t="s">
        <v>211</v>
      </c>
      <c r="AU434" s="239" t="s">
        <v>81</v>
      </c>
      <c r="AY434" s="19" t="s">
        <v>144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9" t="s">
        <v>79</v>
      </c>
      <c r="BK434" s="240">
        <f>ROUND(I434*H434,2)</f>
        <v>0</v>
      </c>
      <c r="BL434" s="19" t="s">
        <v>151</v>
      </c>
      <c r="BM434" s="239" t="s">
        <v>874</v>
      </c>
    </row>
    <row r="435" s="2" customFormat="1">
      <c r="A435" s="40"/>
      <c r="B435" s="41"/>
      <c r="C435" s="42"/>
      <c r="D435" s="241" t="s">
        <v>153</v>
      </c>
      <c r="E435" s="42"/>
      <c r="F435" s="242" t="s">
        <v>154</v>
      </c>
      <c r="G435" s="42"/>
      <c r="H435" s="42"/>
      <c r="I435" s="148"/>
      <c r="J435" s="42"/>
      <c r="K435" s="42"/>
      <c r="L435" s="46"/>
      <c r="M435" s="243"/>
      <c r="N435" s="244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153</v>
      </c>
      <c r="AU435" s="19" t="s">
        <v>81</v>
      </c>
    </row>
    <row r="436" s="2" customFormat="1" ht="16.5" customHeight="1">
      <c r="A436" s="40"/>
      <c r="B436" s="41"/>
      <c r="C436" s="267" t="s">
        <v>875</v>
      </c>
      <c r="D436" s="267" t="s">
        <v>211</v>
      </c>
      <c r="E436" s="268" t="s">
        <v>876</v>
      </c>
      <c r="F436" s="269" t="s">
        <v>877</v>
      </c>
      <c r="G436" s="270" t="s">
        <v>327</v>
      </c>
      <c r="H436" s="271">
        <v>2.1859999999999999</v>
      </c>
      <c r="I436" s="272"/>
      <c r="J436" s="273">
        <f>ROUND(I436*H436,2)</f>
        <v>0</v>
      </c>
      <c r="K436" s="269" t="s">
        <v>19</v>
      </c>
      <c r="L436" s="274"/>
      <c r="M436" s="275" t="s">
        <v>19</v>
      </c>
      <c r="N436" s="276" t="s">
        <v>43</v>
      </c>
      <c r="O436" s="86"/>
      <c r="P436" s="237">
        <f>O436*H436</f>
        <v>0</v>
      </c>
      <c r="Q436" s="237">
        <v>0.0070000000000000001</v>
      </c>
      <c r="R436" s="237">
        <f>Q436*H436</f>
        <v>0.015302</v>
      </c>
      <c r="S436" s="237">
        <v>0</v>
      </c>
      <c r="T436" s="23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9" t="s">
        <v>190</v>
      </c>
      <c r="AT436" s="239" t="s">
        <v>211</v>
      </c>
      <c r="AU436" s="239" t="s">
        <v>81</v>
      </c>
      <c r="AY436" s="19" t="s">
        <v>144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9" t="s">
        <v>79</v>
      </c>
      <c r="BK436" s="240">
        <f>ROUND(I436*H436,2)</f>
        <v>0</v>
      </c>
      <c r="BL436" s="19" t="s">
        <v>151</v>
      </c>
      <c r="BM436" s="239" t="s">
        <v>878</v>
      </c>
    </row>
    <row r="437" s="2" customFormat="1">
      <c r="A437" s="40"/>
      <c r="B437" s="41"/>
      <c r="C437" s="42"/>
      <c r="D437" s="241" t="s">
        <v>153</v>
      </c>
      <c r="E437" s="42"/>
      <c r="F437" s="242" t="s">
        <v>154</v>
      </c>
      <c r="G437" s="42"/>
      <c r="H437" s="42"/>
      <c r="I437" s="148"/>
      <c r="J437" s="42"/>
      <c r="K437" s="42"/>
      <c r="L437" s="46"/>
      <c r="M437" s="243"/>
      <c r="N437" s="244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153</v>
      </c>
      <c r="AU437" s="19" t="s">
        <v>81</v>
      </c>
    </row>
    <row r="438" s="2" customFormat="1" ht="24" customHeight="1">
      <c r="A438" s="40"/>
      <c r="B438" s="41"/>
      <c r="C438" s="228" t="s">
        <v>879</v>
      </c>
      <c r="D438" s="228" t="s">
        <v>146</v>
      </c>
      <c r="E438" s="229" t="s">
        <v>880</v>
      </c>
      <c r="F438" s="230" t="s">
        <v>881</v>
      </c>
      <c r="G438" s="231" t="s">
        <v>225</v>
      </c>
      <c r="H438" s="232">
        <v>1</v>
      </c>
      <c r="I438" s="233"/>
      <c r="J438" s="234">
        <f>ROUND(I438*H438,2)</f>
        <v>0</v>
      </c>
      <c r="K438" s="230" t="s">
        <v>150</v>
      </c>
      <c r="L438" s="46"/>
      <c r="M438" s="235" t="s">
        <v>19</v>
      </c>
      <c r="N438" s="236" t="s">
        <v>43</v>
      </c>
      <c r="O438" s="86"/>
      <c r="P438" s="237">
        <f>O438*H438</f>
        <v>0</v>
      </c>
      <c r="Q438" s="237">
        <v>0.00092000000000000003</v>
      </c>
      <c r="R438" s="237">
        <f>Q438*H438</f>
        <v>0.00092000000000000003</v>
      </c>
      <c r="S438" s="237">
        <v>0</v>
      </c>
      <c r="T438" s="23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9" t="s">
        <v>235</v>
      </c>
      <c r="AT438" s="239" t="s">
        <v>146</v>
      </c>
      <c r="AU438" s="239" t="s">
        <v>81</v>
      </c>
      <c r="AY438" s="19" t="s">
        <v>144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9" t="s">
        <v>79</v>
      </c>
      <c r="BK438" s="240">
        <f>ROUND(I438*H438,2)</f>
        <v>0</v>
      </c>
      <c r="BL438" s="19" t="s">
        <v>235</v>
      </c>
      <c r="BM438" s="239" t="s">
        <v>882</v>
      </c>
    </row>
    <row r="439" s="2" customFormat="1">
      <c r="A439" s="40"/>
      <c r="B439" s="41"/>
      <c r="C439" s="42"/>
      <c r="D439" s="241" t="s">
        <v>153</v>
      </c>
      <c r="E439" s="42"/>
      <c r="F439" s="242" t="s">
        <v>154</v>
      </c>
      <c r="G439" s="42"/>
      <c r="H439" s="42"/>
      <c r="I439" s="148"/>
      <c r="J439" s="42"/>
      <c r="K439" s="42"/>
      <c r="L439" s="46"/>
      <c r="M439" s="243"/>
      <c r="N439" s="244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153</v>
      </c>
      <c r="AU439" s="19" t="s">
        <v>81</v>
      </c>
    </row>
    <row r="440" s="2" customFormat="1" ht="16.5" customHeight="1">
      <c r="A440" s="40"/>
      <c r="B440" s="41"/>
      <c r="C440" s="267" t="s">
        <v>883</v>
      </c>
      <c r="D440" s="267" t="s">
        <v>211</v>
      </c>
      <c r="E440" s="268" t="s">
        <v>884</v>
      </c>
      <c r="F440" s="269" t="s">
        <v>885</v>
      </c>
      <c r="G440" s="270" t="s">
        <v>225</v>
      </c>
      <c r="H440" s="271">
        <v>1</v>
      </c>
      <c r="I440" s="272"/>
      <c r="J440" s="273">
        <f>ROUND(I440*H440,2)</f>
        <v>0</v>
      </c>
      <c r="K440" s="269" t="s">
        <v>19</v>
      </c>
      <c r="L440" s="274"/>
      <c r="M440" s="275" t="s">
        <v>19</v>
      </c>
      <c r="N440" s="276" t="s">
        <v>43</v>
      </c>
      <c r="O440" s="86"/>
      <c r="P440" s="237">
        <f>O440*H440</f>
        <v>0</v>
      </c>
      <c r="Q440" s="237">
        <v>0.079000000000000001</v>
      </c>
      <c r="R440" s="237">
        <f>Q440*H440</f>
        <v>0.079000000000000001</v>
      </c>
      <c r="S440" s="237">
        <v>0</v>
      </c>
      <c r="T440" s="238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9" t="s">
        <v>357</v>
      </c>
      <c r="AT440" s="239" t="s">
        <v>211</v>
      </c>
      <c r="AU440" s="239" t="s">
        <v>81</v>
      </c>
      <c r="AY440" s="19" t="s">
        <v>144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9" t="s">
        <v>79</v>
      </c>
      <c r="BK440" s="240">
        <f>ROUND(I440*H440,2)</f>
        <v>0</v>
      </c>
      <c r="BL440" s="19" t="s">
        <v>235</v>
      </c>
      <c r="BM440" s="239" t="s">
        <v>886</v>
      </c>
    </row>
    <row r="441" s="2" customFormat="1">
      <c r="A441" s="40"/>
      <c r="B441" s="41"/>
      <c r="C441" s="42"/>
      <c r="D441" s="241" t="s">
        <v>153</v>
      </c>
      <c r="E441" s="42"/>
      <c r="F441" s="242" t="s">
        <v>154</v>
      </c>
      <c r="G441" s="42"/>
      <c r="H441" s="42"/>
      <c r="I441" s="148"/>
      <c r="J441" s="42"/>
      <c r="K441" s="42"/>
      <c r="L441" s="46"/>
      <c r="M441" s="243"/>
      <c r="N441" s="244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153</v>
      </c>
      <c r="AU441" s="19" t="s">
        <v>81</v>
      </c>
    </row>
    <row r="442" s="2" customFormat="1" ht="24" customHeight="1">
      <c r="A442" s="40"/>
      <c r="B442" s="41"/>
      <c r="C442" s="228" t="s">
        <v>887</v>
      </c>
      <c r="D442" s="228" t="s">
        <v>146</v>
      </c>
      <c r="E442" s="229" t="s">
        <v>888</v>
      </c>
      <c r="F442" s="230" t="s">
        <v>889</v>
      </c>
      <c r="G442" s="231" t="s">
        <v>225</v>
      </c>
      <c r="H442" s="232">
        <v>4</v>
      </c>
      <c r="I442" s="233"/>
      <c r="J442" s="234">
        <f>ROUND(I442*H442,2)</f>
        <v>0</v>
      </c>
      <c r="K442" s="230" t="s">
        <v>150</v>
      </c>
      <c r="L442" s="46"/>
      <c r="M442" s="235" t="s">
        <v>19</v>
      </c>
      <c r="N442" s="236" t="s">
        <v>43</v>
      </c>
      <c r="O442" s="86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235</v>
      </c>
      <c r="AT442" s="239" t="s">
        <v>146</v>
      </c>
      <c r="AU442" s="239" t="s">
        <v>81</v>
      </c>
      <c r="AY442" s="19" t="s">
        <v>144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9" t="s">
        <v>79</v>
      </c>
      <c r="BK442" s="240">
        <f>ROUND(I442*H442,2)</f>
        <v>0</v>
      </c>
      <c r="BL442" s="19" t="s">
        <v>235</v>
      </c>
      <c r="BM442" s="239" t="s">
        <v>890</v>
      </c>
    </row>
    <row r="443" s="2" customFormat="1">
      <c r="A443" s="40"/>
      <c r="B443" s="41"/>
      <c r="C443" s="42"/>
      <c r="D443" s="241" t="s">
        <v>153</v>
      </c>
      <c r="E443" s="42"/>
      <c r="F443" s="242" t="s">
        <v>154</v>
      </c>
      <c r="G443" s="42"/>
      <c r="H443" s="42"/>
      <c r="I443" s="148"/>
      <c r="J443" s="42"/>
      <c r="K443" s="42"/>
      <c r="L443" s="46"/>
      <c r="M443" s="243"/>
      <c r="N443" s="244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153</v>
      </c>
      <c r="AU443" s="19" t="s">
        <v>81</v>
      </c>
    </row>
    <row r="444" s="2" customFormat="1" ht="16.5" customHeight="1">
      <c r="A444" s="40"/>
      <c r="B444" s="41"/>
      <c r="C444" s="267" t="s">
        <v>891</v>
      </c>
      <c r="D444" s="267" t="s">
        <v>211</v>
      </c>
      <c r="E444" s="268" t="s">
        <v>892</v>
      </c>
      <c r="F444" s="269" t="s">
        <v>893</v>
      </c>
      <c r="G444" s="270" t="s">
        <v>225</v>
      </c>
      <c r="H444" s="271">
        <v>1</v>
      </c>
      <c r="I444" s="272"/>
      <c r="J444" s="273">
        <f>ROUND(I444*H444,2)</f>
        <v>0</v>
      </c>
      <c r="K444" s="269" t="s">
        <v>19</v>
      </c>
      <c r="L444" s="274"/>
      <c r="M444" s="275" t="s">
        <v>19</v>
      </c>
      <c r="N444" s="276" t="s">
        <v>43</v>
      </c>
      <c r="O444" s="86"/>
      <c r="P444" s="237">
        <f>O444*H444</f>
        <v>0</v>
      </c>
      <c r="Q444" s="237">
        <v>0.016</v>
      </c>
      <c r="R444" s="237">
        <f>Q444*H444</f>
        <v>0.016</v>
      </c>
      <c r="S444" s="237">
        <v>0</v>
      </c>
      <c r="T444" s="23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9" t="s">
        <v>357</v>
      </c>
      <c r="AT444" s="239" t="s">
        <v>211</v>
      </c>
      <c r="AU444" s="239" t="s">
        <v>81</v>
      </c>
      <c r="AY444" s="19" t="s">
        <v>144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9" t="s">
        <v>79</v>
      </c>
      <c r="BK444" s="240">
        <f>ROUND(I444*H444,2)</f>
        <v>0</v>
      </c>
      <c r="BL444" s="19" t="s">
        <v>235</v>
      </c>
      <c r="BM444" s="239" t="s">
        <v>894</v>
      </c>
    </row>
    <row r="445" s="2" customFormat="1">
      <c r="A445" s="40"/>
      <c r="B445" s="41"/>
      <c r="C445" s="42"/>
      <c r="D445" s="241" t="s">
        <v>153</v>
      </c>
      <c r="E445" s="42"/>
      <c r="F445" s="242" t="s">
        <v>154</v>
      </c>
      <c r="G445" s="42"/>
      <c r="H445" s="42"/>
      <c r="I445" s="148"/>
      <c r="J445" s="42"/>
      <c r="K445" s="42"/>
      <c r="L445" s="46"/>
      <c r="M445" s="243"/>
      <c r="N445" s="244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153</v>
      </c>
      <c r="AU445" s="19" t="s">
        <v>81</v>
      </c>
    </row>
    <row r="446" s="2" customFormat="1" ht="16.5" customHeight="1">
      <c r="A446" s="40"/>
      <c r="B446" s="41"/>
      <c r="C446" s="267" t="s">
        <v>895</v>
      </c>
      <c r="D446" s="267" t="s">
        <v>211</v>
      </c>
      <c r="E446" s="268" t="s">
        <v>896</v>
      </c>
      <c r="F446" s="269" t="s">
        <v>897</v>
      </c>
      <c r="G446" s="270" t="s">
        <v>225</v>
      </c>
      <c r="H446" s="271">
        <v>2</v>
      </c>
      <c r="I446" s="272"/>
      <c r="J446" s="273">
        <f>ROUND(I446*H446,2)</f>
        <v>0</v>
      </c>
      <c r="K446" s="269" t="s">
        <v>19</v>
      </c>
      <c r="L446" s="274"/>
      <c r="M446" s="275" t="s">
        <v>19</v>
      </c>
      <c r="N446" s="276" t="s">
        <v>43</v>
      </c>
      <c r="O446" s="86"/>
      <c r="P446" s="237">
        <f>O446*H446</f>
        <v>0</v>
      </c>
      <c r="Q446" s="237">
        <v>0.016</v>
      </c>
      <c r="R446" s="237">
        <f>Q446*H446</f>
        <v>0.032000000000000001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357</v>
      </c>
      <c r="AT446" s="239" t="s">
        <v>211</v>
      </c>
      <c r="AU446" s="239" t="s">
        <v>81</v>
      </c>
      <c r="AY446" s="19" t="s">
        <v>144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9" t="s">
        <v>79</v>
      </c>
      <c r="BK446" s="240">
        <f>ROUND(I446*H446,2)</f>
        <v>0</v>
      </c>
      <c r="BL446" s="19" t="s">
        <v>235</v>
      </c>
      <c r="BM446" s="239" t="s">
        <v>898</v>
      </c>
    </row>
    <row r="447" s="2" customFormat="1">
      <c r="A447" s="40"/>
      <c r="B447" s="41"/>
      <c r="C447" s="42"/>
      <c r="D447" s="241" t="s">
        <v>153</v>
      </c>
      <c r="E447" s="42"/>
      <c r="F447" s="242" t="s">
        <v>154</v>
      </c>
      <c r="G447" s="42"/>
      <c r="H447" s="42"/>
      <c r="I447" s="148"/>
      <c r="J447" s="42"/>
      <c r="K447" s="42"/>
      <c r="L447" s="46"/>
      <c r="M447" s="243"/>
      <c r="N447" s="244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153</v>
      </c>
      <c r="AU447" s="19" t="s">
        <v>81</v>
      </c>
    </row>
    <row r="448" s="2" customFormat="1" ht="16.5" customHeight="1">
      <c r="A448" s="40"/>
      <c r="B448" s="41"/>
      <c r="C448" s="267" t="s">
        <v>899</v>
      </c>
      <c r="D448" s="267" t="s">
        <v>211</v>
      </c>
      <c r="E448" s="268" t="s">
        <v>900</v>
      </c>
      <c r="F448" s="269" t="s">
        <v>901</v>
      </c>
      <c r="G448" s="270" t="s">
        <v>225</v>
      </c>
      <c r="H448" s="271">
        <v>1</v>
      </c>
      <c r="I448" s="272"/>
      <c r="J448" s="273">
        <f>ROUND(I448*H448,2)</f>
        <v>0</v>
      </c>
      <c r="K448" s="269" t="s">
        <v>19</v>
      </c>
      <c r="L448" s="274"/>
      <c r="M448" s="275" t="s">
        <v>19</v>
      </c>
      <c r="N448" s="276" t="s">
        <v>43</v>
      </c>
      <c r="O448" s="86"/>
      <c r="P448" s="237">
        <f>O448*H448</f>
        <v>0</v>
      </c>
      <c r="Q448" s="237">
        <v>0.016</v>
      </c>
      <c r="R448" s="237">
        <f>Q448*H448</f>
        <v>0.016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357</v>
      </c>
      <c r="AT448" s="239" t="s">
        <v>211</v>
      </c>
      <c r="AU448" s="239" t="s">
        <v>81</v>
      </c>
      <c r="AY448" s="19" t="s">
        <v>144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9" t="s">
        <v>79</v>
      </c>
      <c r="BK448" s="240">
        <f>ROUND(I448*H448,2)</f>
        <v>0</v>
      </c>
      <c r="BL448" s="19" t="s">
        <v>235</v>
      </c>
      <c r="BM448" s="239" t="s">
        <v>902</v>
      </c>
    </row>
    <row r="449" s="2" customFormat="1">
      <c r="A449" s="40"/>
      <c r="B449" s="41"/>
      <c r="C449" s="42"/>
      <c r="D449" s="241" t="s">
        <v>153</v>
      </c>
      <c r="E449" s="42"/>
      <c r="F449" s="242" t="s">
        <v>154</v>
      </c>
      <c r="G449" s="42"/>
      <c r="H449" s="42"/>
      <c r="I449" s="148"/>
      <c r="J449" s="42"/>
      <c r="K449" s="42"/>
      <c r="L449" s="46"/>
      <c r="M449" s="243"/>
      <c r="N449" s="244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153</v>
      </c>
      <c r="AU449" s="19" t="s">
        <v>81</v>
      </c>
    </row>
    <row r="450" s="2" customFormat="1" ht="24" customHeight="1">
      <c r="A450" s="40"/>
      <c r="B450" s="41"/>
      <c r="C450" s="228" t="s">
        <v>903</v>
      </c>
      <c r="D450" s="228" t="s">
        <v>146</v>
      </c>
      <c r="E450" s="229" t="s">
        <v>904</v>
      </c>
      <c r="F450" s="230" t="s">
        <v>905</v>
      </c>
      <c r="G450" s="231" t="s">
        <v>225</v>
      </c>
      <c r="H450" s="232">
        <v>2</v>
      </c>
      <c r="I450" s="233"/>
      <c r="J450" s="234">
        <f>ROUND(I450*H450,2)</f>
        <v>0</v>
      </c>
      <c r="K450" s="230" t="s">
        <v>150</v>
      </c>
      <c r="L450" s="46"/>
      <c r="M450" s="235" t="s">
        <v>19</v>
      </c>
      <c r="N450" s="236" t="s">
        <v>43</v>
      </c>
      <c r="O450" s="86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235</v>
      </c>
      <c r="AT450" s="239" t="s">
        <v>146</v>
      </c>
      <c r="AU450" s="239" t="s">
        <v>81</v>
      </c>
      <c r="AY450" s="19" t="s">
        <v>144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9" t="s">
        <v>79</v>
      </c>
      <c r="BK450" s="240">
        <f>ROUND(I450*H450,2)</f>
        <v>0</v>
      </c>
      <c r="BL450" s="19" t="s">
        <v>235</v>
      </c>
      <c r="BM450" s="239" t="s">
        <v>906</v>
      </c>
    </row>
    <row r="451" s="2" customFormat="1">
      <c r="A451" s="40"/>
      <c r="B451" s="41"/>
      <c r="C451" s="42"/>
      <c r="D451" s="241" t="s">
        <v>153</v>
      </c>
      <c r="E451" s="42"/>
      <c r="F451" s="242" t="s">
        <v>154</v>
      </c>
      <c r="G451" s="42"/>
      <c r="H451" s="42"/>
      <c r="I451" s="148"/>
      <c r="J451" s="42"/>
      <c r="K451" s="42"/>
      <c r="L451" s="46"/>
      <c r="M451" s="243"/>
      <c r="N451" s="24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153</v>
      </c>
      <c r="AU451" s="19" t="s">
        <v>81</v>
      </c>
    </row>
    <row r="452" s="2" customFormat="1" ht="16.5" customHeight="1">
      <c r="A452" s="40"/>
      <c r="B452" s="41"/>
      <c r="C452" s="267" t="s">
        <v>907</v>
      </c>
      <c r="D452" s="267" t="s">
        <v>211</v>
      </c>
      <c r="E452" s="268" t="s">
        <v>908</v>
      </c>
      <c r="F452" s="269" t="s">
        <v>909</v>
      </c>
      <c r="G452" s="270" t="s">
        <v>225</v>
      </c>
      <c r="H452" s="271">
        <v>2</v>
      </c>
      <c r="I452" s="272"/>
      <c r="J452" s="273">
        <f>ROUND(I452*H452,2)</f>
        <v>0</v>
      </c>
      <c r="K452" s="269" t="s">
        <v>19</v>
      </c>
      <c r="L452" s="274"/>
      <c r="M452" s="275" t="s">
        <v>19</v>
      </c>
      <c r="N452" s="276" t="s">
        <v>43</v>
      </c>
      <c r="O452" s="86"/>
      <c r="P452" s="237">
        <f>O452*H452</f>
        <v>0</v>
      </c>
      <c r="Q452" s="237">
        <v>0.016</v>
      </c>
      <c r="R452" s="237">
        <f>Q452*H452</f>
        <v>0.032000000000000001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357</v>
      </c>
      <c r="AT452" s="239" t="s">
        <v>211</v>
      </c>
      <c r="AU452" s="239" t="s">
        <v>81</v>
      </c>
      <c r="AY452" s="19" t="s">
        <v>144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9" t="s">
        <v>79</v>
      </c>
      <c r="BK452" s="240">
        <f>ROUND(I452*H452,2)</f>
        <v>0</v>
      </c>
      <c r="BL452" s="19" t="s">
        <v>235</v>
      </c>
      <c r="BM452" s="239" t="s">
        <v>910</v>
      </c>
    </row>
    <row r="453" s="2" customFormat="1">
      <c r="A453" s="40"/>
      <c r="B453" s="41"/>
      <c r="C453" s="42"/>
      <c r="D453" s="241" t="s">
        <v>153</v>
      </c>
      <c r="E453" s="42"/>
      <c r="F453" s="242" t="s">
        <v>154</v>
      </c>
      <c r="G453" s="42"/>
      <c r="H453" s="42"/>
      <c r="I453" s="148"/>
      <c r="J453" s="42"/>
      <c r="K453" s="42"/>
      <c r="L453" s="46"/>
      <c r="M453" s="243"/>
      <c r="N453" s="244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153</v>
      </c>
      <c r="AU453" s="19" t="s">
        <v>81</v>
      </c>
    </row>
    <row r="454" s="2" customFormat="1" ht="24" customHeight="1">
      <c r="A454" s="40"/>
      <c r="B454" s="41"/>
      <c r="C454" s="228" t="s">
        <v>911</v>
      </c>
      <c r="D454" s="228" t="s">
        <v>146</v>
      </c>
      <c r="E454" s="229" t="s">
        <v>912</v>
      </c>
      <c r="F454" s="230" t="s">
        <v>913</v>
      </c>
      <c r="G454" s="231" t="s">
        <v>225</v>
      </c>
      <c r="H454" s="232">
        <v>1</v>
      </c>
      <c r="I454" s="233"/>
      <c r="J454" s="234">
        <f>ROUND(I454*H454,2)</f>
        <v>0</v>
      </c>
      <c r="K454" s="230" t="s">
        <v>150</v>
      </c>
      <c r="L454" s="46"/>
      <c r="M454" s="235" t="s">
        <v>19</v>
      </c>
      <c r="N454" s="236" t="s">
        <v>43</v>
      </c>
      <c r="O454" s="86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235</v>
      </c>
      <c r="AT454" s="239" t="s">
        <v>146</v>
      </c>
      <c r="AU454" s="239" t="s">
        <v>81</v>
      </c>
      <c r="AY454" s="19" t="s">
        <v>144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9" t="s">
        <v>79</v>
      </c>
      <c r="BK454" s="240">
        <f>ROUND(I454*H454,2)</f>
        <v>0</v>
      </c>
      <c r="BL454" s="19" t="s">
        <v>235</v>
      </c>
      <c r="BM454" s="239" t="s">
        <v>914</v>
      </c>
    </row>
    <row r="455" s="2" customFormat="1">
      <c r="A455" s="40"/>
      <c r="B455" s="41"/>
      <c r="C455" s="42"/>
      <c r="D455" s="241" t="s">
        <v>153</v>
      </c>
      <c r="E455" s="42"/>
      <c r="F455" s="242" t="s">
        <v>154</v>
      </c>
      <c r="G455" s="42"/>
      <c r="H455" s="42"/>
      <c r="I455" s="148"/>
      <c r="J455" s="42"/>
      <c r="K455" s="42"/>
      <c r="L455" s="46"/>
      <c r="M455" s="243"/>
      <c r="N455" s="244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153</v>
      </c>
      <c r="AU455" s="19" t="s">
        <v>81</v>
      </c>
    </row>
    <row r="456" s="2" customFormat="1" ht="16.5" customHeight="1">
      <c r="A456" s="40"/>
      <c r="B456" s="41"/>
      <c r="C456" s="267" t="s">
        <v>915</v>
      </c>
      <c r="D456" s="267" t="s">
        <v>211</v>
      </c>
      <c r="E456" s="268" t="s">
        <v>916</v>
      </c>
      <c r="F456" s="269" t="s">
        <v>917</v>
      </c>
      <c r="G456" s="270" t="s">
        <v>225</v>
      </c>
      <c r="H456" s="271">
        <v>1</v>
      </c>
      <c r="I456" s="272"/>
      <c r="J456" s="273">
        <f>ROUND(I456*H456,2)</f>
        <v>0</v>
      </c>
      <c r="K456" s="269" t="s">
        <v>19</v>
      </c>
      <c r="L456" s="274"/>
      <c r="M456" s="275" t="s">
        <v>19</v>
      </c>
      <c r="N456" s="276" t="s">
        <v>43</v>
      </c>
      <c r="O456" s="86"/>
      <c r="P456" s="237">
        <f>O456*H456</f>
        <v>0</v>
      </c>
      <c r="Q456" s="237">
        <v>0.0138</v>
      </c>
      <c r="R456" s="237">
        <f>Q456*H456</f>
        <v>0.0138</v>
      </c>
      <c r="S456" s="237">
        <v>0</v>
      </c>
      <c r="T456" s="23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9" t="s">
        <v>357</v>
      </c>
      <c r="AT456" s="239" t="s">
        <v>211</v>
      </c>
      <c r="AU456" s="239" t="s">
        <v>81</v>
      </c>
      <c r="AY456" s="19" t="s">
        <v>144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9" t="s">
        <v>79</v>
      </c>
      <c r="BK456" s="240">
        <f>ROUND(I456*H456,2)</f>
        <v>0</v>
      </c>
      <c r="BL456" s="19" t="s">
        <v>235</v>
      </c>
      <c r="BM456" s="239" t="s">
        <v>918</v>
      </c>
    </row>
    <row r="457" s="2" customFormat="1">
      <c r="A457" s="40"/>
      <c r="B457" s="41"/>
      <c r="C457" s="42"/>
      <c r="D457" s="241" t="s">
        <v>153</v>
      </c>
      <c r="E457" s="42"/>
      <c r="F457" s="242" t="s">
        <v>154</v>
      </c>
      <c r="G457" s="42"/>
      <c r="H457" s="42"/>
      <c r="I457" s="148"/>
      <c r="J457" s="42"/>
      <c r="K457" s="42"/>
      <c r="L457" s="46"/>
      <c r="M457" s="243"/>
      <c r="N457" s="244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153</v>
      </c>
      <c r="AU457" s="19" t="s">
        <v>81</v>
      </c>
    </row>
    <row r="458" s="2" customFormat="1" ht="16.5" customHeight="1">
      <c r="A458" s="40"/>
      <c r="B458" s="41"/>
      <c r="C458" s="228" t="s">
        <v>919</v>
      </c>
      <c r="D458" s="228" t="s">
        <v>146</v>
      </c>
      <c r="E458" s="229" t="s">
        <v>920</v>
      </c>
      <c r="F458" s="230" t="s">
        <v>921</v>
      </c>
      <c r="G458" s="231" t="s">
        <v>225</v>
      </c>
      <c r="H458" s="232">
        <v>5</v>
      </c>
      <c r="I458" s="233"/>
      <c r="J458" s="234">
        <f>ROUND(I458*H458,2)</f>
        <v>0</v>
      </c>
      <c r="K458" s="230" t="s">
        <v>150</v>
      </c>
      <c r="L458" s="46"/>
      <c r="M458" s="235" t="s">
        <v>19</v>
      </c>
      <c r="N458" s="236" t="s">
        <v>43</v>
      </c>
      <c r="O458" s="86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9" t="s">
        <v>235</v>
      </c>
      <c r="AT458" s="239" t="s">
        <v>146</v>
      </c>
      <c r="AU458" s="239" t="s">
        <v>81</v>
      </c>
      <c r="AY458" s="19" t="s">
        <v>144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9" t="s">
        <v>79</v>
      </c>
      <c r="BK458" s="240">
        <f>ROUND(I458*H458,2)</f>
        <v>0</v>
      </c>
      <c r="BL458" s="19" t="s">
        <v>235</v>
      </c>
      <c r="BM458" s="239" t="s">
        <v>922</v>
      </c>
    </row>
    <row r="459" s="2" customFormat="1">
      <c r="A459" s="40"/>
      <c r="B459" s="41"/>
      <c r="C459" s="42"/>
      <c r="D459" s="241" t="s">
        <v>153</v>
      </c>
      <c r="E459" s="42"/>
      <c r="F459" s="242" t="s">
        <v>154</v>
      </c>
      <c r="G459" s="42"/>
      <c r="H459" s="42"/>
      <c r="I459" s="148"/>
      <c r="J459" s="42"/>
      <c r="K459" s="42"/>
      <c r="L459" s="46"/>
      <c r="M459" s="243"/>
      <c r="N459" s="244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153</v>
      </c>
      <c r="AU459" s="19" t="s">
        <v>81</v>
      </c>
    </row>
    <row r="460" s="2" customFormat="1" ht="16.5" customHeight="1">
      <c r="A460" s="40"/>
      <c r="B460" s="41"/>
      <c r="C460" s="267" t="s">
        <v>923</v>
      </c>
      <c r="D460" s="267" t="s">
        <v>211</v>
      </c>
      <c r="E460" s="268" t="s">
        <v>924</v>
      </c>
      <c r="F460" s="269" t="s">
        <v>925</v>
      </c>
      <c r="G460" s="270" t="s">
        <v>225</v>
      </c>
      <c r="H460" s="271">
        <v>5</v>
      </c>
      <c r="I460" s="272"/>
      <c r="J460" s="273">
        <f>ROUND(I460*H460,2)</f>
        <v>0</v>
      </c>
      <c r="K460" s="269" t="s">
        <v>150</v>
      </c>
      <c r="L460" s="274"/>
      <c r="M460" s="275" t="s">
        <v>19</v>
      </c>
      <c r="N460" s="276" t="s">
        <v>43</v>
      </c>
      <c r="O460" s="86"/>
      <c r="P460" s="237">
        <f>O460*H460</f>
        <v>0</v>
      </c>
      <c r="Q460" s="237">
        <v>0.0047000000000000002</v>
      </c>
      <c r="R460" s="237">
        <f>Q460*H460</f>
        <v>0.0235</v>
      </c>
      <c r="S460" s="237">
        <v>0</v>
      </c>
      <c r="T460" s="238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39" t="s">
        <v>357</v>
      </c>
      <c r="AT460" s="239" t="s">
        <v>211</v>
      </c>
      <c r="AU460" s="239" t="s">
        <v>81</v>
      </c>
      <c r="AY460" s="19" t="s">
        <v>144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9" t="s">
        <v>79</v>
      </c>
      <c r="BK460" s="240">
        <f>ROUND(I460*H460,2)</f>
        <v>0</v>
      </c>
      <c r="BL460" s="19" t="s">
        <v>235</v>
      </c>
      <c r="BM460" s="239" t="s">
        <v>926</v>
      </c>
    </row>
    <row r="461" s="2" customFormat="1">
      <c r="A461" s="40"/>
      <c r="B461" s="41"/>
      <c r="C461" s="42"/>
      <c r="D461" s="241" t="s">
        <v>153</v>
      </c>
      <c r="E461" s="42"/>
      <c r="F461" s="242" t="s">
        <v>154</v>
      </c>
      <c r="G461" s="42"/>
      <c r="H461" s="42"/>
      <c r="I461" s="148"/>
      <c r="J461" s="42"/>
      <c r="K461" s="42"/>
      <c r="L461" s="46"/>
      <c r="M461" s="243"/>
      <c r="N461" s="244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153</v>
      </c>
      <c r="AU461" s="19" t="s">
        <v>81</v>
      </c>
    </row>
    <row r="462" s="13" customFormat="1">
      <c r="A462" s="13"/>
      <c r="B462" s="245"/>
      <c r="C462" s="246"/>
      <c r="D462" s="241" t="s">
        <v>155</v>
      </c>
      <c r="E462" s="247" t="s">
        <v>19</v>
      </c>
      <c r="F462" s="248" t="s">
        <v>927</v>
      </c>
      <c r="G462" s="246"/>
      <c r="H462" s="249">
        <v>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155</v>
      </c>
      <c r="AU462" s="255" t="s">
        <v>81</v>
      </c>
      <c r="AV462" s="13" t="s">
        <v>81</v>
      </c>
      <c r="AW462" s="13" t="s">
        <v>33</v>
      </c>
      <c r="AX462" s="13" t="s">
        <v>72</v>
      </c>
      <c r="AY462" s="255" t="s">
        <v>144</v>
      </c>
    </row>
    <row r="463" s="13" customFormat="1">
      <c r="A463" s="13"/>
      <c r="B463" s="245"/>
      <c r="C463" s="246"/>
      <c r="D463" s="241" t="s">
        <v>155</v>
      </c>
      <c r="E463" s="247" t="s">
        <v>19</v>
      </c>
      <c r="F463" s="248" t="s">
        <v>928</v>
      </c>
      <c r="G463" s="246"/>
      <c r="H463" s="249">
        <v>2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155</v>
      </c>
      <c r="AU463" s="255" t="s">
        <v>81</v>
      </c>
      <c r="AV463" s="13" t="s">
        <v>81</v>
      </c>
      <c r="AW463" s="13" t="s">
        <v>33</v>
      </c>
      <c r="AX463" s="13" t="s">
        <v>72</v>
      </c>
      <c r="AY463" s="255" t="s">
        <v>144</v>
      </c>
    </row>
    <row r="464" s="13" customFormat="1">
      <c r="A464" s="13"/>
      <c r="B464" s="245"/>
      <c r="C464" s="246"/>
      <c r="D464" s="241" t="s">
        <v>155</v>
      </c>
      <c r="E464" s="247" t="s">
        <v>19</v>
      </c>
      <c r="F464" s="248" t="s">
        <v>929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155</v>
      </c>
      <c r="AU464" s="255" t="s">
        <v>81</v>
      </c>
      <c r="AV464" s="13" t="s">
        <v>81</v>
      </c>
      <c r="AW464" s="13" t="s">
        <v>33</v>
      </c>
      <c r="AX464" s="13" t="s">
        <v>72</v>
      </c>
      <c r="AY464" s="255" t="s">
        <v>144</v>
      </c>
    </row>
    <row r="465" s="14" customFormat="1">
      <c r="A465" s="14"/>
      <c r="B465" s="256"/>
      <c r="C465" s="257"/>
      <c r="D465" s="241" t="s">
        <v>155</v>
      </c>
      <c r="E465" s="258" t="s">
        <v>19</v>
      </c>
      <c r="F465" s="259" t="s">
        <v>170</v>
      </c>
      <c r="G465" s="257"/>
      <c r="H465" s="260">
        <v>5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155</v>
      </c>
      <c r="AU465" s="266" t="s">
        <v>81</v>
      </c>
      <c r="AV465" s="14" t="s">
        <v>151</v>
      </c>
      <c r="AW465" s="14" t="s">
        <v>33</v>
      </c>
      <c r="AX465" s="14" t="s">
        <v>79</v>
      </c>
      <c r="AY465" s="266" t="s">
        <v>144</v>
      </c>
    </row>
    <row r="466" s="2" customFormat="1" ht="16.5" customHeight="1">
      <c r="A466" s="40"/>
      <c r="B466" s="41"/>
      <c r="C466" s="228" t="s">
        <v>930</v>
      </c>
      <c r="D466" s="228" t="s">
        <v>146</v>
      </c>
      <c r="E466" s="229" t="s">
        <v>931</v>
      </c>
      <c r="F466" s="230" t="s">
        <v>932</v>
      </c>
      <c r="G466" s="231" t="s">
        <v>225</v>
      </c>
      <c r="H466" s="232">
        <v>7</v>
      </c>
      <c r="I466" s="233"/>
      <c r="J466" s="234">
        <f>ROUND(I466*H466,2)</f>
        <v>0</v>
      </c>
      <c r="K466" s="230" t="s">
        <v>150</v>
      </c>
      <c r="L466" s="46"/>
      <c r="M466" s="235" t="s">
        <v>19</v>
      </c>
      <c r="N466" s="236" t="s">
        <v>43</v>
      </c>
      <c r="O466" s="86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9" t="s">
        <v>235</v>
      </c>
      <c r="AT466" s="239" t="s">
        <v>146</v>
      </c>
      <c r="AU466" s="239" t="s">
        <v>81</v>
      </c>
      <c r="AY466" s="19" t="s">
        <v>144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9" t="s">
        <v>79</v>
      </c>
      <c r="BK466" s="240">
        <f>ROUND(I466*H466,2)</f>
        <v>0</v>
      </c>
      <c r="BL466" s="19" t="s">
        <v>235</v>
      </c>
      <c r="BM466" s="239" t="s">
        <v>933</v>
      </c>
    </row>
    <row r="467" s="2" customFormat="1">
      <c r="A467" s="40"/>
      <c r="B467" s="41"/>
      <c r="C467" s="42"/>
      <c r="D467" s="241" t="s">
        <v>153</v>
      </c>
      <c r="E467" s="42"/>
      <c r="F467" s="242" t="s">
        <v>154</v>
      </c>
      <c r="G467" s="42"/>
      <c r="H467" s="42"/>
      <c r="I467" s="148"/>
      <c r="J467" s="42"/>
      <c r="K467" s="42"/>
      <c r="L467" s="46"/>
      <c r="M467" s="243"/>
      <c r="N467" s="244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153</v>
      </c>
      <c r="AU467" s="19" t="s">
        <v>81</v>
      </c>
    </row>
    <row r="468" s="2" customFormat="1" ht="16.5" customHeight="1">
      <c r="A468" s="40"/>
      <c r="B468" s="41"/>
      <c r="C468" s="267" t="s">
        <v>934</v>
      </c>
      <c r="D468" s="267" t="s">
        <v>211</v>
      </c>
      <c r="E468" s="268" t="s">
        <v>935</v>
      </c>
      <c r="F468" s="269" t="s">
        <v>936</v>
      </c>
      <c r="G468" s="270" t="s">
        <v>225</v>
      </c>
      <c r="H468" s="271">
        <v>7</v>
      </c>
      <c r="I468" s="272"/>
      <c r="J468" s="273">
        <f>ROUND(I468*H468,2)</f>
        <v>0</v>
      </c>
      <c r="K468" s="269" t="s">
        <v>150</v>
      </c>
      <c r="L468" s="274"/>
      <c r="M468" s="275" t="s">
        <v>19</v>
      </c>
      <c r="N468" s="276" t="s">
        <v>43</v>
      </c>
      <c r="O468" s="86"/>
      <c r="P468" s="237">
        <f>O468*H468</f>
        <v>0</v>
      </c>
      <c r="Q468" s="237">
        <v>0.0011999999999999999</v>
      </c>
      <c r="R468" s="237">
        <f>Q468*H468</f>
        <v>0.0083999999999999995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357</v>
      </c>
      <c r="AT468" s="239" t="s">
        <v>211</v>
      </c>
      <c r="AU468" s="239" t="s">
        <v>81</v>
      </c>
      <c r="AY468" s="19" t="s">
        <v>144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9" t="s">
        <v>79</v>
      </c>
      <c r="BK468" s="240">
        <f>ROUND(I468*H468,2)</f>
        <v>0</v>
      </c>
      <c r="BL468" s="19" t="s">
        <v>235</v>
      </c>
      <c r="BM468" s="239" t="s">
        <v>937</v>
      </c>
    </row>
    <row r="469" s="2" customFormat="1">
      <c r="A469" s="40"/>
      <c r="B469" s="41"/>
      <c r="C469" s="42"/>
      <c r="D469" s="241" t="s">
        <v>153</v>
      </c>
      <c r="E469" s="42"/>
      <c r="F469" s="242" t="s">
        <v>154</v>
      </c>
      <c r="G469" s="42"/>
      <c r="H469" s="42"/>
      <c r="I469" s="148"/>
      <c r="J469" s="42"/>
      <c r="K469" s="42"/>
      <c r="L469" s="46"/>
      <c r="M469" s="243"/>
      <c r="N469" s="244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153</v>
      </c>
      <c r="AU469" s="19" t="s">
        <v>81</v>
      </c>
    </row>
    <row r="470" s="13" customFormat="1">
      <c r="A470" s="13"/>
      <c r="B470" s="245"/>
      <c r="C470" s="246"/>
      <c r="D470" s="241" t="s">
        <v>155</v>
      </c>
      <c r="E470" s="247" t="s">
        <v>19</v>
      </c>
      <c r="F470" s="248" t="s">
        <v>927</v>
      </c>
      <c r="G470" s="246"/>
      <c r="H470" s="249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155</v>
      </c>
      <c r="AU470" s="255" t="s">
        <v>81</v>
      </c>
      <c r="AV470" s="13" t="s">
        <v>81</v>
      </c>
      <c r="AW470" s="13" t="s">
        <v>33</v>
      </c>
      <c r="AX470" s="13" t="s">
        <v>72</v>
      </c>
      <c r="AY470" s="255" t="s">
        <v>144</v>
      </c>
    </row>
    <row r="471" s="13" customFormat="1">
      <c r="A471" s="13"/>
      <c r="B471" s="245"/>
      <c r="C471" s="246"/>
      <c r="D471" s="241" t="s">
        <v>155</v>
      </c>
      <c r="E471" s="247" t="s">
        <v>19</v>
      </c>
      <c r="F471" s="248" t="s">
        <v>928</v>
      </c>
      <c r="G471" s="246"/>
      <c r="H471" s="249">
        <v>2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155</v>
      </c>
      <c r="AU471" s="255" t="s">
        <v>81</v>
      </c>
      <c r="AV471" s="13" t="s">
        <v>81</v>
      </c>
      <c r="AW471" s="13" t="s">
        <v>33</v>
      </c>
      <c r="AX471" s="13" t="s">
        <v>72</v>
      </c>
      <c r="AY471" s="255" t="s">
        <v>144</v>
      </c>
    </row>
    <row r="472" s="13" customFormat="1">
      <c r="A472" s="13"/>
      <c r="B472" s="245"/>
      <c r="C472" s="246"/>
      <c r="D472" s="241" t="s">
        <v>155</v>
      </c>
      <c r="E472" s="247" t="s">
        <v>19</v>
      </c>
      <c r="F472" s="248" t="s">
        <v>929</v>
      </c>
      <c r="G472" s="246"/>
      <c r="H472" s="249">
        <v>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155</v>
      </c>
      <c r="AU472" s="255" t="s">
        <v>81</v>
      </c>
      <c r="AV472" s="13" t="s">
        <v>81</v>
      </c>
      <c r="AW472" s="13" t="s">
        <v>33</v>
      </c>
      <c r="AX472" s="13" t="s">
        <v>72</v>
      </c>
      <c r="AY472" s="255" t="s">
        <v>144</v>
      </c>
    </row>
    <row r="473" s="13" customFormat="1">
      <c r="A473" s="13"/>
      <c r="B473" s="245"/>
      <c r="C473" s="246"/>
      <c r="D473" s="241" t="s">
        <v>155</v>
      </c>
      <c r="E473" s="247" t="s">
        <v>19</v>
      </c>
      <c r="F473" s="248" t="s">
        <v>938</v>
      </c>
      <c r="G473" s="246"/>
      <c r="H473" s="249">
        <v>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5" t="s">
        <v>155</v>
      </c>
      <c r="AU473" s="255" t="s">
        <v>81</v>
      </c>
      <c r="AV473" s="13" t="s">
        <v>81</v>
      </c>
      <c r="AW473" s="13" t="s">
        <v>33</v>
      </c>
      <c r="AX473" s="13" t="s">
        <v>72</v>
      </c>
      <c r="AY473" s="255" t="s">
        <v>144</v>
      </c>
    </row>
    <row r="474" s="13" customFormat="1">
      <c r="A474" s="13"/>
      <c r="B474" s="245"/>
      <c r="C474" s="246"/>
      <c r="D474" s="241" t="s">
        <v>155</v>
      </c>
      <c r="E474" s="247" t="s">
        <v>19</v>
      </c>
      <c r="F474" s="248" t="s">
        <v>939</v>
      </c>
      <c r="G474" s="246"/>
      <c r="H474" s="249">
        <v>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155</v>
      </c>
      <c r="AU474" s="255" t="s">
        <v>81</v>
      </c>
      <c r="AV474" s="13" t="s">
        <v>81</v>
      </c>
      <c r="AW474" s="13" t="s">
        <v>33</v>
      </c>
      <c r="AX474" s="13" t="s">
        <v>72</v>
      </c>
      <c r="AY474" s="255" t="s">
        <v>144</v>
      </c>
    </row>
    <row r="475" s="14" customFormat="1">
      <c r="A475" s="14"/>
      <c r="B475" s="256"/>
      <c r="C475" s="257"/>
      <c r="D475" s="241" t="s">
        <v>155</v>
      </c>
      <c r="E475" s="258" t="s">
        <v>19</v>
      </c>
      <c r="F475" s="259" t="s">
        <v>170</v>
      </c>
      <c r="G475" s="257"/>
      <c r="H475" s="260">
        <v>7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155</v>
      </c>
      <c r="AU475" s="266" t="s">
        <v>81</v>
      </c>
      <c r="AV475" s="14" t="s">
        <v>151</v>
      </c>
      <c r="AW475" s="14" t="s">
        <v>33</v>
      </c>
      <c r="AX475" s="14" t="s">
        <v>79</v>
      </c>
      <c r="AY475" s="266" t="s">
        <v>144</v>
      </c>
    </row>
    <row r="476" s="2" customFormat="1" ht="16.5" customHeight="1">
      <c r="A476" s="40"/>
      <c r="B476" s="41"/>
      <c r="C476" s="267" t="s">
        <v>940</v>
      </c>
      <c r="D476" s="267" t="s">
        <v>211</v>
      </c>
      <c r="E476" s="268" t="s">
        <v>941</v>
      </c>
      <c r="F476" s="269" t="s">
        <v>942</v>
      </c>
      <c r="G476" s="270" t="s">
        <v>225</v>
      </c>
      <c r="H476" s="271">
        <v>7</v>
      </c>
      <c r="I476" s="272"/>
      <c r="J476" s="273">
        <f>ROUND(I476*H476,2)</f>
        <v>0</v>
      </c>
      <c r="K476" s="269" t="s">
        <v>150</v>
      </c>
      <c r="L476" s="274"/>
      <c r="M476" s="275" t="s">
        <v>19</v>
      </c>
      <c r="N476" s="276" t="s">
        <v>43</v>
      </c>
      <c r="O476" s="86"/>
      <c r="P476" s="237">
        <f>O476*H476</f>
        <v>0</v>
      </c>
      <c r="Q476" s="237">
        <v>0.00014999999999999999</v>
      </c>
      <c r="R476" s="237">
        <f>Q476*H476</f>
        <v>0.0010499999999999999</v>
      </c>
      <c r="S476" s="237">
        <v>0</v>
      </c>
      <c r="T476" s="238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9" t="s">
        <v>357</v>
      </c>
      <c r="AT476" s="239" t="s">
        <v>211</v>
      </c>
      <c r="AU476" s="239" t="s">
        <v>81</v>
      </c>
      <c r="AY476" s="19" t="s">
        <v>144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9" t="s">
        <v>79</v>
      </c>
      <c r="BK476" s="240">
        <f>ROUND(I476*H476,2)</f>
        <v>0</v>
      </c>
      <c r="BL476" s="19" t="s">
        <v>235</v>
      </c>
      <c r="BM476" s="239" t="s">
        <v>943</v>
      </c>
    </row>
    <row r="477" s="2" customFormat="1">
      <c r="A477" s="40"/>
      <c r="B477" s="41"/>
      <c r="C477" s="42"/>
      <c r="D477" s="241" t="s">
        <v>153</v>
      </c>
      <c r="E477" s="42"/>
      <c r="F477" s="242" t="s">
        <v>154</v>
      </c>
      <c r="G477" s="42"/>
      <c r="H477" s="42"/>
      <c r="I477" s="148"/>
      <c r="J477" s="42"/>
      <c r="K477" s="42"/>
      <c r="L477" s="46"/>
      <c r="M477" s="243"/>
      <c r="N477" s="244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153</v>
      </c>
      <c r="AU477" s="19" t="s">
        <v>81</v>
      </c>
    </row>
    <row r="478" s="2" customFormat="1" ht="24" customHeight="1">
      <c r="A478" s="40"/>
      <c r="B478" s="41"/>
      <c r="C478" s="228" t="s">
        <v>944</v>
      </c>
      <c r="D478" s="228" t="s">
        <v>146</v>
      </c>
      <c r="E478" s="229" t="s">
        <v>945</v>
      </c>
      <c r="F478" s="230" t="s">
        <v>946</v>
      </c>
      <c r="G478" s="231" t="s">
        <v>374</v>
      </c>
      <c r="H478" s="277"/>
      <c r="I478" s="233"/>
      <c r="J478" s="234">
        <f>ROUND(I478*H478,2)</f>
        <v>0</v>
      </c>
      <c r="K478" s="230" t="s">
        <v>150</v>
      </c>
      <c r="L478" s="46"/>
      <c r="M478" s="235" t="s">
        <v>19</v>
      </c>
      <c r="N478" s="236" t="s">
        <v>43</v>
      </c>
      <c r="O478" s="86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9" t="s">
        <v>235</v>
      </c>
      <c r="AT478" s="239" t="s">
        <v>146</v>
      </c>
      <c r="AU478" s="239" t="s">
        <v>81</v>
      </c>
      <c r="AY478" s="19" t="s">
        <v>144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9" t="s">
        <v>79</v>
      </c>
      <c r="BK478" s="240">
        <f>ROUND(I478*H478,2)</f>
        <v>0</v>
      </c>
      <c r="BL478" s="19" t="s">
        <v>235</v>
      </c>
      <c r="BM478" s="239" t="s">
        <v>947</v>
      </c>
    </row>
    <row r="479" s="2" customFormat="1">
      <c r="A479" s="40"/>
      <c r="B479" s="41"/>
      <c r="C479" s="42"/>
      <c r="D479" s="241" t="s">
        <v>153</v>
      </c>
      <c r="E479" s="42"/>
      <c r="F479" s="242" t="s">
        <v>154</v>
      </c>
      <c r="G479" s="42"/>
      <c r="H479" s="42"/>
      <c r="I479" s="148"/>
      <c r="J479" s="42"/>
      <c r="K479" s="42"/>
      <c r="L479" s="46"/>
      <c r="M479" s="243"/>
      <c r="N479" s="24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153</v>
      </c>
      <c r="AU479" s="19" t="s">
        <v>81</v>
      </c>
    </row>
    <row r="480" s="12" customFormat="1" ht="22.8" customHeight="1">
      <c r="A480" s="12"/>
      <c r="B480" s="212"/>
      <c r="C480" s="213"/>
      <c r="D480" s="214" t="s">
        <v>71</v>
      </c>
      <c r="E480" s="226" t="s">
        <v>948</v>
      </c>
      <c r="F480" s="226" t="s">
        <v>949</v>
      </c>
      <c r="G480" s="213"/>
      <c r="H480" s="213"/>
      <c r="I480" s="216"/>
      <c r="J480" s="227">
        <f>BK480</f>
        <v>0</v>
      </c>
      <c r="K480" s="213"/>
      <c r="L480" s="218"/>
      <c r="M480" s="219"/>
      <c r="N480" s="220"/>
      <c r="O480" s="220"/>
      <c r="P480" s="221">
        <f>SUM(P481:P489)</f>
        <v>0</v>
      </c>
      <c r="Q480" s="220"/>
      <c r="R480" s="221">
        <f>SUM(R481:R489)</f>
        <v>0.00058080000000000002</v>
      </c>
      <c r="S480" s="220"/>
      <c r="T480" s="222">
        <f>SUM(T481:T489)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3" t="s">
        <v>81</v>
      </c>
      <c r="AT480" s="224" t="s">
        <v>71</v>
      </c>
      <c r="AU480" s="224" t="s">
        <v>79</v>
      </c>
      <c r="AY480" s="223" t="s">
        <v>144</v>
      </c>
      <c r="BK480" s="225">
        <f>SUM(BK481:BK489)</f>
        <v>0</v>
      </c>
    </row>
    <row r="481" s="2" customFormat="1" ht="16.5" customHeight="1">
      <c r="A481" s="40"/>
      <c r="B481" s="41"/>
      <c r="C481" s="228" t="s">
        <v>950</v>
      </c>
      <c r="D481" s="228" t="s">
        <v>146</v>
      </c>
      <c r="E481" s="229" t="s">
        <v>951</v>
      </c>
      <c r="F481" s="230" t="s">
        <v>952</v>
      </c>
      <c r="G481" s="231" t="s">
        <v>327</v>
      </c>
      <c r="H481" s="232">
        <v>1.3400000000000001</v>
      </c>
      <c r="I481" s="233"/>
      <c r="J481" s="234">
        <f>ROUND(I481*H481,2)</f>
        <v>0</v>
      </c>
      <c r="K481" s="230" t="s">
        <v>19</v>
      </c>
      <c r="L481" s="46"/>
      <c r="M481" s="235" t="s">
        <v>19</v>
      </c>
      <c r="N481" s="236" t="s">
        <v>43</v>
      </c>
      <c r="O481" s="86"/>
      <c r="P481" s="237">
        <f>O481*H481</f>
        <v>0</v>
      </c>
      <c r="Q481" s="237">
        <v>6.0000000000000002E-05</v>
      </c>
      <c r="R481" s="237">
        <f>Q481*H481</f>
        <v>8.0400000000000003E-05</v>
      </c>
      <c r="S481" s="237">
        <v>0</v>
      </c>
      <c r="T481" s="238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9" t="s">
        <v>235</v>
      </c>
      <c r="AT481" s="239" t="s">
        <v>146</v>
      </c>
      <c r="AU481" s="239" t="s">
        <v>81</v>
      </c>
      <c r="AY481" s="19" t="s">
        <v>144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9" t="s">
        <v>79</v>
      </c>
      <c r="BK481" s="240">
        <f>ROUND(I481*H481,2)</f>
        <v>0</v>
      </c>
      <c r="BL481" s="19" t="s">
        <v>235</v>
      </c>
      <c r="BM481" s="239" t="s">
        <v>953</v>
      </c>
    </row>
    <row r="482" s="2" customFormat="1">
      <c r="A482" s="40"/>
      <c r="B482" s="41"/>
      <c r="C482" s="42"/>
      <c r="D482" s="241" t="s">
        <v>153</v>
      </c>
      <c r="E482" s="42"/>
      <c r="F482" s="242" t="s">
        <v>154</v>
      </c>
      <c r="G482" s="42"/>
      <c r="H482" s="42"/>
      <c r="I482" s="148"/>
      <c r="J482" s="42"/>
      <c r="K482" s="42"/>
      <c r="L482" s="46"/>
      <c r="M482" s="243"/>
      <c r="N482" s="244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153</v>
      </c>
      <c r="AU482" s="19" t="s">
        <v>81</v>
      </c>
    </row>
    <row r="483" s="2" customFormat="1" ht="16.5" customHeight="1">
      <c r="A483" s="40"/>
      <c r="B483" s="41"/>
      <c r="C483" s="228" t="s">
        <v>954</v>
      </c>
      <c r="D483" s="228" t="s">
        <v>146</v>
      </c>
      <c r="E483" s="229" t="s">
        <v>955</v>
      </c>
      <c r="F483" s="230" t="s">
        <v>956</v>
      </c>
      <c r="G483" s="231" t="s">
        <v>327</v>
      </c>
      <c r="H483" s="232">
        <v>5.5599999999999996</v>
      </c>
      <c r="I483" s="233"/>
      <c r="J483" s="234">
        <f>ROUND(I483*H483,2)</f>
        <v>0</v>
      </c>
      <c r="K483" s="230" t="s">
        <v>19</v>
      </c>
      <c r="L483" s="46"/>
      <c r="M483" s="235" t="s">
        <v>19</v>
      </c>
      <c r="N483" s="236" t="s">
        <v>43</v>
      </c>
      <c r="O483" s="86"/>
      <c r="P483" s="237">
        <f>O483*H483</f>
        <v>0</v>
      </c>
      <c r="Q483" s="237">
        <v>6.0000000000000002E-05</v>
      </c>
      <c r="R483" s="237">
        <f>Q483*H483</f>
        <v>0.00033359999999999998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235</v>
      </c>
      <c r="AT483" s="239" t="s">
        <v>146</v>
      </c>
      <c r="AU483" s="239" t="s">
        <v>81</v>
      </c>
      <c r="AY483" s="19" t="s">
        <v>144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9" t="s">
        <v>79</v>
      </c>
      <c r="BK483" s="240">
        <f>ROUND(I483*H483,2)</f>
        <v>0</v>
      </c>
      <c r="BL483" s="19" t="s">
        <v>235</v>
      </c>
      <c r="BM483" s="239" t="s">
        <v>957</v>
      </c>
    </row>
    <row r="484" s="2" customFormat="1">
      <c r="A484" s="40"/>
      <c r="B484" s="41"/>
      <c r="C484" s="42"/>
      <c r="D484" s="241" t="s">
        <v>153</v>
      </c>
      <c r="E484" s="42"/>
      <c r="F484" s="242" t="s">
        <v>154</v>
      </c>
      <c r="G484" s="42"/>
      <c r="H484" s="42"/>
      <c r="I484" s="148"/>
      <c r="J484" s="42"/>
      <c r="K484" s="42"/>
      <c r="L484" s="46"/>
      <c r="M484" s="243"/>
      <c r="N484" s="244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153</v>
      </c>
      <c r="AU484" s="19" t="s">
        <v>81</v>
      </c>
    </row>
    <row r="485" s="13" customFormat="1">
      <c r="A485" s="13"/>
      <c r="B485" s="245"/>
      <c r="C485" s="246"/>
      <c r="D485" s="241" t="s">
        <v>155</v>
      </c>
      <c r="E485" s="247" t="s">
        <v>19</v>
      </c>
      <c r="F485" s="248" t="s">
        <v>958</v>
      </c>
      <c r="G485" s="246"/>
      <c r="H485" s="249">
        <v>5.5599999999999996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155</v>
      </c>
      <c r="AU485" s="255" t="s">
        <v>81</v>
      </c>
      <c r="AV485" s="13" t="s">
        <v>81</v>
      </c>
      <c r="AW485" s="13" t="s">
        <v>33</v>
      </c>
      <c r="AX485" s="13" t="s">
        <v>79</v>
      </c>
      <c r="AY485" s="255" t="s">
        <v>144</v>
      </c>
    </row>
    <row r="486" s="2" customFormat="1" ht="16.5" customHeight="1">
      <c r="A486" s="40"/>
      <c r="B486" s="41"/>
      <c r="C486" s="228" t="s">
        <v>959</v>
      </c>
      <c r="D486" s="228" t="s">
        <v>146</v>
      </c>
      <c r="E486" s="229" t="s">
        <v>960</v>
      </c>
      <c r="F486" s="230" t="s">
        <v>961</v>
      </c>
      <c r="G486" s="231" t="s">
        <v>327</v>
      </c>
      <c r="H486" s="232">
        <v>2.7799999999999998</v>
      </c>
      <c r="I486" s="233"/>
      <c r="J486" s="234">
        <f>ROUND(I486*H486,2)</f>
        <v>0</v>
      </c>
      <c r="K486" s="230" t="s">
        <v>19</v>
      </c>
      <c r="L486" s="46"/>
      <c r="M486" s="235" t="s">
        <v>19</v>
      </c>
      <c r="N486" s="236" t="s">
        <v>43</v>
      </c>
      <c r="O486" s="86"/>
      <c r="P486" s="237">
        <f>O486*H486</f>
        <v>0</v>
      </c>
      <c r="Q486" s="237">
        <v>6.0000000000000002E-05</v>
      </c>
      <c r="R486" s="237">
        <f>Q486*H486</f>
        <v>0.00016679999999999999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235</v>
      </c>
      <c r="AT486" s="239" t="s">
        <v>146</v>
      </c>
      <c r="AU486" s="239" t="s">
        <v>81</v>
      </c>
      <c r="AY486" s="19" t="s">
        <v>144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9" t="s">
        <v>79</v>
      </c>
      <c r="BK486" s="240">
        <f>ROUND(I486*H486,2)</f>
        <v>0</v>
      </c>
      <c r="BL486" s="19" t="s">
        <v>235</v>
      </c>
      <c r="BM486" s="239" t="s">
        <v>962</v>
      </c>
    </row>
    <row r="487" s="2" customFormat="1">
      <c r="A487" s="40"/>
      <c r="B487" s="41"/>
      <c r="C487" s="42"/>
      <c r="D487" s="241" t="s">
        <v>153</v>
      </c>
      <c r="E487" s="42"/>
      <c r="F487" s="242" t="s">
        <v>154</v>
      </c>
      <c r="G487" s="42"/>
      <c r="H487" s="42"/>
      <c r="I487" s="148"/>
      <c r="J487" s="42"/>
      <c r="K487" s="42"/>
      <c r="L487" s="46"/>
      <c r="M487" s="243"/>
      <c r="N487" s="244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153</v>
      </c>
      <c r="AU487" s="19" t="s">
        <v>81</v>
      </c>
    </row>
    <row r="488" s="2" customFormat="1" ht="24" customHeight="1">
      <c r="A488" s="40"/>
      <c r="B488" s="41"/>
      <c r="C488" s="228" t="s">
        <v>963</v>
      </c>
      <c r="D488" s="228" t="s">
        <v>146</v>
      </c>
      <c r="E488" s="229" t="s">
        <v>964</v>
      </c>
      <c r="F488" s="230" t="s">
        <v>965</v>
      </c>
      <c r="G488" s="231" t="s">
        <v>374</v>
      </c>
      <c r="H488" s="277"/>
      <c r="I488" s="233"/>
      <c r="J488" s="234">
        <f>ROUND(I488*H488,2)</f>
        <v>0</v>
      </c>
      <c r="K488" s="230" t="s">
        <v>150</v>
      </c>
      <c r="L488" s="46"/>
      <c r="M488" s="235" t="s">
        <v>19</v>
      </c>
      <c r="N488" s="236" t="s">
        <v>43</v>
      </c>
      <c r="O488" s="86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235</v>
      </c>
      <c r="AT488" s="239" t="s">
        <v>146</v>
      </c>
      <c r="AU488" s="239" t="s">
        <v>81</v>
      </c>
      <c r="AY488" s="19" t="s">
        <v>144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9" t="s">
        <v>79</v>
      </c>
      <c r="BK488" s="240">
        <f>ROUND(I488*H488,2)</f>
        <v>0</v>
      </c>
      <c r="BL488" s="19" t="s">
        <v>235</v>
      </c>
      <c r="BM488" s="239" t="s">
        <v>966</v>
      </c>
    </row>
    <row r="489" s="2" customFormat="1">
      <c r="A489" s="40"/>
      <c r="B489" s="41"/>
      <c r="C489" s="42"/>
      <c r="D489" s="241" t="s">
        <v>153</v>
      </c>
      <c r="E489" s="42"/>
      <c r="F489" s="242" t="s">
        <v>154</v>
      </c>
      <c r="G489" s="42"/>
      <c r="H489" s="42"/>
      <c r="I489" s="148"/>
      <c r="J489" s="42"/>
      <c r="K489" s="42"/>
      <c r="L489" s="46"/>
      <c r="M489" s="243"/>
      <c r="N489" s="244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153</v>
      </c>
      <c r="AU489" s="19" t="s">
        <v>81</v>
      </c>
    </row>
    <row r="490" s="12" customFormat="1" ht="22.8" customHeight="1">
      <c r="A490" s="12"/>
      <c r="B490" s="212"/>
      <c r="C490" s="213"/>
      <c r="D490" s="214" t="s">
        <v>71</v>
      </c>
      <c r="E490" s="226" t="s">
        <v>403</v>
      </c>
      <c r="F490" s="226" t="s">
        <v>404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SUM(P491:P562)</f>
        <v>0</v>
      </c>
      <c r="Q490" s="220"/>
      <c r="R490" s="221">
        <f>SUM(R491:R562)</f>
        <v>2.5920787000000001</v>
      </c>
      <c r="S490" s="220"/>
      <c r="T490" s="222">
        <f>SUM(T491:T562)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81</v>
      </c>
      <c r="AT490" s="224" t="s">
        <v>71</v>
      </c>
      <c r="AU490" s="224" t="s">
        <v>79</v>
      </c>
      <c r="AY490" s="223" t="s">
        <v>144</v>
      </c>
      <c r="BK490" s="225">
        <f>SUM(BK491:BK562)</f>
        <v>0</v>
      </c>
    </row>
    <row r="491" s="2" customFormat="1" ht="16.5" customHeight="1">
      <c r="A491" s="40"/>
      <c r="B491" s="41"/>
      <c r="C491" s="228" t="s">
        <v>967</v>
      </c>
      <c r="D491" s="228" t="s">
        <v>146</v>
      </c>
      <c r="E491" s="229" t="s">
        <v>968</v>
      </c>
      <c r="F491" s="230" t="s">
        <v>969</v>
      </c>
      <c r="G491" s="231" t="s">
        <v>203</v>
      </c>
      <c r="H491" s="232">
        <v>74.840000000000003</v>
      </c>
      <c r="I491" s="233"/>
      <c r="J491" s="234">
        <f>ROUND(I491*H491,2)</f>
        <v>0</v>
      </c>
      <c r="K491" s="230" t="s">
        <v>150</v>
      </c>
      <c r="L491" s="46"/>
      <c r="M491" s="235" t="s">
        <v>19</v>
      </c>
      <c r="N491" s="236" t="s">
        <v>43</v>
      </c>
      <c r="O491" s="86"/>
      <c r="P491" s="237">
        <f>O491*H491</f>
        <v>0</v>
      </c>
      <c r="Q491" s="237">
        <v>0.00029999999999999997</v>
      </c>
      <c r="R491" s="237">
        <f>Q491*H491</f>
        <v>0.022452</v>
      </c>
      <c r="S491" s="237">
        <v>0</v>
      </c>
      <c r="T491" s="238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39" t="s">
        <v>235</v>
      </c>
      <c r="AT491" s="239" t="s">
        <v>146</v>
      </c>
      <c r="AU491" s="239" t="s">
        <v>81</v>
      </c>
      <c r="AY491" s="19" t="s">
        <v>144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9" t="s">
        <v>79</v>
      </c>
      <c r="BK491" s="240">
        <f>ROUND(I491*H491,2)</f>
        <v>0</v>
      </c>
      <c r="BL491" s="19" t="s">
        <v>235</v>
      </c>
      <c r="BM491" s="239" t="s">
        <v>970</v>
      </c>
    </row>
    <row r="492" s="2" customFormat="1">
      <c r="A492" s="40"/>
      <c r="B492" s="41"/>
      <c r="C492" s="42"/>
      <c r="D492" s="241" t="s">
        <v>153</v>
      </c>
      <c r="E492" s="42"/>
      <c r="F492" s="242" t="s">
        <v>154</v>
      </c>
      <c r="G492" s="42"/>
      <c r="H492" s="42"/>
      <c r="I492" s="148"/>
      <c r="J492" s="42"/>
      <c r="K492" s="42"/>
      <c r="L492" s="46"/>
      <c r="M492" s="243"/>
      <c r="N492" s="244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153</v>
      </c>
      <c r="AU492" s="19" t="s">
        <v>81</v>
      </c>
    </row>
    <row r="493" s="13" customFormat="1">
      <c r="A493" s="13"/>
      <c r="B493" s="245"/>
      <c r="C493" s="246"/>
      <c r="D493" s="241" t="s">
        <v>155</v>
      </c>
      <c r="E493" s="247" t="s">
        <v>19</v>
      </c>
      <c r="F493" s="248" t="s">
        <v>697</v>
      </c>
      <c r="G493" s="246"/>
      <c r="H493" s="249">
        <v>14.59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155</v>
      </c>
      <c r="AU493" s="255" t="s">
        <v>81</v>
      </c>
      <c r="AV493" s="13" t="s">
        <v>81</v>
      </c>
      <c r="AW493" s="13" t="s">
        <v>33</v>
      </c>
      <c r="AX493" s="13" t="s">
        <v>72</v>
      </c>
      <c r="AY493" s="255" t="s">
        <v>144</v>
      </c>
    </row>
    <row r="494" s="13" customFormat="1">
      <c r="A494" s="13"/>
      <c r="B494" s="245"/>
      <c r="C494" s="246"/>
      <c r="D494" s="241" t="s">
        <v>155</v>
      </c>
      <c r="E494" s="247" t="s">
        <v>19</v>
      </c>
      <c r="F494" s="248" t="s">
        <v>698</v>
      </c>
      <c r="G494" s="246"/>
      <c r="H494" s="249">
        <v>8.5500000000000007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155</v>
      </c>
      <c r="AU494" s="255" t="s">
        <v>81</v>
      </c>
      <c r="AV494" s="13" t="s">
        <v>81</v>
      </c>
      <c r="AW494" s="13" t="s">
        <v>33</v>
      </c>
      <c r="AX494" s="13" t="s">
        <v>72</v>
      </c>
      <c r="AY494" s="255" t="s">
        <v>144</v>
      </c>
    </row>
    <row r="495" s="13" customFormat="1">
      <c r="A495" s="13"/>
      <c r="B495" s="245"/>
      <c r="C495" s="246"/>
      <c r="D495" s="241" t="s">
        <v>155</v>
      </c>
      <c r="E495" s="247" t="s">
        <v>19</v>
      </c>
      <c r="F495" s="248" t="s">
        <v>699</v>
      </c>
      <c r="G495" s="246"/>
      <c r="H495" s="249">
        <v>11.66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155</v>
      </c>
      <c r="AU495" s="255" t="s">
        <v>81</v>
      </c>
      <c r="AV495" s="13" t="s">
        <v>81</v>
      </c>
      <c r="AW495" s="13" t="s">
        <v>33</v>
      </c>
      <c r="AX495" s="13" t="s">
        <v>72</v>
      </c>
      <c r="AY495" s="255" t="s">
        <v>144</v>
      </c>
    </row>
    <row r="496" s="13" customFormat="1">
      <c r="A496" s="13"/>
      <c r="B496" s="245"/>
      <c r="C496" s="246"/>
      <c r="D496" s="241" t="s">
        <v>155</v>
      </c>
      <c r="E496" s="247" t="s">
        <v>19</v>
      </c>
      <c r="F496" s="248" t="s">
        <v>700</v>
      </c>
      <c r="G496" s="246"/>
      <c r="H496" s="249">
        <v>7.1299999999999999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155</v>
      </c>
      <c r="AU496" s="255" t="s">
        <v>81</v>
      </c>
      <c r="AV496" s="13" t="s">
        <v>81</v>
      </c>
      <c r="AW496" s="13" t="s">
        <v>33</v>
      </c>
      <c r="AX496" s="13" t="s">
        <v>72</v>
      </c>
      <c r="AY496" s="255" t="s">
        <v>144</v>
      </c>
    </row>
    <row r="497" s="13" customFormat="1">
      <c r="A497" s="13"/>
      <c r="B497" s="245"/>
      <c r="C497" s="246"/>
      <c r="D497" s="241" t="s">
        <v>155</v>
      </c>
      <c r="E497" s="247" t="s">
        <v>19</v>
      </c>
      <c r="F497" s="248" t="s">
        <v>701</v>
      </c>
      <c r="G497" s="246"/>
      <c r="H497" s="249">
        <v>2.1299999999999999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155</v>
      </c>
      <c r="AU497" s="255" t="s">
        <v>81</v>
      </c>
      <c r="AV497" s="13" t="s">
        <v>81</v>
      </c>
      <c r="AW497" s="13" t="s">
        <v>33</v>
      </c>
      <c r="AX497" s="13" t="s">
        <v>72</v>
      </c>
      <c r="AY497" s="255" t="s">
        <v>144</v>
      </c>
    </row>
    <row r="498" s="13" customFormat="1">
      <c r="A498" s="13"/>
      <c r="B498" s="245"/>
      <c r="C498" s="246"/>
      <c r="D498" s="241" t="s">
        <v>155</v>
      </c>
      <c r="E498" s="247" t="s">
        <v>19</v>
      </c>
      <c r="F498" s="248" t="s">
        <v>702</v>
      </c>
      <c r="G498" s="246"/>
      <c r="H498" s="249">
        <v>3.1800000000000002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155</v>
      </c>
      <c r="AU498" s="255" t="s">
        <v>81</v>
      </c>
      <c r="AV498" s="13" t="s">
        <v>81</v>
      </c>
      <c r="AW498" s="13" t="s">
        <v>33</v>
      </c>
      <c r="AX498" s="13" t="s">
        <v>72</v>
      </c>
      <c r="AY498" s="255" t="s">
        <v>144</v>
      </c>
    </row>
    <row r="499" s="13" customFormat="1">
      <c r="A499" s="13"/>
      <c r="B499" s="245"/>
      <c r="C499" s="246"/>
      <c r="D499" s="241" t="s">
        <v>155</v>
      </c>
      <c r="E499" s="247" t="s">
        <v>19</v>
      </c>
      <c r="F499" s="248" t="s">
        <v>971</v>
      </c>
      <c r="G499" s="246"/>
      <c r="H499" s="249">
        <v>3.6400000000000001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155</v>
      </c>
      <c r="AU499" s="255" t="s">
        <v>81</v>
      </c>
      <c r="AV499" s="13" t="s">
        <v>81</v>
      </c>
      <c r="AW499" s="13" t="s">
        <v>33</v>
      </c>
      <c r="AX499" s="13" t="s">
        <v>72</v>
      </c>
      <c r="AY499" s="255" t="s">
        <v>144</v>
      </c>
    </row>
    <row r="500" s="13" customFormat="1">
      <c r="A500" s="13"/>
      <c r="B500" s="245"/>
      <c r="C500" s="246"/>
      <c r="D500" s="241" t="s">
        <v>155</v>
      </c>
      <c r="E500" s="247" t="s">
        <v>19</v>
      </c>
      <c r="F500" s="248" t="s">
        <v>972</v>
      </c>
      <c r="G500" s="246"/>
      <c r="H500" s="249">
        <v>6.1600000000000001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5" t="s">
        <v>155</v>
      </c>
      <c r="AU500" s="255" t="s">
        <v>81</v>
      </c>
      <c r="AV500" s="13" t="s">
        <v>81</v>
      </c>
      <c r="AW500" s="13" t="s">
        <v>33</v>
      </c>
      <c r="AX500" s="13" t="s">
        <v>72</v>
      </c>
      <c r="AY500" s="255" t="s">
        <v>144</v>
      </c>
    </row>
    <row r="501" s="13" customFormat="1">
      <c r="A501" s="13"/>
      <c r="B501" s="245"/>
      <c r="C501" s="246"/>
      <c r="D501" s="241" t="s">
        <v>155</v>
      </c>
      <c r="E501" s="247" t="s">
        <v>19</v>
      </c>
      <c r="F501" s="248" t="s">
        <v>973</v>
      </c>
      <c r="G501" s="246"/>
      <c r="H501" s="249">
        <v>17.800000000000001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155</v>
      </c>
      <c r="AU501" s="255" t="s">
        <v>81</v>
      </c>
      <c r="AV501" s="13" t="s">
        <v>81</v>
      </c>
      <c r="AW501" s="13" t="s">
        <v>33</v>
      </c>
      <c r="AX501" s="13" t="s">
        <v>72</v>
      </c>
      <c r="AY501" s="255" t="s">
        <v>144</v>
      </c>
    </row>
    <row r="502" s="14" customFormat="1">
      <c r="A502" s="14"/>
      <c r="B502" s="256"/>
      <c r="C502" s="257"/>
      <c r="D502" s="241" t="s">
        <v>155</v>
      </c>
      <c r="E502" s="258" t="s">
        <v>19</v>
      </c>
      <c r="F502" s="259" t="s">
        <v>170</v>
      </c>
      <c r="G502" s="257"/>
      <c r="H502" s="260">
        <v>74.840000000000003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155</v>
      </c>
      <c r="AU502" s="266" t="s">
        <v>81</v>
      </c>
      <c r="AV502" s="14" t="s">
        <v>151</v>
      </c>
      <c r="AW502" s="14" t="s">
        <v>33</v>
      </c>
      <c r="AX502" s="14" t="s">
        <v>79</v>
      </c>
      <c r="AY502" s="266" t="s">
        <v>144</v>
      </c>
    </row>
    <row r="503" s="2" customFormat="1" ht="16.5" customHeight="1">
      <c r="A503" s="40"/>
      <c r="B503" s="41"/>
      <c r="C503" s="228" t="s">
        <v>974</v>
      </c>
      <c r="D503" s="228" t="s">
        <v>146</v>
      </c>
      <c r="E503" s="229" t="s">
        <v>975</v>
      </c>
      <c r="F503" s="230" t="s">
        <v>976</v>
      </c>
      <c r="G503" s="231" t="s">
        <v>203</v>
      </c>
      <c r="H503" s="232">
        <v>74.840000000000003</v>
      </c>
      <c r="I503" s="233"/>
      <c r="J503" s="234">
        <f>ROUND(I503*H503,2)</f>
        <v>0</v>
      </c>
      <c r="K503" s="230" t="s">
        <v>150</v>
      </c>
      <c r="L503" s="46"/>
      <c r="M503" s="235" t="s">
        <v>19</v>
      </c>
      <c r="N503" s="236" t="s">
        <v>43</v>
      </c>
      <c r="O503" s="86"/>
      <c r="P503" s="237">
        <f>O503*H503</f>
        <v>0</v>
      </c>
      <c r="Q503" s="237">
        <v>0.0045500000000000002</v>
      </c>
      <c r="R503" s="237">
        <f>Q503*H503</f>
        <v>0.34052200000000005</v>
      </c>
      <c r="S503" s="237">
        <v>0</v>
      </c>
      <c r="T503" s="238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39" t="s">
        <v>235</v>
      </c>
      <c r="AT503" s="239" t="s">
        <v>146</v>
      </c>
      <c r="AU503" s="239" t="s">
        <v>81</v>
      </c>
      <c r="AY503" s="19" t="s">
        <v>144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9" t="s">
        <v>79</v>
      </c>
      <c r="BK503" s="240">
        <f>ROUND(I503*H503,2)</f>
        <v>0</v>
      </c>
      <c r="BL503" s="19" t="s">
        <v>235</v>
      </c>
      <c r="BM503" s="239" t="s">
        <v>977</v>
      </c>
    </row>
    <row r="504" s="2" customFormat="1">
      <c r="A504" s="40"/>
      <c r="B504" s="41"/>
      <c r="C504" s="42"/>
      <c r="D504" s="241" t="s">
        <v>153</v>
      </c>
      <c r="E504" s="42"/>
      <c r="F504" s="242" t="s">
        <v>154</v>
      </c>
      <c r="G504" s="42"/>
      <c r="H504" s="42"/>
      <c r="I504" s="148"/>
      <c r="J504" s="42"/>
      <c r="K504" s="42"/>
      <c r="L504" s="46"/>
      <c r="M504" s="243"/>
      <c r="N504" s="244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153</v>
      </c>
      <c r="AU504" s="19" t="s">
        <v>81</v>
      </c>
    </row>
    <row r="505" s="13" customFormat="1">
      <c r="A505" s="13"/>
      <c r="B505" s="245"/>
      <c r="C505" s="246"/>
      <c r="D505" s="241" t="s">
        <v>155</v>
      </c>
      <c r="E505" s="247" t="s">
        <v>19</v>
      </c>
      <c r="F505" s="248" t="s">
        <v>697</v>
      </c>
      <c r="G505" s="246"/>
      <c r="H505" s="249">
        <v>14.59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155</v>
      </c>
      <c r="AU505" s="255" t="s">
        <v>81</v>
      </c>
      <c r="AV505" s="13" t="s">
        <v>81</v>
      </c>
      <c r="AW505" s="13" t="s">
        <v>33</v>
      </c>
      <c r="AX505" s="13" t="s">
        <v>72</v>
      </c>
      <c r="AY505" s="255" t="s">
        <v>144</v>
      </c>
    </row>
    <row r="506" s="13" customFormat="1">
      <c r="A506" s="13"/>
      <c r="B506" s="245"/>
      <c r="C506" s="246"/>
      <c r="D506" s="241" t="s">
        <v>155</v>
      </c>
      <c r="E506" s="247" t="s">
        <v>19</v>
      </c>
      <c r="F506" s="248" t="s">
        <v>698</v>
      </c>
      <c r="G506" s="246"/>
      <c r="H506" s="249">
        <v>8.5500000000000007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155</v>
      </c>
      <c r="AU506" s="255" t="s">
        <v>81</v>
      </c>
      <c r="AV506" s="13" t="s">
        <v>81</v>
      </c>
      <c r="AW506" s="13" t="s">
        <v>33</v>
      </c>
      <c r="AX506" s="13" t="s">
        <v>72</v>
      </c>
      <c r="AY506" s="255" t="s">
        <v>144</v>
      </c>
    </row>
    <row r="507" s="13" customFormat="1">
      <c r="A507" s="13"/>
      <c r="B507" s="245"/>
      <c r="C507" s="246"/>
      <c r="D507" s="241" t="s">
        <v>155</v>
      </c>
      <c r="E507" s="247" t="s">
        <v>19</v>
      </c>
      <c r="F507" s="248" t="s">
        <v>699</v>
      </c>
      <c r="G507" s="246"/>
      <c r="H507" s="249">
        <v>11.66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155</v>
      </c>
      <c r="AU507" s="255" t="s">
        <v>81</v>
      </c>
      <c r="AV507" s="13" t="s">
        <v>81</v>
      </c>
      <c r="AW507" s="13" t="s">
        <v>33</v>
      </c>
      <c r="AX507" s="13" t="s">
        <v>72</v>
      </c>
      <c r="AY507" s="255" t="s">
        <v>144</v>
      </c>
    </row>
    <row r="508" s="13" customFormat="1">
      <c r="A508" s="13"/>
      <c r="B508" s="245"/>
      <c r="C508" s="246"/>
      <c r="D508" s="241" t="s">
        <v>155</v>
      </c>
      <c r="E508" s="247" t="s">
        <v>19</v>
      </c>
      <c r="F508" s="248" t="s">
        <v>700</v>
      </c>
      <c r="G508" s="246"/>
      <c r="H508" s="249">
        <v>7.1299999999999999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5" t="s">
        <v>155</v>
      </c>
      <c r="AU508" s="255" t="s">
        <v>81</v>
      </c>
      <c r="AV508" s="13" t="s">
        <v>81</v>
      </c>
      <c r="AW508" s="13" t="s">
        <v>33</v>
      </c>
      <c r="AX508" s="13" t="s">
        <v>72</v>
      </c>
      <c r="AY508" s="255" t="s">
        <v>144</v>
      </c>
    </row>
    <row r="509" s="13" customFormat="1">
      <c r="A509" s="13"/>
      <c r="B509" s="245"/>
      <c r="C509" s="246"/>
      <c r="D509" s="241" t="s">
        <v>155</v>
      </c>
      <c r="E509" s="247" t="s">
        <v>19</v>
      </c>
      <c r="F509" s="248" t="s">
        <v>701</v>
      </c>
      <c r="G509" s="246"/>
      <c r="H509" s="249">
        <v>2.1299999999999999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5" t="s">
        <v>155</v>
      </c>
      <c r="AU509" s="255" t="s">
        <v>81</v>
      </c>
      <c r="AV509" s="13" t="s">
        <v>81</v>
      </c>
      <c r="AW509" s="13" t="s">
        <v>33</v>
      </c>
      <c r="AX509" s="13" t="s">
        <v>72</v>
      </c>
      <c r="AY509" s="255" t="s">
        <v>144</v>
      </c>
    </row>
    <row r="510" s="13" customFormat="1">
      <c r="A510" s="13"/>
      <c r="B510" s="245"/>
      <c r="C510" s="246"/>
      <c r="D510" s="241" t="s">
        <v>155</v>
      </c>
      <c r="E510" s="247" t="s">
        <v>19</v>
      </c>
      <c r="F510" s="248" t="s">
        <v>702</v>
      </c>
      <c r="G510" s="246"/>
      <c r="H510" s="249">
        <v>3.1800000000000002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155</v>
      </c>
      <c r="AU510" s="255" t="s">
        <v>81</v>
      </c>
      <c r="AV510" s="13" t="s">
        <v>81</v>
      </c>
      <c r="AW510" s="13" t="s">
        <v>33</v>
      </c>
      <c r="AX510" s="13" t="s">
        <v>72</v>
      </c>
      <c r="AY510" s="255" t="s">
        <v>144</v>
      </c>
    </row>
    <row r="511" s="13" customFormat="1">
      <c r="A511" s="13"/>
      <c r="B511" s="245"/>
      <c r="C511" s="246"/>
      <c r="D511" s="241" t="s">
        <v>155</v>
      </c>
      <c r="E511" s="247" t="s">
        <v>19</v>
      </c>
      <c r="F511" s="248" t="s">
        <v>971</v>
      </c>
      <c r="G511" s="246"/>
      <c r="H511" s="249">
        <v>3.6400000000000001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155</v>
      </c>
      <c r="AU511" s="255" t="s">
        <v>81</v>
      </c>
      <c r="AV511" s="13" t="s">
        <v>81</v>
      </c>
      <c r="AW511" s="13" t="s">
        <v>33</v>
      </c>
      <c r="AX511" s="13" t="s">
        <v>72</v>
      </c>
      <c r="AY511" s="255" t="s">
        <v>144</v>
      </c>
    </row>
    <row r="512" s="13" customFormat="1">
      <c r="A512" s="13"/>
      <c r="B512" s="245"/>
      <c r="C512" s="246"/>
      <c r="D512" s="241" t="s">
        <v>155</v>
      </c>
      <c r="E512" s="247" t="s">
        <v>19</v>
      </c>
      <c r="F512" s="248" t="s">
        <v>972</v>
      </c>
      <c r="G512" s="246"/>
      <c r="H512" s="249">
        <v>6.1600000000000001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5" t="s">
        <v>155</v>
      </c>
      <c r="AU512" s="255" t="s">
        <v>81</v>
      </c>
      <c r="AV512" s="13" t="s">
        <v>81</v>
      </c>
      <c r="AW512" s="13" t="s">
        <v>33</v>
      </c>
      <c r="AX512" s="13" t="s">
        <v>72</v>
      </c>
      <c r="AY512" s="255" t="s">
        <v>144</v>
      </c>
    </row>
    <row r="513" s="13" customFormat="1">
      <c r="A513" s="13"/>
      <c r="B513" s="245"/>
      <c r="C513" s="246"/>
      <c r="D513" s="241" t="s">
        <v>155</v>
      </c>
      <c r="E513" s="247" t="s">
        <v>19</v>
      </c>
      <c r="F513" s="248" t="s">
        <v>973</v>
      </c>
      <c r="G513" s="246"/>
      <c r="H513" s="249">
        <v>17.800000000000001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155</v>
      </c>
      <c r="AU513" s="255" t="s">
        <v>81</v>
      </c>
      <c r="AV513" s="13" t="s">
        <v>81</v>
      </c>
      <c r="AW513" s="13" t="s">
        <v>33</v>
      </c>
      <c r="AX513" s="13" t="s">
        <v>72</v>
      </c>
      <c r="AY513" s="255" t="s">
        <v>144</v>
      </c>
    </row>
    <row r="514" s="14" customFormat="1">
      <c r="A514" s="14"/>
      <c r="B514" s="256"/>
      <c r="C514" s="257"/>
      <c r="D514" s="241" t="s">
        <v>155</v>
      </c>
      <c r="E514" s="258" t="s">
        <v>19</v>
      </c>
      <c r="F514" s="259" t="s">
        <v>170</v>
      </c>
      <c r="G514" s="257"/>
      <c r="H514" s="260">
        <v>74.840000000000003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155</v>
      </c>
      <c r="AU514" s="266" t="s">
        <v>81</v>
      </c>
      <c r="AV514" s="14" t="s">
        <v>151</v>
      </c>
      <c r="AW514" s="14" t="s">
        <v>33</v>
      </c>
      <c r="AX514" s="14" t="s">
        <v>79</v>
      </c>
      <c r="AY514" s="266" t="s">
        <v>144</v>
      </c>
    </row>
    <row r="515" s="2" customFormat="1" ht="16.5" customHeight="1">
      <c r="A515" s="40"/>
      <c r="B515" s="41"/>
      <c r="C515" s="228" t="s">
        <v>978</v>
      </c>
      <c r="D515" s="228" t="s">
        <v>146</v>
      </c>
      <c r="E515" s="229" t="s">
        <v>979</v>
      </c>
      <c r="F515" s="230" t="s">
        <v>980</v>
      </c>
      <c r="G515" s="231" t="s">
        <v>203</v>
      </c>
      <c r="H515" s="232">
        <v>82.323999999999998</v>
      </c>
      <c r="I515" s="233"/>
      <c r="J515" s="234">
        <f>ROUND(I515*H515,2)</f>
        <v>0</v>
      </c>
      <c r="K515" s="230" t="s">
        <v>150</v>
      </c>
      <c r="L515" s="46"/>
      <c r="M515" s="235" t="s">
        <v>19</v>
      </c>
      <c r="N515" s="236" t="s">
        <v>43</v>
      </c>
      <c r="O515" s="86"/>
      <c r="P515" s="237">
        <f>O515*H515</f>
        <v>0</v>
      </c>
      <c r="Q515" s="237">
        <v>0.0015</v>
      </c>
      <c r="R515" s="237">
        <f>Q515*H515</f>
        <v>0.123486</v>
      </c>
      <c r="S515" s="237">
        <v>0</v>
      </c>
      <c r="T515" s="23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39" t="s">
        <v>235</v>
      </c>
      <c r="AT515" s="239" t="s">
        <v>146</v>
      </c>
      <c r="AU515" s="239" t="s">
        <v>81</v>
      </c>
      <c r="AY515" s="19" t="s">
        <v>144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9" t="s">
        <v>79</v>
      </c>
      <c r="BK515" s="240">
        <f>ROUND(I515*H515,2)</f>
        <v>0</v>
      </c>
      <c r="BL515" s="19" t="s">
        <v>235</v>
      </c>
      <c r="BM515" s="239" t="s">
        <v>981</v>
      </c>
    </row>
    <row r="516" s="2" customFormat="1">
      <c r="A516" s="40"/>
      <c r="B516" s="41"/>
      <c r="C516" s="42"/>
      <c r="D516" s="241" t="s">
        <v>153</v>
      </c>
      <c r="E516" s="42"/>
      <c r="F516" s="242" t="s">
        <v>154</v>
      </c>
      <c r="G516" s="42"/>
      <c r="H516" s="42"/>
      <c r="I516" s="148"/>
      <c r="J516" s="42"/>
      <c r="K516" s="42"/>
      <c r="L516" s="46"/>
      <c r="M516" s="243"/>
      <c r="N516" s="244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153</v>
      </c>
      <c r="AU516" s="19" t="s">
        <v>81</v>
      </c>
    </row>
    <row r="517" s="16" customFormat="1">
      <c r="A517" s="16"/>
      <c r="B517" s="292"/>
      <c r="C517" s="293"/>
      <c r="D517" s="241" t="s">
        <v>155</v>
      </c>
      <c r="E517" s="294" t="s">
        <v>19</v>
      </c>
      <c r="F517" s="295" t="s">
        <v>982</v>
      </c>
      <c r="G517" s="293"/>
      <c r="H517" s="294" t="s">
        <v>19</v>
      </c>
      <c r="I517" s="296"/>
      <c r="J517" s="293"/>
      <c r="K517" s="293"/>
      <c r="L517" s="297"/>
      <c r="M517" s="298"/>
      <c r="N517" s="299"/>
      <c r="O517" s="299"/>
      <c r="P517" s="299"/>
      <c r="Q517" s="299"/>
      <c r="R517" s="299"/>
      <c r="S517" s="299"/>
      <c r="T517" s="300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301" t="s">
        <v>155</v>
      </c>
      <c r="AU517" s="301" t="s">
        <v>81</v>
      </c>
      <c r="AV517" s="16" t="s">
        <v>79</v>
      </c>
      <c r="AW517" s="16" t="s">
        <v>33</v>
      </c>
      <c r="AX517" s="16" t="s">
        <v>72</v>
      </c>
      <c r="AY517" s="301" t="s">
        <v>144</v>
      </c>
    </row>
    <row r="518" s="13" customFormat="1">
      <c r="A518" s="13"/>
      <c r="B518" s="245"/>
      <c r="C518" s="246"/>
      <c r="D518" s="241" t="s">
        <v>155</v>
      </c>
      <c r="E518" s="247" t="s">
        <v>19</v>
      </c>
      <c r="F518" s="248" t="s">
        <v>697</v>
      </c>
      <c r="G518" s="246"/>
      <c r="H518" s="249">
        <v>14.59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155</v>
      </c>
      <c r="AU518" s="255" t="s">
        <v>81</v>
      </c>
      <c r="AV518" s="13" t="s">
        <v>81</v>
      </c>
      <c r="AW518" s="13" t="s">
        <v>33</v>
      </c>
      <c r="AX518" s="13" t="s">
        <v>72</v>
      </c>
      <c r="AY518" s="255" t="s">
        <v>144</v>
      </c>
    </row>
    <row r="519" s="13" customFormat="1">
      <c r="A519" s="13"/>
      <c r="B519" s="245"/>
      <c r="C519" s="246"/>
      <c r="D519" s="241" t="s">
        <v>155</v>
      </c>
      <c r="E519" s="247" t="s">
        <v>19</v>
      </c>
      <c r="F519" s="248" t="s">
        <v>698</v>
      </c>
      <c r="G519" s="246"/>
      <c r="H519" s="249">
        <v>8.5500000000000007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155</v>
      </c>
      <c r="AU519" s="255" t="s">
        <v>81</v>
      </c>
      <c r="AV519" s="13" t="s">
        <v>81</v>
      </c>
      <c r="AW519" s="13" t="s">
        <v>33</v>
      </c>
      <c r="AX519" s="13" t="s">
        <v>72</v>
      </c>
      <c r="AY519" s="255" t="s">
        <v>144</v>
      </c>
    </row>
    <row r="520" s="13" customFormat="1">
      <c r="A520" s="13"/>
      <c r="B520" s="245"/>
      <c r="C520" s="246"/>
      <c r="D520" s="241" t="s">
        <v>155</v>
      </c>
      <c r="E520" s="247" t="s">
        <v>19</v>
      </c>
      <c r="F520" s="248" t="s">
        <v>699</v>
      </c>
      <c r="G520" s="246"/>
      <c r="H520" s="249">
        <v>11.66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155</v>
      </c>
      <c r="AU520" s="255" t="s">
        <v>81</v>
      </c>
      <c r="AV520" s="13" t="s">
        <v>81</v>
      </c>
      <c r="AW520" s="13" t="s">
        <v>33</v>
      </c>
      <c r="AX520" s="13" t="s">
        <v>72</v>
      </c>
      <c r="AY520" s="255" t="s">
        <v>144</v>
      </c>
    </row>
    <row r="521" s="13" customFormat="1">
      <c r="A521" s="13"/>
      <c r="B521" s="245"/>
      <c r="C521" s="246"/>
      <c r="D521" s="241" t="s">
        <v>155</v>
      </c>
      <c r="E521" s="247" t="s">
        <v>19</v>
      </c>
      <c r="F521" s="248" t="s">
        <v>700</v>
      </c>
      <c r="G521" s="246"/>
      <c r="H521" s="249">
        <v>7.1299999999999999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155</v>
      </c>
      <c r="AU521" s="255" t="s">
        <v>81</v>
      </c>
      <c r="AV521" s="13" t="s">
        <v>81</v>
      </c>
      <c r="AW521" s="13" t="s">
        <v>33</v>
      </c>
      <c r="AX521" s="13" t="s">
        <v>72</v>
      </c>
      <c r="AY521" s="255" t="s">
        <v>144</v>
      </c>
    </row>
    <row r="522" s="13" customFormat="1">
      <c r="A522" s="13"/>
      <c r="B522" s="245"/>
      <c r="C522" s="246"/>
      <c r="D522" s="241" t="s">
        <v>155</v>
      </c>
      <c r="E522" s="247" t="s">
        <v>19</v>
      </c>
      <c r="F522" s="248" t="s">
        <v>701</v>
      </c>
      <c r="G522" s="246"/>
      <c r="H522" s="249">
        <v>2.1299999999999999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155</v>
      </c>
      <c r="AU522" s="255" t="s">
        <v>81</v>
      </c>
      <c r="AV522" s="13" t="s">
        <v>81</v>
      </c>
      <c r="AW522" s="13" t="s">
        <v>33</v>
      </c>
      <c r="AX522" s="13" t="s">
        <v>72</v>
      </c>
      <c r="AY522" s="255" t="s">
        <v>144</v>
      </c>
    </row>
    <row r="523" s="13" customFormat="1">
      <c r="A523" s="13"/>
      <c r="B523" s="245"/>
      <c r="C523" s="246"/>
      <c r="D523" s="241" t="s">
        <v>155</v>
      </c>
      <c r="E523" s="247" t="s">
        <v>19</v>
      </c>
      <c r="F523" s="248" t="s">
        <v>702</v>
      </c>
      <c r="G523" s="246"/>
      <c r="H523" s="249">
        <v>3.1800000000000002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155</v>
      </c>
      <c r="AU523" s="255" t="s">
        <v>81</v>
      </c>
      <c r="AV523" s="13" t="s">
        <v>81</v>
      </c>
      <c r="AW523" s="13" t="s">
        <v>33</v>
      </c>
      <c r="AX523" s="13" t="s">
        <v>72</v>
      </c>
      <c r="AY523" s="255" t="s">
        <v>144</v>
      </c>
    </row>
    <row r="524" s="13" customFormat="1">
      <c r="A524" s="13"/>
      <c r="B524" s="245"/>
      <c r="C524" s="246"/>
      <c r="D524" s="241" t="s">
        <v>155</v>
      </c>
      <c r="E524" s="247" t="s">
        <v>19</v>
      </c>
      <c r="F524" s="248" t="s">
        <v>971</v>
      </c>
      <c r="G524" s="246"/>
      <c r="H524" s="249">
        <v>3.6400000000000001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155</v>
      </c>
      <c r="AU524" s="255" t="s">
        <v>81</v>
      </c>
      <c r="AV524" s="13" t="s">
        <v>81</v>
      </c>
      <c r="AW524" s="13" t="s">
        <v>33</v>
      </c>
      <c r="AX524" s="13" t="s">
        <v>72</v>
      </c>
      <c r="AY524" s="255" t="s">
        <v>144</v>
      </c>
    </row>
    <row r="525" s="13" customFormat="1">
      <c r="A525" s="13"/>
      <c r="B525" s="245"/>
      <c r="C525" s="246"/>
      <c r="D525" s="241" t="s">
        <v>155</v>
      </c>
      <c r="E525" s="247" t="s">
        <v>19</v>
      </c>
      <c r="F525" s="248" t="s">
        <v>972</v>
      </c>
      <c r="G525" s="246"/>
      <c r="H525" s="249">
        <v>6.1600000000000001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155</v>
      </c>
      <c r="AU525" s="255" t="s">
        <v>81</v>
      </c>
      <c r="AV525" s="13" t="s">
        <v>81</v>
      </c>
      <c r="AW525" s="13" t="s">
        <v>33</v>
      </c>
      <c r="AX525" s="13" t="s">
        <v>72</v>
      </c>
      <c r="AY525" s="255" t="s">
        <v>144</v>
      </c>
    </row>
    <row r="526" s="13" customFormat="1">
      <c r="A526" s="13"/>
      <c r="B526" s="245"/>
      <c r="C526" s="246"/>
      <c r="D526" s="241" t="s">
        <v>155</v>
      </c>
      <c r="E526" s="247" t="s">
        <v>19</v>
      </c>
      <c r="F526" s="248" t="s">
        <v>973</v>
      </c>
      <c r="G526" s="246"/>
      <c r="H526" s="249">
        <v>17.800000000000001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5" t="s">
        <v>155</v>
      </c>
      <c r="AU526" s="255" t="s">
        <v>81</v>
      </c>
      <c r="AV526" s="13" t="s">
        <v>81</v>
      </c>
      <c r="AW526" s="13" t="s">
        <v>33</v>
      </c>
      <c r="AX526" s="13" t="s">
        <v>72</v>
      </c>
      <c r="AY526" s="255" t="s">
        <v>144</v>
      </c>
    </row>
    <row r="527" s="14" customFormat="1">
      <c r="A527" s="14"/>
      <c r="B527" s="256"/>
      <c r="C527" s="257"/>
      <c r="D527" s="241" t="s">
        <v>155</v>
      </c>
      <c r="E527" s="258" t="s">
        <v>19</v>
      </c>
      <c r="F527" s="259" t="s">
        <v>170</v>
      </c>
      <c r="G527" s="257"/>
      <c r="H527" s="260">
        <v>74.840000000000003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155</v>
      </c>
      <c r="AU527" s="266" t="s">
        <v>81</v>
      </c>
      <c r="AV527" s="14" t="s">
        <v>151</v>
      </c>
      <c r="AW527" s="14" t="s">
        <v>33</v>
      </c>
      <c r="AX527" s="14" t="s">
        <v>79</v>
      </c>
      <c r="AY527" s="266" t="s">
        <v>144</v>
      </c>
    </row>
    <row r="528" s="13" customFormat="1">
      <c r="A528" s="13"/>
      <c r="B528" s="245"/>
      <c r="C528" s="246"/>
      <c r="D528" s="241" t="s">
        <v>155</v>
      </c>
      <c r="E528" s="246"/>
      <c r="F528" s="248" t="s">
        <v>983</v>
      </c>
      <c r="G528" s="246"/>
      <c r="H528" s="249">
        <v>82.323999999999998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155</v>
      </c>
      <c r="AU528" s="255" t="s">
        <v>81</v>
      </c>
      <c r="AV528" s="13" t="s">
        <v>81</v>
      </c>
      <c r="AW528" s="13" t="s">
        <v>4</v>
      </c>
      <c r="AX528" s="13" t="s">
        <v>79</v>
      </c>
      <c r="AY528" s="255" t="s">
        <v>144</v>
      </c>
    </row>
    <row r="529" s="2" customFormat="1" ht="24" customHeight="1">
      <c r="A529" s="40"/>
      <c r="B529" s="41"/>
      <c r="C529" s="228" t="s">
        <v>984</v>
      </c>
      <c r="D529" s="228" t="s">
        <v>146</v>
      </c>
      <c r="E529" s="229" t="s">
        <v>985</v>
      </c>
      <c r="F529" s="230" t="s">
        <v>986</v>
      </c>
      <c r="G529" s="231" t="s">
        <v>203</v>
      </c>
      <c r="H529" s="232">
        <v>74.840000000000003</v>
      </c>
      <c r="I529" s="233"/>
      <c r="J529" s="234">
        <f>ROUND(I529*H529,2)</f>
        <v>0</v>
      </c>
      <c r="K529" s="230" t="s">
        <v>150</v>
      </c>
      <c r="L529" s="46"/>
      <c r="M529" s="235" t="s">
        <v>19</v>
      </c>
      <c r="N529" s="236" t="s">
        <v>43</v>
      </c>
      <c r="O529" s="86"/>
      <c r="P529" s="237">
        <f>O529*H529</f>
        <v>0</v>
      </c>
      <c r="Q529" s="237">
        <v>0.0063499999999999997</v>
      </c>
      <c r="R529" s="237">
        <f>Q529*H529</f>
        <v>0.47523399999999999</v>
      </c>
      <c r="S529" s="237">
        <v>0</v>
      </c>
      <c r="T529" s="238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39" t="s">
        <v>235</v>
      </c>
      <c r="AT529" s="239" t="s">
        <v>146</v>
      </c>
      <c r="AU529" s="239" t="s">
        <v>81</v>
      </c>
      <c r="AY529" s="19" t="s">
        <v>144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9" t="s">
        <v>79</v>
      </c>
      <c r="BK529" s="240">
        <f>ROUND(I529*H529,2)</f>
        <v>0</v>
      </c>
      <c r="BL529" s="19" t="s">
        <v>235</v>
      </c>
      <c r="BM529" s="239" t="s">
        <v>987</v>
      </c>
    </row>
    <row r="530" s="2" customFormat="1">
      <c r="A530" s="40"/>
      <c r="B530" s="41"/>
      <c r="C530" s="42"/>
      <c r="D530" s="241" t="s">
        <v>153</v>
      </c>
      <c r="E530" s="42"/>
      <c r="F530" s="242" t="s">
        <v>988</v>
      </c>
      <c r="G530" s="42"/>
      <c r="H530" s="42"/>
      <c r="I530" s="148"/>
      <c r="J530" s="42"/>
      <c r="K530" s="42"/>
      <c r="L530" s="46"/>
      <c r="M530" s="243"/>
      <c r="N530" s="244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153</v>
      </c>
      <c r="AU530" s="19" t="s">
        <v>81</v>
      </c>
    </row>
    <row r="531" s="2" customFormat="1" ht="16.5" customHeight="1">
      <c r="A531" s="40"/>
      <c r="B531" s="41"/>
      <c r="C531" s="267" t="s">
        <v>989</v>
      </c>
      <c r="D531" s="267" t="s">
        <v>211</v>
      </c>
      <c r="E531" s="268" t="s">
        <v>990</v>
      </c>
      <c r="F531" s="269" t="s">
        <v>991</v>
      </c>
      <c r="G531" s="270" t="s">
        <v>203</v>
      </c>
      <c r="H531" s="271">
        <v>82.323999999999998</v>
      </c>
      <c r="I531" s="272"/>
      <c r="J531" s="273">
        <f>ROUND(I531*H531,2)</f>
        <v>0</v>
      </c>
      <c r="K531" s="269" t="s">
        <v>150</v>
      </c>
      <c r="L531" s="274"/>
      <c r="M531" s="275" t="s">
        <v>19</v>
      </c>
      <c r="N531" s="276" t="s">
        <v>43</v>
      </c>
      <c r="O531" s="86"/>
      <c r="P531" s="237">
        <f>O531*H531</f>
        <v>0</v>
      </c>
      <c r="Q531" s="237">
        <v>0.017999999999999999</v>
      </c>
      <c r="R531" s="237">
        <f>Q531*H531</f>
        <v>1.4818319999999998</v>
      </c>
      <c r="S531" s="237">
        <v>0</v>
      </c>
      <c r="T531" s="238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9" t="s">
        <v>357</v>
      </c>
      <c r="AT531" s="239" t="s">
        <v>211</v>
      </c>
      <c r="AU531" s="239" t="s">
        <v>81</v>
      </c>
      <c r="AY531" s="19" t="s">
        <v>144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9" t="s">
        <v>79</v>
      </c>
      <c r="BK531" s="240">
        <f>ROUND(I531*H531,2)</f>
        <v>0</v>
      </c>
      <c r="BL531" s="19" t="s">
        <v>235</v>
      </c>
      <c r="BM531" s="239" t="s">
        <v>992</v>
      </c>
    </row>
    <row r="532" s="2" customFormat="1">
      <c r="A532" s="40"/>
      <c r="B532" s="41"/>
      <c r="C532" s="42"/>
      <c r="D532" s="241" t="s">
        <v>153</v>
      </c>
      <c r="E532" s="42"/>
      <c r="F532" s="242" t="s">
        <v>154</v>
      </c>
      <c r="G532" s="42"/>
      <c r="H532" s="42"/>
      <c r="I532" s="148"/>
      <c r="J532" s="42"/>
      <c r="K532" s="42"/>
      <c r="L532" s="46"/>
      <c r="M532" s="243"/>
      <c r="N532" s="244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153</v>
      </c>
      <c r="AU532" s="19" t="s">
        <v>81</v>
      </c>
    </row>
    <row r="533" s="13" customFormat="1">
      <c r="A533" s="13"/>
      <c r="B533" s="245"/>
      <c r="C533" s="246"/>
      <c r="D533" s="241" t="s">
        <v>155</v>
      </c>
      <c r="E533" s="247" t="s">
        <v>19</v>
      </c>
      <c r="F533" s="248" t="s">
        <v>697</v>
      </c>
      <c r="G533" s="246"/>
      <c r="H533" s="249">
        <v>14.59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155</v>
      </c>
      <c r="AU533" s="255" t="s">
        <v>81</v>
      </c>
      <c r="AV533" s="13" t="s">
        <v>81</v>
      </c>
      <c r="AW533" s="13" t="s">
        <v>33</v>
      </c>
      <c r="AX533" s="13" t="s">
        <v>72</v>
      </c>
      <c r="AY533" s="255" t="s">
        <v>144</v>
      </c>
    </row>
    <row r="534" s="13" customFormat="1">
      <c r="A534" s="13"/>
      <c r="B534" s="245"/>
      <c r="C534" s="246"/>
      <c r="D534" s="241" t="s">
        <v>155</v>
      </c>
      <c r="E534" s="247" t="s">
        <v>19</v>
      </c>
      <c r="F534" s="248" t="s">
        <v>698</v>
      </c>
      <c r="G534" s="246"/>
      <c r="H534" s="249">
        <v>8.5500000000000007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155</v>
      </c>
      <c r="AU534" s="255" t="s">
        <v>81</v>
      </c>
      <c r="AV534" s="13" t="s">
        <v>81</v>
      </c>
      <c r="AW534" s="13" t="s">
        <v>33</v>
      </c>
      <c r="AX534" s="13" t="s">
        <v>72</v>
      </c>
      <c r="AY534" s="255" t="s">
        <v>144</v>
      </c>
    </row>
    <row r="535" s="13" customFormat="1">
      <c r="A535" s="13"/>
      <c r="B535" s="245"/>
      <c r="C535" s="246"/>
      <c r="D535" s="241" t="s">
        <v>155</v>
      </c>
      <c r="E535" s="247" t="s">
        <v>19</v>
      </c>
      <c r="F535" s="248" t="s">
        <v>699</v>
      </c>
      <c r="G535" s="246"/>
      <c r="H535" s="249">
        <v>11.66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155</v>
      </c>
      <c r="AU535" s="255" t="s">
        <v>81</v>
      </c>
      <c r="AV535" s="13" t="s">
        <v>81</v>
      </c>
      <c r="AW535" s="13" t="s">
        <v>33</v>
      </c>
      <c r="AX535" s="13" t="s">
        <v>72</v>
      </c>
      <c r="AY535" s="255" t="s">
        <v>144</v>
      </c>
    </row>
    <row r="536" s="13" customFormat="1">
      <c r="A536" s="13"/>
      <c r="B536" s="245"/>
      <c r="C536" s="246"/>
      <c r="D536" s="241" t="s">
        <v>155</v>
      </c>
      <c r="E536" s="247" t="s">
        <v>19</v>
      </c>
      <c r="F536" s="248" t="s">
        <v>700</v>
      </c>
      <c r="G536" s="246"/>
      <c r="H536" s="249">
        <v>7.1299999999999999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155</v>
      </c>
      <c r="AU536" s="255" t="s">
        <v>81</v>
      </c>
      <c r="AV536" s="13" t="s">
        <v>81</v>
      </c>
      <c r="AW536" s="13" t="s">
        <v>33</v>
      </c>
      <c r="AX536" s="13" t="s">
        <v>72</v>
      </c>
      <c r="AY536" s="255" t="s">
        <v>144</v>
      </c>
    </row>
    <row r="537" s="13" customFormat="1">
      <c r="A537" s="13"/>
      <c r="B537" s="245"/>
      <c r="C537" s="246"/>
      <c r="D537" s="241" t="s">
        <v>155</v>
      </c>
      <c r="E537" s="247" t="s">
        <v>19</v>
      </c>
      <c r="F537" s="248" t="s">
        <v>701</v>
      </c>
      <c r="G537" s="246"/>
      <c r="H537" s="249">
        <v>2.1299999999999999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155</v>
      </c>
      <c r="AU537" s="255" t="s">
        <v>81</v>
      </c>
      <c r="AV537" s="13" t="s">
        <v>81</v>
      </c>
      <c r="AW537" s="13" t="s">
        <v>33</v>
      </c>
      <c r="AX537" s="13" t="s">
        <v>72</v>
      </c>
      <c r="AY537" s="255" t="s">
        <v>144</v>
      </c>
    </row>
    <row r="538" s="13" customFormat="1">
      <c r="A538" s="13"/>
      <c r="B538" s="245"/>
      <c r="C538" s="246"/>
      <c r="D538" s="241" t="s">
        <v>155</v>
      </c>
      <c r="E538" s="247" t="s">
        <v>19</v>
      </c>
      <c r="F538" s="248" t="s">
        <v>702</v>
      </c>
      <c r="G538" s="246"/>
      <c r="H538" s="249">
        <v>3.1800000000000002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155</v>
      </c>
      <c r="AU538" s="255" t="s">
        <v>81</v>
      </c>
      <c r="AV538" s="13" t="s">
        <v>81</v>
      </c>
      <c r="AW538" s="13" t="s">
        <v>33</v>
      </c>
      <c r="AX538" s="13" t="s">
        <v>72</v>
      </c>
      <c r="AY538" s="255" t="s">
        <v>144</v>
      </c>
    </row>
    <row r="539" s="13" customFormat="1">
      <c r="A539" s="13"/>
      <c r="B539" s="245"/>
      <c r="C539" s="246"/>
      <c r="D539" s="241" t="s">
        <v>155</v>
      </c>
      <c r="E539" s="247" t="s">
        <v>19</v>
      </c>
      <c r="F539" s="248" t="s">
        <v>971</v>
      </c>
      <c r="G539" s="246"/>
      <c r="H539" s="249">
        <v>3.6400000000000001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155</v>
      </c>
      <c r="AU539" s="255" t="s">
        <v>81</v>
      </c>
      <c r="AV539" s="13" t="s">
        <v>81</v>
      </c>
      <c r="AW539" s="13" t="s">
        <v>33</v>
      </c>
      <c r="AX539" s="13" t="s">
        <v>72</v>
      </c>
      <c r="AY539" s="255" t="s">
        <v>144</v>
      </c>
    </row>
    <row r="540" s="13" customFormat="1">
      <c r="A540" s="13"/>
      <c r="B540" s="245"/>
      <c r="C540" s="246"/>
      <c r="D540" s="241" t="s">
        <v>155</v>
      </c>
      <c r="E540" s="247" t="s">
        <v>19</v>
      </c>
      <c r="F540" s="248" t="s">
        <v>972</v>
      </c>
      <c r="G540" s="246"/>
      <c r="H540" s="249">
        <v>6.1600000000000001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155</v>
      </c>
      <c r="AU540" s="255" t="s">
        <v>81</v>
      </c>
      <c r="AV540" s="13" t="s">
        <v>81</v>
      </c>
      <c r="AW540" s="13" t="s">
        <v>33</v>
      </c>
      <c r="AX540" s="13" t="s">
        <v>72</v>
      </c>
      <c r="AY540" s="255" t="s">
        <v>144</v>
      </c>
    </row>
    <row r="541" s="13" customFormat="1">
      <c r="A541" s="13"/>
      <c r="B541" s="245"/>
      <c r="C541" s="246"/>
      <c r="D541" s="241" t="s">
        <v>155</v>
      </c>
      <c r="E541" s="247" t="s">
        <v>19</v>
      </c>
      <c r="F541" s="248" t="s">
        <v>973</v>
      </c>
      <c r="G541" s="246"/>
      <c r="H541" s="249">
        <v>17.800000000000001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155</v>
      </c>
      <c r="AU541" s="255" t="s">
        <v>81</v>
      </c>
      <c r="AV541" s="13" t="s">
        <v>81</v>
      </c>
      <c r="AW541" s="13" t="s">
        <v>33</v>
      </c>
      <c r="AX541" s="13" t="s">
        <v>72</v>
      </c>
      <c r="AY541" s="255" t="s">
        <v>144</v>
      </c>
    </row>
    <row r="542" s="14" customFormat="1">
      <c r="A542" s="14"/>
      <c r="B542" s="256"/>
      <c r="C542" s="257"/>
      <c r="D542" s="241" t="s">
        <v>155</v>
      </c>
      <c r="E542" s="258" t="s">
        <v>19</v>
      </c>
      <c r="F542" s="259" t="s">
        <v>170</v>
      </c>
      <c r="G542" s="257"/>
      <c r="H542" s="260">
        <v>74.840000000000003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155</v>
      </c>
      <c r="AU542" s="266" t="s">
        <v>81</v>
      </c>
      <c r="AV542" s="14" t="s">
        <v>151</v>
      </c>
      <c r="AW542" s="14" t="s">
        <v>33</v>
      </c>
      <c r="AX542" s="14" t="s">
        <v>79</v>
      </c>
      <c r="AY542" s="266" t="s">
        <v>144</v>
      </c>
    </row>
    <row r="543" s="13" customFormat="1">
      <c r="A543" s="13"/>
      <c r="B543" s="245"/>
      <c r="C543" s="246"/>
      <c r="D543" s="241" t="s">
        <v>155</v>
      </c>
      <c r="E543" s="246"/>
      <c r="F543" s="248" t="s">
        <v>983</v>
      </c>
      <c r="G543" s="246"/>
      <c r="H543" s="249">
        <v>82.323999999999998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155</v>
      </c>
      <c r="AU543" s="255" t="s">
        <v>81</v>
      </c>
      <c r="AV543" s="13" t="s">
        <v>81</v>
      </c>
      <c r="AW543" s="13" t="s">
        <v>4</v>
      </c>
      <c r="AX543" s="13" t="s">
        <v>79</v>
      </c>
      <c r="AY543" s="255" t="s">
        <v>144</v>
      </c>
    </row>
    <row r="544" s="2" customFormat="1" ht="16.5" customHeight="1">
      <c r="A544" s="40"/>
      <c r="B544" s="41"/>
      <c r="C544" s="228" t="s">
        <v>993</v>
      </c>
      <c r="D544" s="228" t="s">
        <v>146</v>
      </c>
      <c r="E544" s="229" t="s">
        <v>994</v>
      </c>
      <c r="F544" s="230" t="s">
        <v>995</v>
      </c>
      <c r="G544" s="231" t="s">
        <v>327</v>
      </c>
      <c r="H544" s="232">
        <v>13.890000000000001</v>
      </c>
      <c r="I544" s="233"/>
      <c r="J544" s="234">
        <f>ROUND(I544*H544,2)</f>
        <v>0</v>
      </c>
      <c r="K544" s="230" t="s">
        <v>150</v>
      </c>
      <c r="L544" s="46"/>
      <c r="M544" s="235" t="s">
        <v>19</v>
      </c>
      <c r="N544" s="236" t="s">
        <v>43</v>
      </c>
      <c r="O544" s="86"/>
      <c r="P544" s="237">
        <f>O544*H544</f>
        <v>0</v>
      </c>
      <c r="Q544" s="237">
        <v>0.00042999999999999999</v>
      </c>
      <c r="R544" s="237">
        <f>Q544*H544</f>
        <v>0.0059727000000000001</v>
      </c>
      <c r="S544" s="237">
        <v>0</v>
      </c>
      <c r="T544" s="23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39" t="s">
        <v>235</v>
      </c>
      <c r="AT544" s="239" t="s">
        <v>146</v>
      </c>
      <c r="AU544" s="239" t="s">
        <v>81</v>
      </c>
      <c r="AY544" s="19" t="s">
        <v>144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9" t="s">
        <v>79</v>
      </c>
      <c r="BK544" s="240">
        <f>ROUND(I544*H544,2)</f>
        <v>0</v>
      </c>
      <c r="BL544" s="19" t="s">
        <v>235</v>
      </c>
      <c r="BM544" s="239" t="s">
        <v>996</v>
      </c>
    </row>
    <row r="545" s="2" customFormat="1">
      <c r="A545" s="40"/>
      <c r="B545" s="41"/>
      <c r="C545" s="42"/>
      <c r="D545" s="241" t="s">
        <v>153</v>
      </c>
      <c r="E545" s="42"/>
      <c r="F545" s="242" t="s">
        <v>154</v>
      </c>
      <c r="G545" s="42"/>
      <c r="H545" s="42"/>
      <c r="I545" s="148"/>
      <c r="J545" s="42"/>
      <c r="K545" s="42"/>
      <c r="L545" s="46"/>
      <c r="M545" s="243"/>
      <c r="N545" s="244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153</v>
      </c>
      <c r="AU545" s="19" t="s">
        <v>81</v>
      </c>
    </row>
    <row r="546" s="13" customFormat="1">
      <c r="A546" s="13"/>
      <c r="B546" s="245"/>
      <c r="C546" s="246"/>
      <c r="D546" s="241" t="s">
        <v>155</v>
      </c>
      <c r="E546" s="247" t="s">
        <v>19</v>
      </c>
      <c r="F546" s="248" t="s">
        <v>997</v>
      </c>
      <c r="G546" s="246"/>
      <c r="H546" s="249">
        <v>2.8100000000000001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155</v>
      </c>
      <c r="AU546" s="255" t="s">
        <v>81</v>
      </c>
      <c r="AV546" s="13" t="s">
        <v>81</v>
      </c>
      <c r="AW546" s="13" t="s">
        <v>33</v>
      </c>
      <c r="AX546" s="13" t="s">
        <v>72</v>
      </c>
      <c r="AY546" s="255" t="s">
        <v>144</v>
      </c>
    </row>
    <row r="547" s="13" customFormat="1">
      <c r="A547" s="13"/>
      <c r="B547" s="245"/>
      <c r="C547" s="246"/>
      <c r="D547" s="241" t="s">
        <v>155</v>
      </c>
      <c r="E547" s="247" t="s">
        <v>19</v>
      </c>
      <c r="F547" s="248" t="s">
        <v>998</v>
      </c>
      <c r="G547" s="246"/>
      <c r="H547" s="249">
        <v>2.1299999999999999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155</v>
      </c>
      <c r="AU547" s="255" t="s">
        <v>81</v>
      </c>
      <c r="AV547" s="13" t="s">
        <v>81</v>
      </c>
      <c r="AW547" s="13" t="s">
        <v>33</v>
      </c>
      <c r="AX547" s="13" t="s">
        <v>72</v>
      </c>
      <c r="AY547" s="255" t="s">
        <v>144</v>
      </c>
    </row>
    <row r="548" s="13" customFormat="1">
      <c r="A548" s="13"/>
      <c r="B548" s="245"/>
      <c r="C548" s="246"/>
      <c r="D548" s="241" t="s">
        <v>155</v>
      </c>
      <c r="E548" s="247" t="s">
        <v>19</v>
      </c>
      <c r="F548" s="248" t="s">
        <v>999</v>
      </c>
      <c r="G548" s="246"/>
      <c r="H548" s="249">
        <v>8.9499999999999993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5" t="s">
        <v>155</v>
      </c>
      <c r="AU548" s="255" t="s">
        <v>81</v>
      </c>
      <c r="AV548" s="13" t="s">
        <v>81</v>
      </c>
      <c r="AW548" s="13" t="s">
        <v>33</v>
      </c>
      <c r="AX548" s="13" t="s">
        <v>72</v>
      </c>
      <c r="AY548" s="255" t="s">
        <v>144</v>
      </c>
    </row>
    <row r="549" s="14" customFormat="1">
      <c r="A549" s="14"/>
      <c r="B549" s="256"/>
      <c r="C549" s="257"/>
      <c r="D549" s="241" t="s">
        <v>155</v>
      </c>
      <c r="E549" s="258" t="s">
        <v>19</v>
      </c>
      <c r="F549" s="259" t="s">
        <v>170</v>
      </c>
      <c r="G549" s="257"/>
      <c r="H549" s="260">
        <v>13.890000000000001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155</v>
      </c>
      <c r="AU549" s="266" t="s">
        <v>81</v>
      </c>
      <c r="AV549" s="14" t="s">
        <v>151</v>
      </c>
      <c r="AW549" s="14" t="s">
        <v>33</v>
      </c>
      <c r="AX549" s="14" t="s">
        <v>79</v>
      </c>
      <c r="AY549" s="266" t="s">
        <v>144</v>
      </c>
    </row>
    <row r="550" s="2" customFormat="1" ht="16.5" customHeight="1">
      <c r="A550" s="40"/>
      <c r="B550" s="41"/>
      <c r="C550" s="267" t="s">
        <v>1000</v>
      </c>
      <c r="D550" s="267" t="s">
        <v>211</v>
      </c>
      <c r="E550" s="268" t="s">
        <v>1001</v>
      </c>
      <c r="F550" s="269" t="s">
        <v>1002</v>
      </c>
      <c r="G550" s="270" t="s">
        <v>225</v>
      </c>
      <c r="H550" s="271">
        <v>52</v>
      </c>
      <c r="I550" s="272"/>
      <c r="J550" s="273">
        <f>ROUND(I550*H550,2)</f>
        <v>0</v>
      </c>
      <c r="K550" s="269" t="s">
        <v>150</v>
      </c>
      <c r="L550" s="274"/>
      <c r="M550" s="275" t="s">
        <v>19</v>
      </c>
      <c r="N550" s="276" t="s">
        <v>43</v>
      </c>
      <c r="O550" s="86"/>
      <c r="P550" s="237">
        <f>O550*H550</f>
        <v>0</v>
      </c>
      <c r="Q550" s="237">
        <v>0.00044999999999999999</v>
      </c>
      <c r="R550" s="237">
        <f>Q550*H550</f>
        <v>0.023400000000000001</v>
      </c>
      <c r="S550" s="237">
        <v>0</v>
      </c>
      <c r="T550" s="23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9" t="s">
        <v>357</v>
      </c>
      <c r="AT550" s="239" t="s">
        <v>211</v>
      </c>
      <c r="AU550" s="239" t="s">
        <v>81</v>
      </c>
      <c r="AY550" s="19" t="s">
        <v>144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9" t="s">
        <v>79</v>
      </c>
      <c r="BK550" s="240">
        <f>ROUND(I550*H550,2)</f>
        <v>0</v>
      </c>
      <c r="BL550" s="19" t="s">
        <v>235</v>
      </c>
      <c r="BM550" s="239" t="s">
        <v>1003</v>
      </c>
    </row>
    <row r="551" s="2" customFormat="1">
      <c r="A551" s="40"/>
      <c r="B551" s="41"/>
      <c r="C551" s="42"/>
      <c r="D551" s="241" t="s">
        <v>153</v>
      </c>
      <c r="E551" s="42"/>
      <c r="F551" s="242" t="s">
        <v>154</v>
      </c>
      <c r="G551" s="42"/>
      <c r="H551" s="42"/>
      <c r="I551" s="148"/>
      <c r="J551" s="42"/>
      <c r="K551" s="42"/>
      <c r="L551" s="46"/>
      <c r="M551" s="243"/>
      <c r="N551" s="244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153</v>
      </c>
      <c r="AU551" s="19" t="s">
        <v>81</v>
      </c>
    </row>
    <row r="552" s="13" customFormat="1">
      <c r="A552" s="13"/>
      <c r="B552" s="245"/>
      <c r="C552" s="246"/>
      <c r="D552" s="241" t="s">
        <v>155</v>
      </c>
      <c r="E552" s="247" t="s">
        <v>19</v>
      </c>
      <c r="F552" s="248" t="s">
        <v>1004</v>
      </c>
      <c r="G552" s="246"/>
      <c r="H552" s="249">
        <v>50.93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155</v>
      </c>
      <c r="AU552" s="255" t="s">
        <v>81</v>
      </c>
      <c r="AV552" s="13" t="s">
        <v>81</v>
      </c>
      <c r="AW552" s="13" t="s">
        <v>33</v>
      </c>
      <c r="AX552" s="13" t="s">
        <v>72</v>
      </c>
      <c r="AY552" s="255" t="s">
        <v>144</v>
      </c>
    </row>
    <row r="553" s="13" customFormat="1">
      <c r="A553" s="13"/>
      <c r="B553" s="245"/>
      <c r="C553" s="246"/>
      <c r="D553" s="241" t="s">
        <v>155</v>
      </c>
      <c r="E553" s="247" t="s">
        <v>19</v>
      </c>
      <c r="F553" s="248" t="s">
        <v>774</v>
      </c>
      <c r="G553" s="246"/>
      <c r="H553" s="249">
        <v>52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155</v>
      </c>
      <c r="AU553" s="255" t="s">
        <v>81</v>
      </c>
      <c r="AV553" s="13" t="s">
        <v>81</v>
      </c>
      <c r="AW553" s="13" t="s">
        <v>33</v>
      </c>
      <c r="AX553" s="13" t="s">
        <v>79</v>
      </c>
      <c r="AY553" s="255" t="s">
        <v>144</v>
      </c>
    </row>
    <row r="554" s="2" customFormat="1" ht="24" customHeight="1">
      <c r="A554" s="40"/>
      <c r="B554" s="41"/>
      <c r="C554" s="228" t="s">
        <v>1005</v>
      </c>
      <c r="D554" s="228" t="s">
        <v>146</v>
      </c>
      <c r="E554" s="229" t="s">
        <v>1006</v>
      </c>
      <c r="F554" s="230" t="s">
        <v>1007</v>
      </c>
      <c r="G554" s="231" t="s">
        <v>327</v>
      </c>
      <c r="H554" s="232">
        <v>6</v>
      </c>
      <c r="I554" s="233"/>
      <c r="J554" s="234">
        <f>ROUND(I554*H554,2)</f>
        <v>0</v>
      </c>
      <c r="K554" s="230" t="s">
        <v>150</v>
      </c>
      <c r="L554" s="46"/>
      <c r="M554" s="235" t="s">
        <v>19</v>
      </c>
      <c r="N554" s="236" t="s">
        <v>43</v>
      </c>
      <c r="O554" s="86"/>
      <c r="P554" s="237">
        <f>O554*H554</f>
        <v>0</v>
      </c>
      <c r="Q554" s="237">
        <v>0.0015299999999999999</v>
      </c>
      <c r="R554" s="237">
        <f>Q554*H554</f>
        <v>0.0091799999999999989</v>
      </c>
      <c r="S554" s="237">
        <v>0</v>
      </c>
      <c r="T554" s="238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39" t="s">
        <v>235</v>
      </c>
      <c r="AT554" s="239" t="s">
        <v>146</v>
      </c>
      <c r="AU554" s="239" t="s">
        <v>81</v>
      </c>
      <c r="AY554" s="19" t="s">
        <v>144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9" t="s">
        <v>79</v>
      </c>
      <c r="BK554" s="240">
        <f>ROUND(I554*H554,2)</f>
        <v>0</v>
      </c>
      <c r="BL554" s="19" t="s">
        <v>235</v>
      </c>
      <c r="BM554" s="239" t="s">
        <v>1008</v>
      </c>
    </row>
    <row r="555" s="2" customFormat="1">
      <c r="A555" s="40"/>
      <c r="B555" s="41"/>
      <c r="C555" s="42"/>
      <c r="D555" s="241" t="s">
        <v>153</v>
      </c>
      <c r="E555" s="42"/>
      <c r="F555" s="242" t="s">
        <v>154</v>
      </c>
      <c r="G555" s="42"/>
      <c r="H555" s="42"/>
      <c r="I555" s="148"/>
      <c r="J555" s="42"/>
      <c r="K555" s="42"/>
      <c r="L555" s="46"/>
      <c r="M555" s="243"/>
      <c r="N555" s="244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153</v>
      </c>
      <c r="AU555" s="19" t="s">
        <v>81</v>
      </c>
    </row>
    <row r="556" s="13" customFormat="1">
      <c r="A556" s="13"/>
      <c r="B556" s="245"/>
      <c r="C556" s="246"/>
      <c r="D556" s="241" t="s">
        <v>155</v>
      </c>
      <c r="E556" s="247" t="s">
        <v>19</v>
      </c>
      <c r="F556" s="248" t="s">
        <v>1009</v>
      </c>
      <c r="G556" s="246"/>
      <c r="H556" s="249">
        <v>6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155</v>
      </c>
      <c r="AU556" s="255" t="s">
        <v>81</v>
      </c>
      <c r="AV556" s="13" t="s">
        <v>81</v>
      </c>
      <c r="AW556" s="13" t="s">
        <v>33</v>
      </c>
      <c r="AX556" s="13" t="s">
        <v>79</v>
      </c>
      <c r="AY556" s="255" t="s">
        <v>144</v>
      </c>
    </row>
    <row r="557" s="2" customFormat="1" ht="16.5" customHeight="1">
      <c r="A557" s="40"/>
      <c r="B557" s="41"/>
      <c r="C557" s="267" t="s">
        <v>1010</v>
      </c>
      <c r="D557" s="267" t="s">
        <v>211</v>
      </c>
      <c r="E557" s="268" t="s">
        <v>1011</v>
      </c>
      <c r="F557" s="269" t="s">
        <v>1012</v>
      </c>
      <c r="G557" s="270" t="s">
        <v>225</v>
      </c>
      <c r="H557" s="271">
        <v>27.5</v>
      </c>
      <c r="I557" s="272"/>
      <c r="J557" s="273">
        <f>ROUND(I557*H557,2)</f>
        <v>0</v>
      </c>
      <c r="K557" s="269" t="s">
        <v>150</v>
      </c>
      <c r="L557" s="274"/>
      <c r="M557" s="275" t="s">
        <v>19</v>
      </c>
      <c r="N557" s="276" t="s">
        <v>43</v>
      </c>
      <c r="O557" s="86"/>
      <c r="P557" s="237">
        <f>O557*H557</f>
        <v>0</v>
      </c>
      <c r="Q557" s="237">
        <v>0.0040000000000000001</v>
      </c>
      <c r="R557" s="237">
        <f>Q557*H557</f>
        <v>0.11</v>
      </c>
      <c r="S557" s="237">
        <v>0</v>
      </c>
      <c r="T557" s="238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39" t="s">
        <v>357</v>
      </c>
      <c r="AT557" s="239" t="s">
        <v>211</v>
      </c>
      <c r="AU557" s="239" t="s">
        <v>81</v>
      </c>
      <c r="AY557" s="19" t="s">
        <v>144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9" t="s">
        <v>79</v>
      </c>
      <c r="BK557" s="240">
        <f>ROUND(I557*H557,2)</f>
        <v>0</v>
      </c>
      <c r="BL557" s="19" t="s">
        <v>235</v>
      </c>
      <c r="BM557" s="239" t="s">
        <v>1013</v>
      </c>
    </row>
    <row r="558" s="2" customFormat="1">
      <c r="A558" s="40"/>
      <c r="B558" s="41"/>
      <c r="C558" s="42"/>
      <c r="D558" s="241" t="s">
        <v>153</v>
      </c>
      <c r="E558" s="42"/>
      <c r="F558" s="242" t="s">
        <v>154</v>
      </c>
      <c r="G558" s="42"/>
      <c r="H558" s="42"/>
      <c r="I558" s="148"/>
      <c r="J558" s="42"/>
      <c r="K558" s="42"/>
      <c r="L558" s="46"/>
      <c r="M558" s="243"/>
      <c r="N558" s="244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153</v>
      </c>
      <c r="AU558" s="19" t="s">
        <v>81</v>
      </c>
    </row>
    <row r="559" s="13" customFormat="1">
      <c r="A559" s="13"/>
      <c r="B559" s="245"/>
      <c r="C559" s="246"/>
      <c r="D559" s="241" t="s">
        <v>155</v>
      </c>
      <c r="E559" s="247" t="s">
        <v>19</v>
      </c>
      <c r="F559" s="248" t="s">
        <v>1014</v>
      </c>
      <c r="G559" s="246"/>
      <c r="H559" s="249">
        <v>25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155</v>
      </c>
      <c r="AU559" s="255" t="s">
        <v>81</v>
      </c>
      <c r="AV559" s="13" t="s">
        <v>81</v>
      </c>
      <c r="AW559" s="13" t="s">
        <v>33</v>
      </c>
      <c r="AX559" s="13" t="s">
        <v>79</v>
      </c>
      <c r="AY559" s="255" t="s">
        <v>144</v>
      </c>
    </row>
    <row r="560" s="13" customFormat="1">
      <c r="A560" s="13"/>
      <c r="B560" s="245"/>
      <c r="C560" s="246"/>
      <c r="D560" s="241" t="s">
        <v>155</v>
      </c>
      <c r="E560" s="246"/>
      <c r="F560" s="248" t="s">
        <v>1015</v>
      </c>
      <c r="G560" s="246"/>
      <c r="H560" s="249">
        <v>27.5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5" t="s">
        <v>155</v>
      </c>
      <c r="AU560" s="255" t="s">
        <v>81</v>
      </c>
      <c r="AV560" s="13" t="s">
        <v>81</v>
      </c>
      <c r="AW560" s="13" t="s">
        <v>4</v>
      </c>
      <c r="AX560" s="13" t="s">
        <v>79</v>
      </c>
      <c r="AY560" s="255" t="s">
        <v>144</v>
      </c>
    </row>
    <row r="561" s="2" customFormat="1" ht="24" customHeight="1">
      <c r="A561" s="40"/>
      <c r="B561" s="41"/>
      <c r="C561" s="228" t="s">
        <v>1016</v>
      </c>
      <c r="D561" s="228" t="s">
        <v>146</v>
      </c>
      <c r="E561" s="229" t="s">
        <v>1017</v>
      </c>
      <c r="F561" s="230" t="s">
        <v>1018</v>
      </c>
      <c r="G561" s="231" t="s">
        <v>374</v>
      </c>
      <c r="H561" s="277"/>
      <c r="I561" s="233"/>
      <c r="J561" s="234">
        <f>ROUND(I561*H561,2)</f>
        <v>0</v>
      </c>
      <c r="K561" s="230" t="s">
        <v>150</v>
      </c>
      <c r="L561" s="46"/>
      <c r="M561" s="235" t="s">
        <v>19</v>
      </c>
      <c r="N561" s="236" t="s">
        <v>43</v>
      </c>
      <c r="O561" s="86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235</v>
      </c>
      <c r="AT561" s="239" t="s">
        <v>146</v>
      </c>
      <c r="AU561" s="239" t="s">
        <v>81</v>
      </c>
      <c r="AY561" s="19" t="s">
        <v>144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9" t="s">
        <v>79</v>
      </c>
      <c r="BK561" s="240">
        <f>ROUND(I561*H561,2)</f>
        <v>0</v>
      </c>
      <c r="BL561" s="19" t="s">
        <v>235</v>
      </c>
      <c r="BM561" s="239" t="s">
        <v>1019</v>
      </c>
    </row>
    <row r="562" s="2" customFormat="1">
      <c r="A562" s="40"/>
      <c r="B562" s="41"/>
      <c r="C562" s="42"/>
      <c r="D562" s="241" t="s">
        <v>153</v>
      </c>
      <c r="E562" s="42"/>
      <c r="F562" s="242" t="s">
        <v>154</v>
      </c>
      <c r="G562" s="42"/>
      <c r="H562" s="42"/>
      <c r="I562" s="148"/>
      <c r="J562" s="42"/>
      <c r="K562" s="42"/>
      <c r="L562" s="46"/>
      <c r="M562" s="243"/>
      <c r="N562" s="244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153</v>
      </c>
      <c r="AU562" s="19" t="s">
        <v>81</v>
      </c>
    </row>
    <row r="563" s="12" customFormat="1" ht="22.8" customHeight="1">
      <c r="A563" s="12"/>
      <c r="B563" s="212"/>
      <c r="C563" s="213"/>
      <c r="D563" s="214" t="s">
        <v>71</v>
      </c>
      <c r="E563" s="226" t="s">
        <v>427</v>
      </c>
      <c r="F563" s="226" t="s">
        <v>428</v>
      </c>
      <c r="G563" s="213"/>
      <c r="H563" s="213"/>
      <c r="I563" s="216"/>
      <c r="J563" s="227">
        <f>BK563</f>
        <v>0</v>
      </c>
      <c r="K563" s="213"/>
      <c r="L563" s="218"/>
      <c r="M563" s="219"/>
      <c r="N563" s="220"/>
      <c r="O563" s="220"/>
      <c r="P563" s="221">
        <f>SUM(P564:P591)</f>
        <v>0</v>
      </c>
      <c r="Q563" s="220"/>
      <c r="R563" s="221">
        <f>SUM(R564:R591)</f>
        <v>1.0536633999999998</v>
      </c>
      <c r="S563" s="220"/>
      <c r="T563" s="222">
        <f>SUM(T564:T591)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3" t="s">
        <v>81</v>
      </c>
      <c r="AT563" s="224" t="s">
        <v>71</v>
      </c>
      <c r="AU563" s="224" t="s">
        <v>79</v>
      </c>
      <c r="AY563" s="223" t="s">
        <v>144</v>
      </c>
      <c r="BK563" s="225">
        <f>SUM(BK564:BK591)</f>
        <v>0</v>
      </c>
    </row>
    <row r="564" s="2" customFormat="1" ht="16.5" customHeight="1">
      <c r="A564" s="40"/>
      <c r="B564" s="41"/>
      <c r="C564" s="228" t="s">
        <v>1020</v>
      </c>
      <c r="D564" s="228" t="s">
        <v>146</v>
      </c>
      <c r="E564" s="229" t="s">
        <v>1021</v>
      </c>
      <c r="F564" s="230" t="s">
        <v>1022</v>
      </c>
      <c r="G564" s="231" t="s">
        <v>203</v>
      </c>
      <c r="H564" s="232">
        <v>135.81</v>
      </c>
      <c r="I564" s="233"/>
      <c r="J564" s="234">
        <f>ROUND(I564*H564,2)</f>
        <v>0</v>
      </c>
      <c r="K564" s="230" t="s">
        <v>150</v>
      </c>
      <c r="L564" s="46"/>
      <c r="M564" s="235" t="s">
        <v>19</v>
      </c>
      <c r="N564" s="236" t="s">
        <v>43</v>
      </c>
      <c r="O564" s="86"/>
      <c r="P564" s="237">
        <f>O564*H564</f>
        <v>0</v>
      </c>
      <c r="Q564" s="237">
        <v>3.0000000000000001E-05</v>
      </c>
      <c r="R564" s="237">
        <f>Q564*H564</f>
        <v>0.0040743000000000003</v>
      </c>
      <c r="S564" s="237">
        <v>0</v>
      </c>
      <c r="T564" s="238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9" t="s">
        <v>235</v>
      </c>
      <c r="AT564" s="239" t="s">
        <v>146</v>
      </c>
      <c r="AU564" s="239" t="s">
        <v>81</v>
      </c>
      <c r="AY564" s="19" t="s">
        <v>144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9" t="s">
        <v>79</v>
      </c>
      <c r="BK564" s="240">
        <f>ROUND(I564*H564,2)</f>
        <v>0</v>
      </c>
      <c r="BL564" s="19" t="s">
        <v>235</v>
      </c>
      <c r="BM564" s="239" t="s">
        <v>1023</v>
      </c>
    </row>
    <row r="565" s="2" customFormat="1">
      <c r="A565" s="40"/>
      <c r="B565" s="41"/>
      <c r="C565" s="42"/>
      <c r="D565" s="241" t="s">
        <v>153</v>
      </c>
      <c r="E565" s="42"/>
      <c r="F565" s="242" t="s">
        <v>154</v>
      </c>
      <c r="G565" s="42"/>
      <c r="H565" s="42"/>
      <c r="I565" s="148"/>
      <c r="J565" s="42"/>
      <c r="K565" s="42"/>
      <c r="L565" s="46"/>
      <c r="M565" s="243"/>
      <c r="N565" s="244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153</v>
      </c>
      <c r="AU565" s="19" t="s">
        <v>81</v>
      </c>
    </row>
    <row r="566" s="13" customFormat="1">
      <c r="A566" s="13"/>
      <c r="B566" s="245"/>
      <c r="C566" s="246"/>
      <c r="D566" s="241" t="s">
        <v>155</v>
      </c>
      <c r="E566" s="247" t="s">
        <v>19</v>
      </c>
      <c r="F566" s="248" t="s">
        <v>704</v>
      </c>
      <c r="G566" s="246"/>
      <c r="H566" s="249">
        <v>55.100000000000001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155</v>
      </c>
      <c r="AU566" s="255" t="s">
        <v>81</v>
      </c>
      <c r="AV566" s="13" t="s">
        <v>81</v>
      </c>
      <c r="AW566" s="13" t="s">
        <v>33</v>
      </c>
      <c r="AX566" s="13" t="s">
        <v>72</v>
      </c>
      <c r="AY566" s="255" t="s">
        <v>144</v>
      </c>
    </row>
    <row r="567" s="13" customFormat="1">
      <c r="A567" s="13"/>
      <c r="B567" s="245"/>
      <c r="C567" s="246"/>
      <c r="D567" s="241" t="s">
        <v>155</v>
      </c>
      <c r="E567" s="247" t="s">
        <v>19</v>
      </c>
      <c r="F567" s="248" t="s">
        <v>1024</v>
      </c>
      <c r="G567" s="246"/>
      <c r="H567" s="249">
        <v>80.709999999999994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155</v>
      </c>
      <c r="AU567" s="255" t="s">
        <v>81</v>
      </c>
      <c r="AV567" s="13" t="s">
        <v>81</v>
      </c>
      <c r="AW567" s="13" t="s">
        <v>33</v>
      </c>
      <c r="AX567" s="13" t="s">
        <v>72</v>
      </c>
      <c r="AY567" s="255" t="s">
        <v>144</v>
      </c>
    </row>
    <row r="568" s="14" customFormat="1">
      <c r="A568" s="14"/>
      <c r="B568" s="256"/>
      <c r="C568" s="257"/>
      <c r="D568" s="241" t="s">
        <v>155</v>
      </c>
      <c r="E568" s="258" t="s">
        <v>19</v>
      </c>
      <c r="F568" s="259" t="s">
        <v>170</v>
      </c>
      <c r="G568" s="257"/>
      <c r="H568" s="260">
        <v>135.81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155</v>
      </c>
      <c r="AU568" s="266" t="s">
        <v>81</v>
      </c>
      <c r="AV568" s="14" t="s">
        <v>151</v>
      </c>
      <c r="AW568" s="14" t="s">
        <v>33</v>
      </c>
      <c r="AX568" s="14" t="s">
        <v>79</v>
      </c>
      <c r="AY568" s="266" t="s">
        <v>144</v>
      </c>
    </row>
    <row r="569" s="2" customFormat="1" ht="16.5" customHeight="1">
      <c r="A569" s="40"/>
      <c r="B569" s="41"/>
      <c r="C569" s="228" t="s">
        <v>1025</v>
      </c>
      <c r="D569" s="228" t="s">
        <v>146</v>
      </c>
      <c r="E569" s="229" t="s">
        <v>975</v>
      </c>
      <c r="F569" s="230" t="s">
        <v>976</v>
      </c>
      <c r="G569" s="231" t="s">
        <v>203</v>
      </c>
      <c r="H569" s="232">
        <v>135.81</v>
      </c>
      <c r="I569" s="233"/>
      <c r="J569" s="234">
        <f>ROUND(I569*H569,2)</f>
        <v>0</v>
      </c>
      <c r="K569" s="230" t="s">
        <v>150</v>
      </c>
      <c r="L569" s="46"/>
      <c r="M569" s="235" t="s">
        <v>19</v>
      </c>
      <c r="N569" s="236" t="s">
        <v>43</v>
      </c>
      <c r="O569" s="86"/>
      <c r="P569" s="237">
        <f>O569*H569</f>
        <v>0</v>
      </c>
      <c r="Q569" s="237">
        <v>0.0045500000000000002</v>
      </c>
      <c r="R569" s="237">
        <f>Q569*H569</f>
        <v>0.61793550000000008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235</v>
      </c>
      <c r="AT569" s="239" t="s">
        <v>146</v>
      </c>
      <c r="AU569" s="239" t="s">
        <v>81</v>
      </c>
      <c r="AY569" s="19" t="s">
        <v>144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9" t="s">
        <v>79</v>
      </c>
      <c r="BK569" s="240">
        <f>ROUND(I569*H569,2)</f>
        <v>0</v>
      </c>
      <c r="BL569" s="19" t="s">
        <v>235</v>
      </c>
      <c r="BM569" s="239" t="s">
        <v>1026</v>
      </c>
    </row>
    <row r="570" s="2" customFormat="1">
      <c r="A570" s="40"/>
      <c r="B570" s="41"/>
      <c r="C570" s="42"/>
      <c r="D570" s="241" t="s">
        <v>153</v>
      </c>
      <c r="E570" s="42"/>
      <c r="F570" s="242" t="s">
        <v>154</v>
      </c>
      <c r="G570" s="42"/>
      <c r="H570" s="42"/>
      <c r="I570" s="148"/>
      <c r="J570" s="42"/>
      <c r="K570" s="42"/>
      <c r="L570" s="46"/>
      <c r="M570" s="243"/>
      <c r="N570" s="244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153</v>
      </c>
      <c r="AU570" s="19" t="s">
        <v>81</v>
      </c>
    </row>
    <row r="571" s="13" customFormat="1">
      <c r="A571" s="13"/>
      <c r="B571" s="245"/>
      <c r="C571" s="246"/>
      <c r="D571" s="241" t="s">
        <v>155</v>
      </c>
      <c r="E571" s="247" t="s">
        <v>19</v>
      </c>
      <c r="F571" s="248" t="s">
        <v>704</v>
      </c>
      <c r="G571" s="246"/>
      <c r="H571" s="249">
        <v>55.100000000000001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155</v>
      </c>
      <c r="AU571" s="255" t="s">
        <v>81</v>
      </c>
      <c r="AV571" s="13" t="s">
        <v>81</v>
      </c>
      <c r="AW571" s="13" t="s">
        <v>33</v>
      </c>
      <c r="AX571" s="13" t="s">
        <v>72</v>
      </c>
      <c r="AY571" s="255" t="s">
        <v>144</v>
      </c>
    </row>
    <row r="572" s="13" customFormat="1">
      <c r="A572" s="13"/>
      <c r="B572" s="245"/>
      <c r="C572" s="246"/>
      <c r="D572" s="241" t="s">
        <v>155</v>
      </c>
      <c r="E572" s="247" t="s">
        <v>19</v>
      </c>
      <c r="F572" s="248" t="s">
        <v>1024</v>
      </c>
      <c r="G572" s="246"/>
      <c r="H572" s="249">
        <v>80.709999999999994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155</v>
      </c>
      <c r="AU572" s="255" t="s">
        <v>81</v>
      </c>
      <c r="AV572" s="13" t="s">
        <v>81</v>
      </c>
      <c r="AW572" s="13" t="s">
        <v>33</v>
      </c>
      <c r="AX572" s="13" t="s">
        <v>72</v>
      </c>
      <c r="AY572" s="255" t="s">
        <v>144</v>
      </c>
    </row>
    <row r="573" s="14" customFormat="1">
      <c r="A573" s="14"/>
      <c r="B573" s="256"/>
      <c r="C573" s="257"/>
      <c r="D573" s="241" t="s">
        <v>155</v>
      </c>
      <c r="E573" s="258" t="s">
        <v>19</v>
      </c>
      <c r="F573" s="259" t="s">
        <v>170</v>
      </c>
      <c r="G573" s="257"/>
      <c r="H573" s="260">
        <v>135.81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155</v>
      </c>
      <c r="AU573" s="266" t="s">
        <v>81</v>
      </c>
      <c r="AV573" s="14" t="s">
        <v>151</v>
      </c>
      <c r="AW573" s="14" t="s">
        <v>33</v>
      </c>
      <c r="AX573" s="14" t="s">
        <v>79</v>
      </c>
      <c r="AY573" s="266" t="s">
        <v>144</v>
      </c>
    </row>
    <row r="574" s="2" customFormat="1" ht="16.5" customHeight="1">
      <c r="A574" s="40"/>
      <c r="B574" s="41"/>
      <c r="C574" s="228" t="s">
        <v>1027</v>
      </c>
      <c r="D574" s="228" t="s">
        <v>146</v>
      </c>
      <c r="E574" s="229" t="s">
        <v>1028</v>
      </c>
      <c r="F574" s="230" t="s">
        <v>1029</v>
      </c>
      <c r="G574" s="231" t="s">
        <v>203</v>
      </c>
      <c r="H574" s="232">
        <v>135.81</v>
      </c>
      <c r="I574" s="233"/>
      <c r="J574" s="234">
        <f>ROUND(I574*H574,2)</f>
        <v>0</v>
      </c>
      <c r="K574" s="230" t="s">
        <v>150</v>
      </c>
      <c r="L574" s="46"/>
      <c r="M574" s="235" t="s">
        <v>19</v>
      </c>
      <c r="N574" s="236" t="s">
        <v>43</v>
      </c>
      <c r="O574" s="86"/>
      <c r="P574" s="237">
        <f>O574*H574</f>
        <v>0</v>
      </c>
      <c r="Q574" s="237">
        <v>0.00029999999999999997</v>
      </c>
      <c r="R574" s="237">
        <f>Q574*H574</f>
        <v>0.040742999999999994</v>
      </c>
      <c r="S574" s="237">
        <v>0</v>
      </c>
      <c r="T574" s="23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9" t="s">
        <v>235</v>
      </c>
      <c r="AT574" s="239" t="s">
        <v>146</v>
      </c>
      <c r="AU574" s="239" t="s">
        <v>81</v>
      </c>
      <c r="AY574" s="19" t="s">
        <v>144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9" t="s">
        <v>79</v>
      </c>
      <c r="BK574" s="240">
        <f>ROUND(I574*H574,2)</f>
        <v>0</v>
      </c>
      <c r="BL574" s="19" t="s">
        <v>235</v>
      </c>
      <c r="BM574" s="239" t="s">
        <v>1030</v>
      </c>
    </row>
    <row r="575" s="2" customFormat="1">
      <c r="A575" s="40"/>
      <c r="B575" s="41"/>
      <c r="C575" s="42"/>
      <c r="D575" s="241" t="s">
        <v>153</v>
      </c>
      <c r="E575" s="42"/>
      <c r="F575" s="242" t="s">
        <v>154</v>
      </c>
      <c r="G575" s="42"/>
      <c r="H575" s="42"/>
      <c r="I575" s="148"/>
      <c r="J575" s="42"/>
      <c r="K575" s="42"/>
      <c r="L575" s="46"/>
      <c r="M575" s="243"/>
      <c r="N575" s="244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153</v>
      </c>
      <c r="AU575" s="19" t="s">
        <v>81</v>
      </c>
    </row>
    <row r="576" s="2" customFormat="1" ht="24" customHeight="1">
      <c r="A576" s="40"/>
      <c r="B576" s="41"/>
      <c r="C576" s="267" t="s">
        <v>1031</v>
      </c>
      <c r="D576" s="267" t="s">
        <v>211</v>
      </c>
      <c r="E576" s="268" t="s">
        <v>1032</v>
      </c>
      <c r="F576" s="269" t="s">
        <v>1033</v>
      </c>
      <c r="G576" s="270" t="s">
        <v>203</v>
      </c>
      <c r="H576" s="271">
        <v>149.39099999999999</v>
      </c>
      <c r="I576" s="272"/>
      <c r="J576" s="273">
        <f>ROUND(I576*H576,2)</f>
        <v>0</v>
      </c>
      <c r="K576" s="269" t="s">
        <v>150</v>
      </c>
      <c r="L576" s="274"/>
      <c r="M576" s="275" t="s">
        <v>19</v>
      </c>
      <c r="N576" s="276" t="s">
        <v>43</v>
      </c>
      <c r="O576" s="86"/>
      <c r="P576" s="237">
        <f>O576*H576</f>
        <v>0</v>
      </c>
      <c r="Q576" s="237">
        <v>0.0023999999999999998</v>
      </c>
      <c r="R576" s="237">
        <f>Q576*H576</f>
        <v>0.35853839999999992</v>
      </c>
      <c r="S576" s="237">
        <v>0</v>
      </c>
      <c r="T576" s="23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39" t="s">
        <v>357</v>
      </c>
      <c r="AT576" s="239" t="s">
        <v>211</v>
      </c>
      <c r="AU576" s="239" t="s">
        <v>81</v>
      </c>
      <c r="AY576" s="19" t="s">
        <v>144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9" t="s">
        <v>79</v>
      </c>
      <c r="BK576" s="240">
        <f>ROUND(I576*H576,2)</f>
        <v>0</v>
      </c>
      <c r="BL576" s="19" t="s">
        <v>235</v>
      </c>
      <c r="BM576" s="239" t="s">
        <v>1034</v>
      </c>
    </row>
    <row r="577" s="2" customFormat="1">
      <c r="A577" s="40"/>
      <c r="B577" s="41"/>
      <c r="C577" s="42"/>
      <c r="D577" s="241" t="s">
        <v>153</v>
      </c>
      <c r="E577" s="42"/>
      <c r="F577" s="242" t="s">
        <v>154</v>
      </c>
      <c r="G577" s="42"/>
      <c r="H577" s="42"/>
      <c r="I577" s="148"/>
      <c r="J577" s="42"/>
      <c r="K577" s="42"/>
      <c r="L577" s="46"/>
      <c r="M577" s="243"/>
      <c r="N577" s="244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153</v>
      </c>
      <c r="AU577" s="19" t="s">
        <v>81</v>
      </c>
    </row>
    <row r="578" s="13" customFormat="1">
      <c r="A578" s="13"/>
      <c r="B578" s="245"/>
      <c r="C578" s="246"/>
      <c r="D578" s="241" t="s">
        <v>155</v>
      </c>
      <c r="E578" s="247" t="s">
        <v>19</v>
      </c>
      <c r="F578" s="248" t="s">
        <v>704</v>
      </c>
      <c r="G578" s="246"/>
      <c r="H578" s="249">
        <v>55.100000000000001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155</v>
      </c>
      <c r="AU578" s="255" t="s">
        <v>81</v>
      </c>
      <c r="AV578" s="13" t="s">
        <v>81</v>
      </c>
      <c r="AW578" s="13" t="s">
        <v>33</v>
      </c>
      <c r="AX578" s="13" t="s">
        <v>72</v>
      </c>
      <c r="AY578" s="255" t="s">
        <v>144</v>
      </c>
    </row>
    <row r="579" s="13" customFormat="1">
      <c r="A579" s="13"/>
      <c r="B579" s="245"/>
      <c r="C579" s="246"/>
      <c r="D579" s="241" t="s">
        <v>155</v>
      </c>
      <c r="E579" s="247" t="s">
        <v>19</v>
      </c>
      <c r="F579" s="248" t="s">
        <v>1024</v>
      </c>
      <c r="G579" s="246"/>
      <c r="H579" s="249">
        <v>80.709999999999994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5" t="s">
        <v>155</v>
      </c>
      <c r="AU579" s="255" t="s">
        <v>81</v>
      </c>
      <c r="AV579" s="13" t="s">
        <v>81</v>
      </c>
      <c r="AW579" s="13" t="s">
        <v>33</v>
      </c>
      <c r="AX579" s="13" t="s">
        <v>72</v>
      </c>
      <c r="AY579" s="255" t="s">
        <v>144</v>
      </c>
    </row>
    <row r="580" s="14" customFormat="1">
      <c r="A580" s="14"/>
      <c r="B580" s="256"/>
      <c r="C580" s="257"/>
      <c r="D580" s="241" t="s">
        <v>155</v>
      </c>
      <c r="E580" s="258" t="s">
        <v>19</v>
      </c>
      <c r="F580" s="259" t="s">
        <v>170</v>
      </c>
      <c r="G580" s="257"/>
      <c r="H580" s="260">
        <v>135.81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155</v>
      </c>
      <c r="AU580" s="266" t="s">
        <v>81</v>
      </c>
      <c r="AV580" s="14" t="s">
        <v>151</v>
      </c>
      <c r="AW580" s="14" t="s">
        <v>33</v>
      </c>
      <c r="AX580" s="14" t="s">
        <v>79</v>
      </c>
      <c r="AY580" s="266" t="s">
        <v>144</v>
      </c>
    </row>
    <row r="581" s="13" customFormat="1">
      <c r="A581" s="13"/>
      <c r="B581" s="245"/>
      <c r="C581" s="246"/>
      <c r="D581" s="241" t="s">
        <v>155</v>
      </c>
      <c r="E581" s="246"/>
      <c r="F581" s="248" t="s">
        <v>1035</v>
      </c>
      <c r="G581" s="246"/>
      <c r="H581" s="249">
        <v>149.39099999999999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5" t="s">
        <v>155</v>
      </c>
      <c r="AU581" s="255" t="s">
        <v>81</v>
      </c>
      <c r="AV581" s="13" t="s">
        <v>81</v>
      </c>
      <c r="AW581" s="13" t="s">
        <v>4</v>
      </c>
      <c r="AX581" s="13" t="s">
        <v>79</v>
      </c>
      <c r="AY581" s="255" t="s">
        <v>144</v>
      </c>
    </row>
    <row r="582" s="2" customFormat="1" ht="16.5" customHeight="1">
      <c r="A582" s="40"/>
      <c r="B582" s="41"/>
      <c r="C582" s="228" t="s">
        <v>1036</v>
      </c>
      <c r="D582" s="228" t="s">
        <v>146</v>
      </c>
      <c r="E582" s="229" t="s">
        <v>1037</v>
      </c>
      <c r="F582" s="230" t="s">
        <v>1038</v>
      </c>
      <c r="G582" s="231" t="s">
        <v>327</v>
      </c>
      <c r="H582" s="232">
        <v>77.519999999999996</v>
      </c>
      <c r="I582" s="233"/>
      <c r="J582" s="234">
        <f>ROUND(I582*H582,2)</f>
        <v>0</v>
      </c>
      <c r="K582" s="230" t="s">
        <v>150</v>
      </c>
      <c r="L582" s="46"/>
      <c r="M582" s="235" t="s">
        <v>19</v>
      </c>
      <c r="N582" s="236" t="s">
        <v>43</v>
      </c>
      <c r="O582" s="86"/>
      <c r="P582" s="237">
        <f>O582*H582</f>
        <v>0</v>
      </c>
      <c r="Q582" s="237">
        <v>3.0000000000000001E-05</v>
      </c>
      <c r="R582" s="237">
        <f>Q582*H582</f>
        <v>0.0023256000000000001</v>
      </c>
      <c r="S582" s="237">
        <v>0</v>
      </c>
      <c r="T582" s="23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9" t="s">
        <v>235</v>
      </c>
      <c r="AT582" s="239" t="s">
        <v>146</v>
      </c>
      <c r="AU582" s="239" t="s">
        <v>81</v>
      </c>
      <c r="AY582" s="19" t="s">
        <v>144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9" t="s">
        <v>79</v>
      </c>
      <c r="BK582" s="240">
        <f>ROUND(I582*H582,2)</f>
        <v>0</v>
      </c>
      <c r="BL582" s="19" t="s">
        <v>235</v>
      </c>
      <c r="BM582" s="239" t="s">
        <v>1039</v>
      </c>
    </row>
    <row r="583" s="2" customFormat="1">
      <c r="A583" s="40"/>
      <c r="B583" s="41"/>
      <c r="C583" s="42"/>
      <c r="D583" s="241" t="s">
        <v>153</v>
      </c>
      <c r="E583" s="42"/>
      <c r="F583" s="242" t="s">
        <v>154</v>
      </c>
      <c r="G583" s="42"/>
      <c r="H583" s="42"/>
      <c r="I583" s="148"/>
      <c r="J583" s="42"/>
      <c r="K583" s="42"/>
      <c r="L583" s="46"/>
      <c r="M583" s="243"/>
      <c r="N583" s="244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153</v>
      </c>
      <c r="AU583" s="19" t="s">
        <v>81</v>
      </c>
    </row>
    <row r="584" s="2" customFormat="1" ht="16.5" customHeight="1">
      <c r="A584" s="40"/>
      <c r="B584" s="41"/>
      <c r="C584" s="267" t="s">
        <v>1040</v>
      </c>
      <c r="D584" s="267" t="s">
        <v>211</v>
      </c>
      <c r="E584" s="268" t="s">
        <v>1041</v>
      </c>
      <c r="F584" s="269" t="s">
        <v>1042</v>
      </c>
      <c r="G584" s="270" t="s">
        <v>327</v>
      </c>
      <c r="H584" s="271">
        <v>79.069999999999993</v>
      </c>
      <c r="I584" s="272"/>
      <c r="J584" s="273">
        <f>ROUND(I584*H584,2)</f>
        <v>0</v>
      </c>
      <c r="K584" s="269" t="s">
        <v>150</v>
      </c>
      <c r="L584" s="274"/>
      <c r="M584" s="275" t="s">
        <v>19</v>
      </c>
      <c r="N584" s="276" t="s">
        <v>43</v>
      </c>
      <c r="O584" s="86"/>
      <c r="P584" s="237">
        <f>O584*H584</f>
        <v>0</v>
      </c>
      <c r="Q584" s="237">
        <v>0.00038000000000000002</v>
      </c>
      <c r="R584" s="237">
        <f>Q584*H584</f>
        <v>0.0300466</v>
      </c>
      <c r="S584" s="237">
        <v>0</v>
      </c>
      <c r="T584" s="23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9" t="s">
        <v>357</v>
      </c>
      <c r="AT584" s="239" t="s">
        <v>211</v>
      </c>
      <c r="AU584" s="239" t="s">
        <v>81</v>
      </c>
      <c r="AY584" s="19" t="s">
        <v>144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9" t="s">
        <v>79</v>
      </c>
      <c r="BK584" s="240">
        <f>ROUND(I584*H584,2)</f>
        <v>0</v>
      </c>
      <c r="BL584" s="19" t="s">
        <v>235</v>
      </c>
      <c r="BM584" s="239" t="s">
        <v>1043</v>
      </c>
    </row>
    <row r="585" s="2" customFormat="1">
      <c r="A585" s="40"/>
      <c r="B585" s="41"/>
      <c r="C585" s="42"/>
      <c r="D585" s="241" t="s">
        <v>153</v>
      </c>
      <c r="E585" s="42"/>
      <c r="F585" s="242" t="s">
        <v>154</v>
      </c>
      <c r="G585" s="42"/>
      <c r="H585" s="42"/>
      <c r="I585" s="148"/>
      <c r="J585" s="42"/>
      <c r="K585" s="42"/>
      <c r="L585" s="46"/>
      <c r="M585" s="243"/>
      <c r="N585" s="244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153</v>
      </c>
      <c r="AU585" s="19" t="s">
        <v>81</v>
      </c>
    </row>
    <row r="586" s="13" customFormat="1">
      <c r="A586" s="13"/>
      <c r="B586" s="245"/>
      <c r="C586" s="246"/>
      <c r="D586" s="241" t="s">
        <v>155</v>
      </c>
      <c r="E586" s="247" t="s">
        <v>19</v>
      </c>
      <c r="F586" s="248" t="s">
        <v>1044</v>
      </c>
      <c r="G586" s="246"/>
      <c r="H586" s="249">
        <v>11.970000000000001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155</v>
      </c>
      <c r="AU586" s="255" t="s">
        <v>81</v>
      </c>
      <c r="AV586" s="13" t="s">
        <v>81</v>
      </c>
      <c r="AW586" s="13" t="s">
        <v>33</v>
      </c>
      <c r="AX586" s="13" t="s">
        <v>72</v>
      </c>
      <c r="AY586" s="255" t="s">
        <v>144</v>
      </c>
    </row>
    <row r="587" s="13" customFormat="1">
      <c r="A587" s="13"/>
      <c r="B587" s="245"/>
      <c r="C587" s="246"/>
      <c r="D587" s="241" t="s">
        <v>155</v>
      </c>
      <c r="E587" s="247" t="s">
        <v>19</v>
      </c>
      <c r="F587" s="248" t="s">
        <v>1045</v>
      </c>
      <c r="G587" s="246"/>
      <c r="H587" s="249">
        <v>65.549999999999997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155</v>
      </c>
      <c r="AU587" s="255" t="s">
        <v>81</v>
      </c>
      <c r="AV587" s="13" t="s">
        <v>81</v>
      </c>
      <c r="AW587" s="13" t="s">
        <v>33</v>
      </c>
      <c r="AX587" s="13" t="s">
        <v>72</v>
      </c>
      <c r="AY587" s="255" t="s">
        <v>144</v>
      </c>
    </row>
    <row r="588" s="14" customFormat="1">
      <c r="A588" s="14"/>
      <c r="B588" s="256"/>
      <c r="C588" s="257"/>
      <c r="D588" s="241" t="s">
        <v>155</v>
      </c>
      <c r="E588" s="258" t="s">
        <v>19</v>
      </c>
      <c r="F588" s="259" t="s">
        <v>170</v>
      </c>
      <c r="G588" s="257"/>
      <c r="H588" s="260">
        <v>77.519999999999996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155</v>
      </c>
      <c r="AU588" s="266" t="s">
        <v>81</v>
      </c>
      <c r="AV588" s="14" t="s">
        <v>151</v>
      </c>
      <c r="AW588" s="14" t="s">
        <v>33</v>
      </c>
      <c r="AX588" s="14" t="s">
        <v>79</v>
      </c>
      <c r="AY588" s="266" t="s">
        <v>144</v>
      </c>
    </row>
    <row r="589" s="13" customFormat="1">
      <c r="A589" s="13"/>
      <c r="B589" s="245"/>
      <c r="C589" s="246"/>
      <c r="D589" s="241" t="s">
        <v>155</v>
      </c>
      <c r="E589" s="246"/>
      <c r="F589" s="248" t="s">
        <v>1046</v>
      </c>
      <c r="G589" s="246"/>
      <c r="H589" s="249">
        <v>79.069999999999993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155</v>
      </c>
      <c r="AU589" s="255" t="s">
        <v>81</v>
      </c>
      <c r="AV589" s="13" t="s">
        <v>81</v>
      </c>
      <c r="AW589" s="13" t="s">
        <v>4</v>
      </c>
      <c r="AX589" s="13" t="s">
        <v>79</v>
      </c>
      <c r="AY589" s="255" t="s">
        <v>144</v>
      </c>
    </row>
    <row r="590" s="2" customFormat="1" ht="24" customHeight="1">
      <c r="A590" s="40"/>
      <c r="B590" s="41"/>
      <c r="C590" s="228" t="s">
        <v>1047</v>
      </c>
      <c r="D590" s="228" t="s">
        <v>146</v>
      </c>
      <c r="E590" s="229" t="s">
        <v>1048</v>
      </c>
      <c r="F590" s="230" t="s">
        <v>1049</v>
      </c>
      <c r="G590" s="231" t="s">
        <v>374</v>
      </c>
      <c r="H590" s="277"/>
      <c r="I590" s="233"/>
      <c r="J590" s="234">
        <f>ROUND(I590*H590,2)</f>
        <v>0</v>
      </c>
      <c r="K590" s="230" t="s">
        <v>150</v>
      </c>
      <c r="L590" s="46"/>
      <c r="M590" s="235" t="s">
        <v>19</v>
      </c>
      <c r="N590" s="236" t="s">
        <v>43</v>
      </c>
      <c r="O590" s="86"/>
      <c r="P590" s="237">
        <f>O590*H590</f>
        <v>0</v>
      </c>
      <c r="Q590" s="237">
        <v>0</v>
      </c>
      <c r="R590" s="237">
        <f>Q590*H590</f>
        <v>0</v>
      </c>
      <c r="S590" s="237">
        <v>0</v>
      </c>
      <c r="T590" s="23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9" t="s">
        <v>235</v>
      </c>
      <c r="AT590" s="239" t="s">
        <v>146</v>
      </c>
      <c r="AU590" s="239" t="s">
        <v>81</v>
      </c>
      <c r="AY590" s="19" t="s">
        <v>144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9" t="s">
        <v>79</v>
      </c>
      <c r="BK590" s="240">
        <f>ROUND(I590*H590,2)</f>
        <v>0</v>
      </c>
      <c r="BL590" s="19" t="s">
        <v>235</v>
      </c>
      <c r="BM590" s="239" t="s">
        <v>1050</v>
      </c>
    </row>
    <row r="591" s="2" customFormat="1">
      <c r="A591" s="40"/>
      <c r="B591" s="41"/>
      <c r="C591" s="42"/>
      <c r="D591" s="241" t="s">
        <v>153</v>
      </c>
      <c r="E591" s="42"/>
      <c r="F591" s="242" t="s">
        <v>154</v>
      </c>
      <c r="G591" s="42"/>
      <c r="H591" s="42"/>
      <c r="I591" s="148"/>
      <c r="J591" s="42"/>
      <c r="K591" s="42"/>
      <c r="L591" s="46"/>
      <c r="M591" s="243"/>
      <c r="N591" s="244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153</v>
      </c>
      <c r="AU591" s="19" t="s">
        <v>81</v>
      </c>
    </row>
    <row r="592" s="12" customFormat="1" ht="22.8" customHeight="1">
      <c r="A592" s="12"/>
      <c r="B592" s="212"/>
      <c r="C592" s="213"/>
      <c r="D592" s="214" t="s">
        <v>71</v>
      </c>
      <c r="E592" s="226" t="s">
        <v>439</v>
      </c>
      <c r="F592" s="226" t="s">
        <v>1051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SUM(P593:P633)</f>
        <v>0</v>
      </c>
      <c r="Q592" s="220"/>
      <c r="R592" s="221">
        <f>SUM(R593:R633)</f>
        <v>2.3603366400000003</v>
      </c>
      <c r="S592" s="220"/>
      <c r="T592" s="222">
        <f>SUM(T593:T633)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81</v>
      </c>
      <c r="AT592" s="224" t="s">
        <v>71</v>
      </c>
      <c r="AU592" s="224" t="s">
        <v>79</v>
      </c>
      <c r="AY592" s="223" t="s">
        <v>144</v>
      </c>
      <c r="BK592" s="225">
        <f>SUM(BK593:BK633)</f>
        <v>0</v>
      </c>
    </row>
    <row r="593" s="2" customFormat="1" ht="16.5" customHeight="1">
      <c r="A593" s="40"/>
      <c r="B593" s="41"/>
      <c r="C593" s="228" t="s">
        <v>1052</v>
      </c>
      <c r="D593" s="228" t="s">
        <v>146</v>
      </c>
      <c r="E593" s="229" t="s">
        <v>1053</v>
      </c>
      <c r="F593" s="230" t="s">
        <v>1054</v>
      </c>
      <c r="G593" s="231" t="s">
        <v>203</v>
      </c>
      <c r="H593" s="232">
        <v>135.03999999999999</v>
      </c>
      <c r="I593" s="233"/>
      <c r="J593" s="234">
        <f>ROUND(I593*H593,2)</f>
        <v>0</v>
      </c>
      <c r="K593" s="230" t="s">
        <v>150</v>
      </c>
      <c r="L593" s="46"/>
      <c r="M593" s="235" t="s">
        <v>19</v>
      </c>
      <c r="N593" s="236" t="s">
        <v>43</v>
      </c>
      <c r="O593" s="86"/>
      <c r="P593" s="237">
        <f>O593*H593</f>
        <v>0</v>
      </c>
      <c r="Q593" s="237">
        <v>0.00029999999999999997</v>
      </c>
      <c r="R593" s="237">
        <f>Q593*H593</f>
        <v>0.040511999999999992</v>
      </c>
      <c r="S593" s="237">
        <v>0</v>
      </c>
      <c r="T593" s="238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39" t="s">
        <v>235</v>
      </c>
      <c r="AT593" s="239" t="s">
        <v>146</v>
      </c>
      <c r="AU593" s="239" t="s">
        <v>81</v>
      </c>
      <c r="AY593" s="19" t="s">
        <v>144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9" t="s">
        <v>79</v>
      </c>
      <c r="BK593" s="240">
        <f>ROUND(I593*H593,2)</f>
        <v>0</v>
      </c>
      <c r="BL593" s="19" t="s">
        <v>235</v>
      </c>
      <c r="BM593" s="239" t="s">
        <v>1055</v>
      </c>
    </row>
    <row r="594" s="2" customFormat="1">
      <c r="A594" s="40"/>
      <c r="B594" s="41"/>
      <c r="C594" s="42"/>
      <c r="D594" s="241" t="s">
        <v>153</v>
      </c>
      <c r="E594" s="42"/>
      <c r="F594" s="242" t="s">
        <v>154</v>
      </c>
      <c r="G594" s="42"/>
      <c r="H594" s="42"/>
      <c r="I594" s="148"/>
      <c r="J594" s="42"/>
      <c r="K594" s="42"/>
      <c r="L594" s="46"/>
      <c r="M594" s="243"/>
      <c r="N594" s="244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153</v>
      </c>
      <c r="AU594" s="19" t="s">
        <v>81</v>
      </c>
    </row>
    <row r="595" s="13" customFormat="1">
      <c r="A595" s="13"/>
      <c r="B595" s="245"/>
      <c r="C595" s="246"/>
      <c r="D595" s="241" t="s">
        <v>155</v>
      </c>
      <c r="E595" s="247" t="s">
        <v>19</v>
      </c>
      <c r="F595" s="248" t="s">
        <v>1056</v>
      </c>
      <c r="G595" s="246"/>
      <c r="H595" s="249">
        <v>5.2199999999999998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155</v>
      </c>
      <c r="AU595" s="255" t="s">
        <v>81</v>
      </c>
      <c r="AV595" s="13" t="s">
        <v>81</v>
      </c>
      <c r="AW595" s="13" t="s">
        <v>33</v>
      </c>
      <c r="AX595" s="13" t="s">
        <v>72</v>
      </c>
      <c r="AY595" s="255" t="s">
        <v>144</v>
      </c>
    </row>
    <row r="596" s="13" customFormat="1">
      <c r="A596" s="13"/>
      <c r="B596" s="245"/>
      <c r="C596" s="246"/>
      <c r="D596" s="241" t="s">
        <v>155</v>
      </c>
      <c r="E596" s="247" t="s">
        <v>19</v>
      </c>
      <c r="F596" s="248" t="s">
        <v>1057</v>
      </c>
      <c r="G596" s="246"/>
      <c r="H596" s="249">
        <v>3.7000000000000002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155</v>
      </c>
      <c r="AU596" s="255" t="s">
        <v>81</v>
      </c>
      <c r="AV596" s="13" t="s">
        <v>81</v>
      </c>
      <c r="AW596" s="13" t="s">
        <v>33</v>
      </c>
      <c r="AX596" s="13" t="s">
        <v>72</v>
      </c>
      <c r="AY596" s="255" t="s">
        <v>144</v>
      </c>
    </row>
    <row r="597" s="13" customFormat="1">
      <c r="A597" s="13"/>
      <c r="B597" s="245"/>
      <c r="C597" s="246"/>
      <c r="D597" s="241" t="s">
        <v>155</v>
      </c>
      <c r="E597" s="247" t="s">
        <v>19</v>
      </c>
      <c r="F597" s="248" t="s">
        <v>1058</v>
      </c>
      <c r="G597" s="246"/>
      <c r="H597" s="249">
        <v>36.423999999999999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5" t="s">
        <v>155</v>
      </c>
      <c r="AU597" s="255" t="s">
        <v>81</v>
      </c>
      <c r="AV597" s="13" t="s">
        <v>81</v>
      </c>
      <c r="AW597" s="13" t="s">
        <v>33</v>
      </c>
      <c r="AX597" s="13" t="s">
        <v>72</v>
      </c>
      <c r="AY597" s="255" t="s">
        <v>144</v>
      </c>
    </row>
    <row r="598" s="13" customFormat="1">
      <c r="A598" s="13"/>
      <c r="B598" s="245"/>
      <c r="C598" s="246"/>
      <c r="D598" s="241" t="s">
        <v>155</v>
      </c>
      <c r="E598" s="247" t="s">
        <v>19</v>
      </c>
      <c r="F598" s="248" t="s">
        <v>1059</v>
      </c>
      <c r="G598" s="246"/>
      <c r="H598" s="249">
        <v>20.170000000000002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155</v>
      </c>
      <c r="AU598" s="255" t="s">
        <v>81</v>
      </c>
      <c r="AV598" s="13" t="s">
        <v>81</v>
      </c>
      <c r="AW598" s="13" t="s">
        <v>33</v>
      </c>
      <c r="AX598" s="13" t="s">
        <v>72</v>
      </c>
      <c r="AY598" s="255" t="s">
        <v>144</v>
      </c>
    </row>
    <row r="599" s="13" customFormat="1">
      <c r="A599" s="13"/>
      <c r="B599" s="245"/>
      <c r="C599" s="246"/>
      <c r="D599" s="241" t="s">
        <v>155</v>
      </c>
      <c r="E599" s="247" t="s">
        <v>19</v>
      </c>
      <c r="F599" s="248" t="s">
        <v>1060</v>
      </c>
      <c r="G599" s="246"/>
      <c r="H599" s="249">
        <v>22.183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155</v>
      </c>
      <c r="AU599" s="255" t="s">
        <v>81</v>
      </c>
      <c r="AV599" s="13" t="s">
        <v>81</v>
      </c>
      <c r="AW599" s="13" t="s">
        <v>33</v>
      </c>
      <c r="AX599" s="13" t="s">
        <v>72</v>
      </c>
      <c r="AY599" s="255" t="s">
        <v>144</v>
      </c>
    </row>
    <row r="600" s="13" customFormat="1">
      <c r="A600" s="13"/>
      <c r="B600" s="245"/>
      <c r="C600" s="246"/>
      <c r="D600" s="241" t="s">
        <v>155</v>
      </c>
      <c r="E600" s="247" t="s">
        <v>19</v>
      </c>
      <c r="F600" s="248" t="s">
        <v>1061</v>
      </c>
      <c r="G600" s="246"/>
      <c r="H600" s="249">
        <v>22.957999999999998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155</v>
      </c>
      <c r="AU600" s="255" t="s">
        <v>81</v>
      </c>
      <c r="AV600" s="13" t="s">
        <v>81</v>
      </c>
      <c r="AW600" s="13" t="s">
        <v>33</v>
      </c>
      <c r="AX600" s="13" t="s">
        <v>72</v>
      </c>
      <c r="AY600" s="255" t="s">
        <v>144</v>
      </c>
    </row>
    <row r="601" s="13" customFormat="1">
      <c r="A601" s="13"/>
      <c r="B601" s="245"/>
      <c r="C601" s="246"/>
      <c r="D601" s="241" t="s">
        <v>155</v>
      </c>
      <c r="E601" s="247" t="s">
        <v>19</v>
      </c>
      <c r="F601" s="248" t="s">
        <v>1062</v>
      </c>
      <c r="G601" s="246"/>
      <c r="H601" s="249">
        <v>10.461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155</v>
      </c>
      <c r="AU601" s="255" t="s">
        <v>81</v>
      </c>
      <c r="AV601" s="13" t="s">
        <v>81</v>
      </c>
      <c r="AW601" s="13" t="s">
        <v>33</v>
      </c>
      <c r="AX601" s="13" t="s">
        <v>72</v>
      </c>
      <c r="AY601" s="255" t="s">
        <v>144</v>
      </c>
    </row>
    <row r="602" s="13" customFormat="1">
      <c r="A602" s="13"/>
      <c r="B602" s="245"/>
      <c r="C602" s="246"/>
      <c r="D602" s="241" t="s">
        <v>155</v>
      </c>
      <c r="E602" s="247" t="s">
        <v>19</v>
      </c>
      <c r="F602" s="248" t="s">
        <v>1063</v>
      </c>
      <c r="G602" s="246"/>
      <c r="H602" s="249">
        <v>13.924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155</v>
      </c>
      <c r="AU602" s="255" t="s">
        <v>81</v>
      </c>
      <c r="AV602" s="13" t="s">
        <v>81</v>
      </c>
      <c r="AW602" s="13" t="s">
        <v>33</v>
      </c>
      <c r="AX602" s="13" t="s">
        <v>72</v>
      </c>
      <c r="AY602" s="255" t="s">
        <v>144</v>
      </c>
    </row>
    <row r="603" s="14" customFormat="1">
      <c r="A603" s="14"/>
      <c r="B603" s="256"/>
      <c r="C603" s="257"/>
      <c r="D603" s="241" t="s">
        <v>155</v>
      </c>
      <c r="E603" s="258" t="s">
        <v>19</v>
      </c>
      <c r="F603" s="259" t="s">
        <v>170</v>
      </c>
      <c r="G603" s="257"/>
      <c r="H603" s="260">
        <v>135.03999999999999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155</v>
      </c>
      <c r="AU603" s="266" t="s">
        <v>81</v>
      </c>
      <c r="AV603" s="14" t="s">
        <v>151</v>
      </c>
      <c r="AW603" s="14" t="s">
        <v>33</v>
      </c>
      <c r="AX603" s="14" t="s">
        <v>79</v>
      </c>
      <c r="AY603" s="266" t="s">
        <v>144</v>
      </c>
    </row>
    <row r="604" s="2" customFormat="1" ht="16.5" customHeight="1">
      <c r="A604" s="40"/>
      <c r="B604" s="41"/>
      <c r="C604" s="228" t="s">
        <v>1064</v>
      </c>
      <c r="D604" s="228" t="s">
        <v>146</v>
      </c>
      <c r="E604" s="229" t="s">
        <v>1065</v>
      </c>
      <c r="F604" s="230" t="s">
        <v>1066</v>
      </c>
      <c r="G604" s="231" t="s">
        <v>327</v>
      </c>
      <c r="H604" s="232">
        <v>193.91999999999999</v>
      </c>
      <c r="I604" s="233"/>
      <c r="J604" s="234">
        <f>ROUND(I604*H604,2)</f>
        <v>0</v>
      </c>
      <c r="K604" s="230" t="s">
        <v>150</v>
      </c>
      <c r="L604" s="46"/>
      <c r="M604" s="235" t="s">
        <v>19</v>
      </c>
      <c r="N604" s="236" t="s">
        <v>43</v>
      </c>
      <c r="O604" s="86"/>
      <c r="P604" s="237">
        <f>O604*H604</f>
        <v>0</v>
      </c>
      <c r="Q604" s="237">
        <v>0.00020000000000000001</v>
      </c>
      <c r="R604" s="237">
        <f>Q604*H604</f>
        <v>0.038783999999999999</v>
      </c>
      <c r="S604" s="237">
        <v>0</v>
      </c>
      <c r="T604" s="23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9" t="s">
        <v>235</v>
      </c>
      <c r="AT604" s="239" t="s">
        <v>146</v>
      </c>
      <c r="AU604" s="239" t="s">
        <v>81</v>
      </c>
      <c r="AY604" s="19" t="s">
        <v>144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9" t="s">
        <v>79</v>
      </c>
      <c r="BK604" s="240">
        <f>ROUND(I604*H604,2)</f>
        <v>0</v>
      </c>
      <c r="BL604" s="19" t="s">
        <v>235</v>
      </c>
      <c r="BM604" s="239" t="s">
        <v>1067</v>
      </c>
    </row>
    <row r="605" s="2" customFormat="1">
      <c r="A605" s="40"/>
      <c r="B605" s="41"/>
      <c r="C605" s="42"/>
      <c r="D605" s="241" t="s">
        <v>153</v>
      </c>
      <c r="E605" s="42"/>
      <c r="F605" s="242" t="s">
        <v>154</v>
      </c>
      <c r="G605" s="42"/>
      <c r="H605" s="42"/>
      <c r="I605" s="148"/>
      <c r="J605" s="42"/>
      <c r="K605" s="42"/>
      <c r="L605" s="46"/>
      <c r="M605" s="243"/>
      <c r="N605" s="244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153</v>
      </c>
      <c r="AU605" s="19" t="s">
        <v>81</v>
      </c>
    </row>
    <row r="606" s="2" customFormat="1" ht="16.5" customHeight="1">
      <c r="A606" s="40"/>
      <c r="B606" s="41"/>
      <c r="C606" s="267" t="s">
        <v>1068</v>
      </c>
      <c r="D606" s="267" t="s">
        <v>211</v>
      </c>
      <c r="E606" s="268" t="s">
        <v>1069</v>
      </c>
      <c r="F606" s="269" t="s">
        <v>1070</v>
      </c>
      <c r="G606" s="270" t="s">
        <v>327</v>
      </c>
      <c r="H606" s="271">
        <v>213.31200000000001</v>
      </c>
      <c r="I606" s="272"/>
      <c r="J606" s="273">
        <f>ROUND(I606*H606,2)</f>
        <v>0</v>
      </c>
      <c r="K606" s="269" t="s">
        <v>150</v>
      </c>
      <c r="L606" s="274"/>
      <c r="M606" s="275" t="s">
        <v>19</v>
      </c>
      <c r="N606" s="276" t="s">
        <v>43</v>
      </c>
      <c r="O606" s="86"/>
      <c r="P606" s="237">
        <f>O606*H606</f>
        <v>0</v>
      </c>
      <c r="Q606" s="237">
        <v>2.0000000000000002E-05</v>
      </c>
      <c r="R606" s="237">
        <f>Q606*H606</f>
        <v>0.004266240000000001</v>
      </c>
      <c r="S606" s="237">
        <v>0</v>
      </c>
      <c r="T606" s="238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39" t="s">
        <v>357</v>
      </c>
      <c r="AT606" s="239" t="s">
        <v>211</v>
      </c>
      <c r="AU606" s="239" t="s">
        <v>81</v>
      </c>
      <c r="AY606" s="19" t="s">
        <v>144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9" t="s">
        <v>79</v>
      </c>
      <c r="BK606" s="240">
        <f>ROUND(I606*H606,2)</f>
        <v>0</v>
      </c>
      <c r="BL606" s="19" t="s">
        <v>235</v>
      </c>
      <c r="BM606" s="239" t="s">
        <v>1071</v>
      </c>
    </row>
    <row r="607" s="2" customFormat="1">
      <c r="A607" s="40"/>
      <c r="B607" s="41"/>
      <c r="C607" s="42"/>
      <c r="D607" s="241" t="s">
        <v>153</v>
      </c>
      <c r="E607" s="42"/>
      <c r="F607" s="242" t="s">
        <v>154</v>
      </c>
      <c r="G607" s="42"/>
      <c r="H607" s="42"/>
      <c r="I607" s="148"/>
      <c r="J607" s="42"/>
      <c r="K607" s="42"/>
      <c r="L607" s="46"/>
      <c r="M607" s="243"/>
      <c r="N607" s="244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153</v>
      </c>
      <c r="AU607" s="19" t="s">
        <v>81</v>
      </c>
    </row>
    <row r="608" s="13" customFormat="1">
      <c r="A608" s="13"/>
      <c r="B608" s="245"/>
      <c r="C608" s="246"/>
      <c r="D608" s="241" t="s">
        <v>155</v>
      </c>
      <c r="E608" s="247" t="s">
        <v>19</v>
      </c>
      <c r="F608" s="248" t="s">
        <v>1072</v>
      </c>
      <c r="G608" s="246"/>
      <c r="H608" s="249">
        <v>6.6100000000000003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155</v>
      </c>
      <c r="AU608" s="255" t="s">
        <v>81</v>
      </c>
      <c r="AV608" s="13" t="s">
        <v>81</v>
      </c>
      <c r="AW608" s="13" t="s">
        <v>33</v>
      </c>
      <c r="AX608" s="13" t="s">
        <v>72</v>
      </c>
      <c r="AY608" s="255" t="s">
        <v>144</v>
      </c>
    </row>
    <row r="609" s="13" customFormat="1">
      <c r="A609" s="13"/>
      <c r="B609" s="245"/>
      <c r="C609" s="246"/>
      <c r="D609" s="241" t="s">
        <v>155</v>
      </c>
      <c r="E609" s="247" t="s">
        <v>19</v>
      </c>
      <c r="F609" s="248" t="s">
        <v>1073</v>
      </c>
      <c r="G609" s="246"/>
      <c r="H609" s="249">
        <v>5.8499999999999996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155</v>
      </c>
      <c r="AU609" s="255" t="s">
        <v>81</v>
      </c>
      <c r="AV609" s="13" t="s">
        <v>81</v>
      </c>
      <c r="AW609" s="13" t="s">
        <v>33</v>
      </c>
      <c r="AX609" s="13" t="s">
        <v>72</v>
      </c>
      <c r="AY609" s="255" t="s">
        <v>144</v>
      </c>
    </row>
    <row r="610" s="13" customFormat="1">
      <c r="A610" s="13"/>
      <c r="B610" s="245"/>
      <c r="C610" s="246"/>
      <c r="D610" s="241" t="s">
        <v>155</v>
      </c>
      <c r="E610" s="247" t="s">
        <v>19</v>
      </c>
      <c r="F610" s="248" t="s">
        <v>1074</v>
      </c>
      <c r="G610" s="246"/>
      <c r="H610" s="249">
        <v>28.199999999999999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155</v>
      </c>
      <c r="AU610" s="255" t="s">
        <v>81</v>
      </c>
      <c r="AV610" s="13" t="s">
        <v>81</v>
      </c>
      <c r="AW610" s="13" t="s">
        <v>33</v>
      </c>
      <c r="AX610" s="13" t="s">
        <v>72</v>
      </c>
      <c r="AY610" s="255" t="s">
        <v>144</v>
      </c>
    </row>
    <row r="611" s="13" customFormat="1">
      <c r="A611" s="13"/>
      <c r="B611" s="245"/>
      <c r="C611" s="246"/>
      <c r="D611" s="241" t="s">
        <v>155</v>
      </c>
      <c r="E611" s="247" t="s">
        <v>19</v>
      </c>
      <c r="F611" s="248" t="s">
        <v>1075</v>
      </c>
      <c r="G611" s="246"/>
      <c r="H611" s="249">
        <v>26.309999999999999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155</v>
      </c>
      <c r="AU611" s="255" t="s">
        <v>81</v>
      </c>
      <c r="AV611" s="13" t="s">
        <v>81</v>
      </c>
      <c r="AW611" s="13" t="s">
        <v>33</v>
      </c>
      <c r="AX611" s="13" t="s">
        <v>72</v>
      </c>
      <c r="AY611" s="255" t="s">
        <v>144</v>
      </c>
    </row>
    <row r="612" s="13" customFormat="1">
      <c r="A612" s="13"/>
      <c r="B612" s="245"/>
      <c r="C612" s="246"/>
      <c r="D612" s="241" t="s">
        <v>155</v>
      </c>
      <c r="E612" s="247" t="s">
        <v>19</v>
      </c>
      <c r="F612" s="248" t="s">
        <v>1076</v>
      </c>
      <c r="G612" s="246"/>
      <c r="H612" s="249">
        <v>19.329999999999998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5" t="s">
        <v>155</v>
      </c>
      <c r="AU612" s="255" t="s">
        <v>81</v>
      </c>
      <c r="AV612" s="13" t="s">
        <v>81</v>
      </c>
      <c r="AW612" s="13" t="s">
        <v>33</v>
      </c>
      <c r="AX612" s="13" t="s">
        <v>72</v>
      </c>
      <c r="AY612" s="255" t="s">
        <v>144</v>
      </c>
    </row>
    <row r="613" s="13" customFormat="1">
      <c r="A613" s="13"/>
      <c r="B613" s="245"/>
      <c r="C613" s="246"/>
      <c r="D613" s="241" t="s">
        <v>155</v>
      </c>
      <c r="E613" s="247" t="s">
        <v>19</v>
      </c>
      <c r="F613" s="248" t="s">
        <v>1077</v>
      </c>
      <c r="G613" s="246"/>
      <c r="H613" s="249">
        <v>23.440000000000001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155</v>
      </c>
      <c r="AU613" s="255" t="s">
        <v>81</v>
      </c>
      <c r="AV613" s="13" t="s">
        <v>81</v>
      </c>
      <c r="AW613" s="13" t="s">
        <v>33</v>
      </c>
      <c r="AX613" s="13" t="s">
        <v>72</v>
      </c>
      <c r="AY613" s="255" t="s">
        <v>144</v>
      </c>
    </row>
    <row r="614" s="13" customFormat="1">
      <c r="A614" s="13"/>
      <c r="B614" s="245"/>
      <c r="C614" s="246"/>
      <c r="D614" s="241" t="s">
        <v>155</v>
      </c>
      <c r="E614" s="247" t="s">
        <v>19</v>
      </c>
      <c r="F614" s="248" t="s">
        <v>1078</v>
      </c>
      <c r="G614" s="246"/>
      <c r="H614" s="249">
        <v>22.98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155</v>
      </c>
      <c r="AU614" s="255" t="s">
        <v>81</v>
      </c>
      <c r="AV614" s="13" t="s">
        <v>81</v>
      </c>
      <c r="AW614" s="13" t="s">
        <v>33</v>
      </c>
      <c r="AX614" s="13" t="s">
        <v>72</v>
      </c>
      <c r="AY614" s="255" t="s">
        <v>144</v>
      </c>
    </row>
    <row r="615" s="13" customFormat="1">
      <c r="A615" s="13"/>
      <c r="B615" s="245"/>
      <c r="C615" s="246"/>
      <c r="D615" s="241" t="s">
        <v>155</v>
      </c>
      <c r="E615" s="247" t="s">
        <v>19</v>
      </c>
      <c r="F615" s="248" t="s">
        <v>1079</v>
      </c>
      <c r="G615" s="246"/>
      <c r="H615" s="249">
        <v>61.200000000000003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5" t="s">
        <v>155</v>
      </c>
      <c r="AU615" s="255" t="s">
        <v>81</v>
      </c>
      <c r="AV615" s="13" t="s">
        <v>81</v>
      </c>
      <c r="AW615" s="13" t="s">
        <v>33</v>
      </c>
      <c r="AX615" s="13" t="s">
        <v>72</v>
      </c>
      <c r="AY615" s="255" t="s">
        <v>144</v>
      </c>
    </row>
    <row r="616" s="14" customFormat="1">
      <c r="A616" s="14"/>
      <c r="B616" s="256"/>
      <c r="C616" s="257"/>
      <c r="D616" s="241" t="s">
        <v>155</v>
      </c>
      <c r="E616" s="258" t="s">
        <v>19</v>
      </c>
      <c r="F616" s="259" t="s">
        <v>170</v>
      </c>
      <c r="G616" s="257"/>
      <c r="H616" s="260">
        <v>193.91999999999999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155</v>
      </c>
      <c r="AU616" s="266" t="s">
        <v>81</v>
      </c>
      <c r="AV616" s="14" t="s">
        <v>151</v>
      </c>
      <c r="AW616" s="14" t="s">
        <v>33</v>
      </c>
      <c r="AX616" s="14" t="s">
        <v>79</v>
      </c>
      <c r="AY616" s="266" t="s">
        <v>144</v>
      </c>
    </row>
    <row r="617" s="13" customFormat="1">
      <c r="A617" s="13"/>
      <c r="B617" s="245"/>
      <c r="C617" s="246"/>
      <c r="D617" s="241" t="s">
        <v>155</v>
      </c>
      <c r="E617" s="246"/>
      <c r="F617" s="248" t="s">
        <v>1080</v>
      </c>
      <c r="G617" s="246"/>
      <c r="H617" s="249">
        <v>213.31200000000001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5" t="s">
        <v>155</v>
      </c>
      <c r="AU617" s="255" t="s">
        <v>81</v>
      </c>
      <c r="AV617" s="13" t="s">
        <v>81</v>
      </c>
      <c r="AW617" s="13" t="s">
        <v>4</v>
      </c>
      <c r="AX617" s="13" t="s">
        <v>79</v>
      </c>
      <c r="AY617" s="255" t="s">
        <v>144</v>
      </c>
    </row>
    <row r="618" s="2" customFormat="1" ht="24" customHeight="1">
      <c r="A618" s="40"/>
      <c r="B618" s="41"/>
      <c r="C618" s="228" t="s">
        <v>1081</v>
      </c>
      <c r="D618" s="228" t="s">
        <v>146</v>
      </c>
      <c r="E618" s="229" t="s">
        <v>1082</v>
      </c>
      <c r="F618" s="230" t="s">
        <v>1083</v>
      </c>
      <c r="G618" s="231" t="s">
        <v>203</v>
      </c>
      <c r="H618" s="232">
        <v>135.03999999999999</v>
      </c>
      <c r="I618" s="233"/>
      <c r="J618" s="234">
        <f>ROUND(I618*H618,2)</f>
        <v>0</v>
      </c>
      <c r="K618" s="230" t="s">
        <v>1084</v>
      </c>
      <c r="L618" s="46"/>
      <c r="M618" s="235" t="s">
        <v>19</v>
      </c>
      <c r="N618" s="236" t="s">
        <v>43</v>
      </c>
      <c r="O618" s="86"/>
      <c r="P618" s="237">
        <f>O618*H618</f>
        <v>0</v>
      </c>
      <c r="Q618" s="237">
        <v>0.0030000000000000001</v>
      </c>
      <c r="R618" s="237">
        <f>Q618*H618</f>
        <v>0.40511999999999998</v>
      </c>
      <c r="S618" s="237">
        <v>0</v>
      </c>
      <c r="T618" s="23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9" t="s">
        <v>235</v>
      </c>
      <c r="AT618" s="239" t="s">
        <v>146</v>
      </c>
      <c r="AU618" s="239" t="s">
        <v>81</v>
      </c>
      <c r="AY618" s="19" t="s">
        <v>144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9" t="s">
        <v>79</v>
      </c>
      <c r="BK618" s="240">
        <f>ROUND(I618*H618,2)</f>
        <v>0</v>
      </c>
      <c r="BL618" s="19" t="s">
        <v>235</v>
      </c>
      <c r="BM618" s="239" t="s">
        <v>1085</v>
      </c>
    </row>
    <row r="619" s="2" customFormat="1">
      <c r="A619" s="40"/>
      <c r="B619" s="41"/>
      <c r="C619" s="42"/>
      <c r="D619" s="241" t="s">
        <v>153</v>
      </c>
      <c r="E619" s="42"/>
      <c r="F619" s="242" t="s">
        <v>154</v>
      </c>
      <c r="G619" s="42"/>
      <c r="H619" s="42"/>
      <c r="I619" s="148"/>
      <c r="J619" s="42"/>
      <c r="K619" s="42"/>
      <c r="L619" s="46"/>
      <c r="M619" s="243"/>
      <c r="N619" s="244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153</v>
      </c>
      <c r="AU619" s="19" t="s">
        <v>81</v>
      </c>
    </row>
    <row r="620" s="2" customFormat="1" ht="16.5" customHeight="1">
      <c r="A620" s="40"/>
      <c r="B620" s="41"/>
      <c r="C620" s="267" t="s">
        <v>1086</v>
      </c>
      <c r="D620" s="267" t="s">
        <v>211</v>
      </c>
      <c r="E620" s="268" t="s">
        <v>1087</v>
      </c>
      <c r="F620" s="269" t="s">
        <v>1088</v>
      </c>
      <c r="G620" s="270" t="s">
        <v>203</v>
      </c>
      <c r="H620" s="271">
        <v>148.54400000000001</v>
      </c>
      <c r="I620" s="272"/>
      <c r="J620" s="273">
        <f>ROUND(I620*H620,2)</f>
        <v>0</v>
      </c>
      <c r="K620" s="269" t="s">
        <v>150</v>
      </c>
      <c r="L620" s="274"/>
      <c r="M620" s="275" t="s">
        <v>19</v>
      </c>
      <c r="N620" s="276" t="s">
        <v>43</v>
      </c>
      <c r="O620" s="86"/>
      <c r="P620" s="237">
        <f>O620*H620</f>
        <v>0</v>
      </c>
      <c r="Q620" s="237">
        <v>0.0126</v>
      </c>
      <c r="R620" s="237">
        <f>Q620*H620</f>
        <v>1.8716544000000002</v>
      </c>
      <c r="S620" s="237">
        <v>0</v>
      </c>
      <c r="T620" s="238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39" t="s">
        <v>357</v>
      </c>
      <c r="AT620" s="239" t="s">
        <v>211</v>
      </c>
      <c r="AU620" s="239" t="s">
        <v>81</v>
      </c>
      <c r="AY620" s="19" t="s">
        <v>144</v>
      </c>
      <c r="BE620" s="240">
        <f>IF(N620="základní",J620,0)</f>
        <v>0</v>
      </c>
      <c r="BF620" s="240">
        <f>IF(N620="snížená",J620,0)</f>
        <v>0</v>
      </c>
      <c r="BG620" s="240">
        <f>IF(N620="zákl. přenesená",J620,0)</f>
        <v>0</v>
      </c>
      <c r="BH620" s="240">
        <f>IF(N620="sníž. přenesená",J620,0)</f>
        <v>0</v>
      </c>
      <c r="BI620" s="240">
        <f>IF(N620="nulová",J620,0)</f>
        <v>0</v>
      </c>
      <c r="BJ620" s="19" t="s">
        <v>79</v>
      </c>
      <c r="BK620" s="240">
        <f>ROUND(I620*H620,2)</f>
        <v>0</v>
      </c>
      <c r="BL620" s="19" t="s">
        <v>235</v>
      </c>
      <c r="BM620" s="239" t="s">
        <v>1089</v>
      </c>
    </row>
    <row r="621" s="2" customFormat="1">
      <c r="A621" s="40"/>
      <c r="B621" s="41"/>
      <c r="C621" s="42"/>
      <c r="D621" s="241" t="s">
        <v>153</v>
      </c>
      <c r="E621" s="42"/>
      <c r="F621" s="242" t="s">
        <v>154</v>
      </c>
      <c r="G621" s="42"/>
      <c r="H621" s="42"/>
      <c r="I621" s="148"/>
      <c r="J621" s="42"/>
      <c r="K621" s="42"/>
      <c r="L621" s="46"/>
      <c r="M621" s="243"/>
      <c r="N621" s="244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153</v>
      </c>
      <c r="AU621" s="19" t="s">
        <v>81</v>
      </c>
    </row>
    <row r="622" s="13" customFormat="1">
      <c r="A622" s="13"/>
      <c r="B622" s="245"/>
      <c r="C622" s="246"/>
      <c r="D622" s="241" t="s">
        <v>155</v>
      </c>
      <c r="E622" s="247" t="s">
        <v>19</v>
      </c>
      <c r="F622" s="248" t="s">
        <v>1056</v>
      </c>
      <c r="G622" s="246"/>
      <c r="H622" s="249">
        <v>5.2199999999999998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155</v>
      </c>
      <c r="AU622" s="255" t="s">
        <v>81</v>
      </c>
      <c r="AV622" s="13" t="s">
        <v>81</v>
      </c>
      <c r="AW622" s="13" t="s">
        <v>33</v>
      </c>
      <c r="AX622" s="13" t="s">
        <v>72</v>
      </c>
      <c r="AY622" s="255" t="s">
        <v>144</v>
      </c>
    </row>
    <row r="623" s="13" customFormat="1">
      <c r="A623" s="13"/>
      <c r="B623" s="245"/>
      <c r="C623" s="246"/>
      <c r="D623" s="241" t="s">
        <v>155</v>
      </c>
      <c r="E623" s="247" t="s">
        <v>19</v>
      </c>
      <c r="F623" s="248" t="s">
        <v>1057</v>
      </c>
      <c r="G623" s="246"/>
      <c r="H623" s="249">
        <v>3.7000000000000002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155</v>
      </c>
      <c r="AU623" s="255" t="s">
        <v>81</v>
      </c>
      <c r="AV623" s="13" t="s">
        <v>81</v>
      </c>
      <c r="AW623" s="13" t="s">
        <v>33</v>
      </c>
      <c r="AX623" s="13" t="s">
        <v>72</v>
      </c>
      <c r="AY623" s="255" t="s">
        <v>144</v>
      </c>
    </row>
    <row r="624" s="13" customFormat="1">
      <c r="A624" s="13"/>
      <c r="B624" s="245"/>
      <c r="C624" s="246"/>
      <c r="D624" s="241" t="s">
        <v>155</v>
      </c>
      <c r="E624" s="247" t="s">
        <v>19</v>
      </c>
      <c r="F624" s="248" t="s">
        <v>1058</v>
      </c>
      <c r="G624" s="246"/>
      <c r="H624" s="249">
        <v>36.423999999999999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155</v>
      </c>
      <c r="AU624" s="255" t="s">
        <v>81</v>
      </c>
      <c r="AV624" s="13" t="s">
        <v>81</v>
      </c>
      <c r="AW624" s="13" t="s">
        <v>33</v>
      </c>
      <c r="AX624" s="13" t="s">
        <v>72</v>
      </c>
      <c r="AY624" s="255" t="s">
        <v>144</v>
      </c>
    </row>
    <row r="625" s="13" customFormat="1">
      <c r="A625" s="13"/>
      <c r="B625" s="245"/>
      <c r="C625" s="246"/>
      <c r="D625" s="241" t="s">
        <v>155</v>
      </c>
      <c r="E625" s="247" t="s">
        <v>19</v>
      </c>
      <c r="F625" s="248" t="s">
        <v>1059</v>
      </c>
      <c r="G625" s="246"/>
      <c r="H625" s="249">
        <v>20.170000000000002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5" t="s">
        <v>155</v>
      </c>
      <c r="AU625" s="255" t="s">
        <v>81</v>
      </c>
      <c r="AV625" s="13" t="s">
        <v>81</v>
      </c>
      <c r="AW625" s="13" t="s">
        <v>33</v>
      </c>
      <c r="AX625" s="13" t="s">
        <v>72</v>
      </c>
      <c r="AY625" s="255" t="s">
        <v>144</v>
      </c>
    </row>
    <row r="626" s="13" customFormat="1">
      <c r="A626" s="13"/>
      <c r="B626" s="245"/>
      <c r="C626" s="246"/>
      <c r="D626" s="241" t="s">
        <v>155</v>
      </c>
      <c r="E626" s="247" t="s">
        <v>19</v>
      </c>
      <c r="F626" s="248" t="s">
        <v>1060</v>
      </c>
      <c r="G626" s="246"/>
      <c r="H626" s="249">
        <v>22.183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155</v>
      </c>
      <c r="AU626" s="255" t="s">
        <v>81</v>
      </c>
      <c r="AV626" s="13" t="s">
        <v>81</v>
      </c>
      <c r="AW626" s="13" t="s">
        <v>33</v>
      </c>
      <c r="AX626" s="13" t="s">
        <v>72</v>
      </c>
      <c r="AY626" s="255" t="s">
        <v>144</v>
      </c>
    </row>
    <row r="627" s="13" customFormat="1">
      <c r="A627" s="13"/>
      <c r="B627" s="245"/>
      <c r="C627" s="246"/>
      <c r="D627" s="241" t="s">
        <v>155</v>
      </c>
      <c r="E627" s="247" t="s">
        <v>19</v>
      </c>
      <c r="F627" s="248" t="s">
        <v>1061</v>
      </c>
      <c r="G627" s="246"/>
      <c r="H627" s="249">
        <v>22.957999999999998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5" t="s">
        <v>155</v>
      </c>
      <c r="AU627" s="255" t="s">
        <v>81</v>
      </c>
      <c r="AV627" s="13" t="s">
        <v>81</v>
      </c>
      <c r="AW627" s="13" t="s">
        <v>33</v>
      </c>
      <c r="AX627" s="13" t="s">
        <v>72</v>
      </c>
      <c r="AY627" s="255" t="s">
        <v>144</v>
      </c>
    </row>
    <row r="628" s="13" customFormat="1">
      <c r="A628" s="13"/>
      <c r="B628" s="245"/>
      <c r="C628" s="246"/>
      <c r="D628" s="241" t="s">
        <v>155</v>
      </c>
      <c r="E628" s="247" t="s">
        <v>19</v>
      </c>
      <c r="F628" s="248" t="s">
        <v>1062</v>
      </c>
      <c r="G628" s="246"/>
      <c r="H628" s="249">
        <v>10.461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155</v>
      </c>
      <c r="AU628" s="255" t="s">
        <v>81</v>
      </c>
      <c r="AV628" s="13" t="s">
        <v>81</v>
      </c>
      <c r="AW628" s="13" t="s">
        <v>33</v>
      </c>
      <c r="AX628" s="13" t="s">
        <v>72</v>
      </c>
      <c r="AY628" s="255" t="s">
        <v>144</v>
      </c>
    </row>
    <row r="629" s="13" customFormat="1">
      <c r="A629" s="13"/>
      <c r="B629" s="245"/>
      <c r="C629" s="246"/>
      <c r="D629" s="241" t="s">
        <v>155</v>
      </c>
      <c r="E629" s="247" t="s">
        <v>19</v>
      </c>
      <c r="F629" s="248" t="s">
        <v>1063</v>
      </c>
      <c r="G629" s="246"/>
      <c r="H629" s="249">
        <v>13.924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155</v>
      </c>
      <c r="AU629" s="255" t="s">
        <v>81</v>
      </c>
      <c r="AV629" s="13" t="s">
        <v>81</v>
      </c>
      <c r="AW629" s="13" t="s">
        <v>33</v>
      </c>
      <c r="AX629" s="13" t="s">
        <v>72</v>
      </c>
      <c r="AY629" s="255" t="s">
        <v>144</v>
      </c>
    </row>
    <row r="630" s="14" customFormat="1">
      <c r="A630" s="14"/>
      <c r="B630" s="256"/>
      <c r="C630" s="257"/>
      <c r="D630" s="241" t="s">
        <v>155</v>
      </c>
      <c r="E630" s="258" t="s">
        <v>19</v>
      </c>
      <c r="F630" s="259" t="s">
        <v>170</v>
      </c>
      <c r="G630" s="257"/>
      <c r="H630" s="260">
        <v>135.03999999999999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155</v>
      </c>
      <c r="AU630" s="266" t="s">
        <v>81</v>
      </c>
      <c r="AV630" s="14" t="s">
        <v>151</v>
      </c>
      <c r="AW630" s="14" t="s">
        <v>33</v>
      </c>
      <c r="AX630" s="14" t="s">
        <v>79</v>
      </c>
      <c r="AY630" s="266" t="s">
        <v>144</v>
      </c>
    </row>
    <row r="631" s="13" customFormat="1">
      <c r="A631" s="13"/>
      <c r="B631" s="245"/>
      <c r="C631" s="246"/>
      <c r="D631" s="241" t="s">
        <v>155</v>
      </c>
      <c r="E631" s="246"/>
      <c r="F631" s="248" t="s">
        <v>1090</v>
      </c>
      <c r="G631" s="246"/>
      <c r="H631" s="249">
        <v>148.54400000000001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155</v>
      </c>
      <c r="AU631" s="255" t="s">
        <v>81</v>
      </c>
      <c r="AV631" s="13" t="s">
        <v>81</v>
      </c>
      <c r="AW631" s="13" t="s">
        <v>4</v>
      </c>
      <c r="AX631" s="13" t="s">
        <v>79</v>
      </c>
      <c r="AY631" s="255" t="s">
        <v>144</v>
      </c>
    </row>
    <row r="632" s="2" customFormat="1" ht="24" customHeight="1">
      <c r="A632" s="40"/>
      <c r="B632" s="41"/>
      <c r="C632" s="228" t="s">
        <v>1091</v>
      </c>
      <c r="D632" s="228" t="s">
        <v>146</v>
      </c>
      <c r="E632" s="229" t="s">
        <v>1092</v>
      </c>
      <c r="F632" s="230" t="s">
        <v>1093</v>
      </c>
      <c r="G632" s="231" t="s">
        <v>374</v>
      </c>
      <c r="H632" s="277"/>
      <c r="I632" s="233"/>
      <c r="J632" s="234">
        <f>ROUND(I632*H632,2)</f>
        <v>0</v>
      </c>
      <c r="K632" s="230" t="s">
        <v>150</v>
      </c>
      <c r="L632" s="46"/>
      <c r="M632" s="235" t="s">
        <v>19</v>
      </c>
      <c r="N632" s="236" t="s">
        <v>43</v>
      </c>
      <c r="O632" s="86"/>
      <c r="P632" s="237">
        <f>O632*H632</f>
        <v>0</v>
      </c>
      <c r="Q632" s="237">
        <v>0</v>
      </c>
      <c r="R632" s="237">
        <f>Q632*H632</f>
        <v>0</v>
      </c>
      <c r="S632" s="237">
        <v>0</v>
      </c>
      <c r="T632" s="238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39" t="s">
        <v>235</v>
      </c>
      <c r="AT632" s="239" t="s">
        <v>146</v>
      </c>
      <c r="AU632" s="239" t="s">
        <v>81</v>
      </c>
      <c r="AY632" s="19" t="s">
        <v>144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9" t="s">
        <v>79</v>
      </c>
      <c r="BK632" s="240">
        <f>ROUND(I632*H632,2)</f>
        <v>0</v>
      </c>
      <c r="BL632" s="19" t="s">
        <v>235</v>
      </c>
      <c r="BM632" s="239" t="s">
        <v>1094</v>
      </c>
    </row>
    <row r="633" s="2" customFormat="1">
      <c r="A633" s="40"/>
      <c r="B633" s="41"/>
      <c r="C633" s="42"/>
      <c r="D633" s="241" t="s">
        <v>153</v>
      </c>
      <c r="E633" s="42"/>
      <c r="F633" s="242" t="s">
        <v>154</v>
      </c>
      <c r="G633" s="42"/>
      <c r="H633" s="42"/>
      <c r="I633" s="148"/>
      <c r="J633" s="42"/>
      <c r="K633" s="42"/>
      <c r="L633" s="46"/>
      <c r="M633" s="243"/>
      <c r="N633" s="244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153</v>
      </c>
      <c r="AU633" s="19" t="s">
        <v>81</v>
      </c>
    </row>
    <row r="634" s="12" customFormat="1" ht="22.8" customHeight="1">
      <c r="A634" s="12"/>
      <c r="B634" s="212"/>
      <c r="C634" s="213"/>
      <c r="D634" s="214" t="s">
        <v>71</v>
      </c>
      <c r="E634" s="226" t="s">
        <v>1095</v>
      </c>
      <c r="F634" s="226" t="s">
        <v>1096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SUM(P635:P668)</f>
        <v>0</v>
      </c>
      <c r="Q634" s="220"/>
      <c r="R634" s="221">
        <f>SUM(R635:R668)</f>
        <v>0.32337167999999999</v>
      </c>
      <c r="S634" s="220"/>
      <c r="T634" s="222">
        <f>SUM(T635:T668)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81</v>
      </c>
      <c r="AT634" s="224" t="s">
        <v>71</v>
      </c>
      <c r="AU634" s="224" t="s">
        <v>79</v>
      </c>
      <c r="AY634" s="223" t="s">
        <v>144</v>
      </c>
      <c r="BK634" s="225">
        <f>SUM(BK635:BK668)</f>
        <v>0</v>
      </c>
    </row>
    <row r="635" s="2" customFormat="1" ht="16.5" customHeight="1">
      <c r="A635" s="40"/>
      <c r="B635" s="41"/>
      <c r="C635" s="228" t="s">
        <v>1097</v>
      </c>
      <c r="D635" s="228" t="s">
        <v>146</v>
      </c>
      <c r="E635" s="229" t="s">
        <v>1098</v>
      </c>
      <c r="F635" s="230" t="s">
        <v>1099</v>
      </c>
      <c r="G635" s="231" t="s">
        <v>203</v>
      </c>
      <c r="H635" s="232">
        <v>673.69100000000003</v>
      </c>
      <c r="I635" s="233"/>
      <c r="J635" s="234">
        <f>ROUND(I635*H635,2)</f>
        <v>0</v>
      </c>
      <c r="K635" s="230" t="s">
        <v>150</v>
      </c>
      <c r="L635" s="46"/>
      <c r="M635" s="235" t="s">
        <v>19</v>
      </c>
      <c r="N635" s="236" t="s">
        <v>43</v>
      </c>
      <c r="O635" s="86"/>
      <c r="P635" s="237">
        <f>O635*H635</f>
        <v>0</v>
      </c>
      <c r="Q635" s="237">
        <v>0.00020000000000000001</v>
      </c>
      <c r="R635" s="237">
        <f>Q635*H635</f>
        <v>0.1347382</v>
      </c>
      <c r="S635" s="237">
        <v>0</v>
      </c>
      <c r="T635" s="238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9" t="s">
        <v>235</v>
      </c>
      <c r="AT635" s="239" t="s">
        <v>146</v>
      </c>
      <c r="AU635" s="239" t="s">
        <v>81</v>
      </c>
      <c r="AY635" s="19" t="s">
        <v>144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9" t="s">
        <v>79</v>
      </c>
      <c r="BK635" s="240">
        <f>ROUND(I635*H635,2)</f>
        <v>0</v>
      </c>
      <c r="BL635" s="19" t="s">
        <v>235</v>
      </c>
      <c r="BM635" s="239" t="s">
        <v>1100</v>
      </c>
    </row>
    <row r="636" s="2" customFormat="1">
      <c r="A636" s="40"/>
      <c r="B636" s="41"/>
      <c r="C636" s="42"/>
      <c r="D636" s="241" t="s">
        <v>153</v>
      </c>
      <c r="E636" s="42"/>
      <c r="F636" s="242" t="s">
        <v>154</v>
      </c>
      <c r="G636" s="42"/>
      <c r="H636" s="42"/>
      <c r="I636" s="148"/>
      <c r="J636" s="42"/>
      <c r="K636" s="42"/>
      <c r="L636" s="46"/>
      <c r="M636" s="243"/>
      <c r="N636" s="244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153</v>
      </c>
      <c r="AU636" s="19" t="s">
        <v>81</v>
      </c>
    </row>
    <row r="637" s="2" customFormat="1" ht="24" customHeight="1">
      <c r="A637" s="40"/>
      <c r="B637" s="41"/>
      <c r="C637" s="228" t="s">
        <v>1101</v>
      </c>
      <c r="D637" s="228" t="s">
        <v>146</v>
      </c>
      <c r="E637" s="229" t="s">
        <v>1102</v>
      </c>
      <c r="F637" s="230" t="s">
        <v>1103</v>
      </c>
      <c r="G637" s="231" t="s">
        <v>203</v>
      </c>
      <c r="H637" s="232">
        <v>424.80700000000002</v>
      </c>
      <c r="I637" s="233"/>
      <c r="J637" s="234">
        <f>ROUND(I637*H637,2)</f>
        <v>0</v>
      </c>
      <c r="K637" s="230" t="s">
        <v>150</v>
      </c>
      <c r="L637" s="46"/>
      <c r="M637" s="235" t="s">
        <v>19</v>
      </c>
      <c r="N637" s="236" t="s">
        <v>43</v>
      </c>
      <c r="O637" s="86"/>
      <c r="P637" s="237">
        <f>O637*H637</f>
        <v>0</v>
      </c>
      <c r="Q637" s="237">
        <v>0.00027999999999999998</v>
      </c>
      <c r="R637" s="237">
        <f>Q637*H637</f>
        <v>0.11894595999999999</v>
      </c>
      <c r="S637" s="237">
        <v>0</v>
      </c>
      <c r="T637" s="238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9" t="s">
        <v>235</v>
      </c>
      <c r="AT637" s="239" t="s">
        <v>146</v>
      </c>
      <c r="AU637" s="239" t="s">
        <v>81</v>
      </c>
      <c r="AY637" s="19" t="s">
        <v>144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9" t="s">
        <v>79</v>
      </c>
      <c r="BK637" s="240">
        <f>ROUND(I637*H637,2)</f>
        <v>0</v>
      </c>
      <c r="BL637" s="19" t="s">
        <v>235</v>
      </c>
      <c r="BM637" s="239" t="s">
        <v>1104</v>
      </c>
    </row>
    <row r="638" s="2" customFormat="1">
      <c r="A638" s="40"/>
      <c r="B638" s="41"/>
      <c r="C638" s="42"/>
      <c r="D638" s="241" t="s">
        <v>153</v>
      </c>
      <c r="E638" s="42"/>
      <c r="F638" s="242" t="s">
        <v>154</v>
      </c>
      <c r="G638" s="42"/>
      <c r="H638" s="42"/>
      <c r="I638" s="148"/>
      <c r="J638" s="42"/>
      <c r="K638" s="42"/>
      <c r="L638" s="46"/>
      <c r="M638" s="243"/>
      <c r="N638" s="244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153</v>
      </c>
      <c r="AU638" s="19" t="s">
        <v>81</v>
      </c>
    </row>
    <row r="639" s="16" customFormat="1">
      <c r="A639" s="16"/>
      <c r="B639" s="292"/>
      <c r="C639" s="293"/>
      <c r="D639" s="241" t="s">
        <v>155</v>
      </c>
      <c r="E639" s="294" t="s">
        <v>19</v>
      </c>
      <c r="F639" s="295" t="s">
        <v>616</v>
      </c>
      <c r="G639" s="293"/>
      <c r="H639" s="294" t="s">
        <v>19</v>
      </c>
      <c r="I639" s="296"/>
      <c r="J639" s="293"/>
      <c r="K639" s="293"/>
      <c r="L639" s="297"/>
      <c r="M639" s="298"/>
      <c r="N639" s="299"/>
      <c r="O639" s="299"/>
      <c r="P639" s="299"/>
      <c r="Q639" s="299"/>
      <c r="R639" s="299"/>
      <c r="S639" s="299"/>
      <c r="T639" s="300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301" t="s">
        <v>155</v>
      </c>
      <c r="AU639" s="301" t="s">
        <v>81</v>
      </c>
      <c r="AV639" s="16" t="s">
        <v>79</v>
      </c>
      <c r="AW639" s="16" t="s">
        <v>33</v>
      </c>
      <c r="AX639" s="16" t="s">
        <v>72</v>
      </c>
      <c r="AY639" s="301" t="s">
        <v>144</v>
      </c>
    </row>
    <row r="640" s="13" customFormat="1">
      <c r="A640" s="13"/>
      <c r="B640" s="245"/>
      <c r="C640" s="246"/>
      <c r="D640" s="241" t="s">
        <v>155</v>
      </c>
      <c r="E640" s="247" t="s">
        <v>19</v>
      </c>
      <c r="F640" s="248" t="s">
        <v>617</v>
      </c>
      <c r="G640" s="246"/>
      <c r="H640" s="249">
        <v>40.518000000000001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155</v>
      </c>
      <c r="AU640" s="255" t="s">
        <v>81</v>
      </c>
      <c r="AV640" s="13" t="s">
        <v>81</v>
      </c>
      <c r="AW640" s="13" t="s">
        <v>33</v>
      </c>
      <c r="AX640" s="13" t="s">
        <v>72</v>
      </c>
      <c r="AY640" s="255" t="s">
        <v>144</v>
      </c>
    </row>
    <row r="641" s="13" customFormat="1">
      <c r="A641" s="13"/>
      <c r="B641" s="245"/>
      <c r="C641" s="246"/>
      <c r="D641" s="241" t="s">
        <v>155</v>
      </c>
      <c r="E641" s="247" t="s">
        <v>19</v>
      </c>
      <c r="F641" s="248" t="s">
        <v>618</v>
      </c>
      <c r="G641" s="246"/>
      <c r="H641" s="249">
        <v>18.045000000000002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155</v>
      </c>
      <c r="AU641" s="255" t="s">
        <v>81</v>
      </c>
      <c r="AV641" s="13" t="s">
        <v>81</v>
      </c>
      <c r="AW641" s="13" t="s">
        <v>33</v>
      </c>
      <c r="AX641" s="13" t="s">
        <v>72</v>
      </c>
      <c r="AY641" s="255" t="s">
        <v>144</v>
      </c>
    </row>
    <row r="642" s="13" customFormat="1">
      <c r="A642" s="13"/>
      <c r="B642" s="245"/>
      <c r="C642" s="246"/>
      <c r="D642" s="241" t="s">
        <v>155</v>
      </c>
      <c r="E642" s="247" t="s">
        <v>19</v>
      </c>
      <c r="F642" s="248" t="s">
        <v>1105</v>
      </c>
      <c r="G642" s="246"/>
      <c r="H642" s="249">
        <v>39.756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155</v>
      </c>
      <c r="AU642" s="255" t="s">
        <v>81</v>
      </c>
      <c r="AV642" s="13" t="s">
        <v>81</v>
      </c>
      <c r="AW642" s="13" t="s">
        <v>33</v>
      </c>
      <c r="AX642" s="13" t="s">
        <v>72</v>
      </c>
      <c r="AY642" s="255" t="s">
        <v>144</v>
      </c>
    </row>
    <row r="643" s="13" customFormat="1">
      <c r="A643" s="13"/>
      <c r="B643" s="245"/>
      <c r="C643" s="246"/>
      <c r="D643" s="241" t="s">
        <v>155</v>
      </c>
      <c r="E643" s="247" t="s">
        <v>19</v>
      </c>
      <c r="F643" s="248" t="s">
        <v>620</v>
      </c>
      <c r="G643" s="246"/>
      <c r="H643" s="249">
        <v>214.26900000000001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155</v>
      </c>
      <c r="AU643" s="255" t="s">
        <v>81</v>
      </c>
      <c r="AV643" s="13" t="s">
        <v>81</v>
      </c>
      <c r="AW643" s="13" t="s">
        <v>33</v>
      </c>
      <c r="AX643" s="13" t="s">
        <v>72</v>
      </c>
      <c r="AY643" s="255" t="s">
        <v>144</v>
      </c>
    </row>
    <row r="644" s="13" customFormat="1">
      <c r="A644" s="13"/>
      <c r="B644" s="245"/>
      <c r="C644" s="246"/>
      <c r="D644" s="241" t="s">
        <v>155</v>
      </c>
      <c r="E644" s="247" t="s">
        <v>19</v>
      </c>
      <c r="F644" s="248" t="s">
        <v>621</v>
      </c>
      <c r="G644" s="246"/>
      <c r="H644" s="249">
        <v>59.223999999999997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5" t="s">
        <v>155</v>
      </c>
      <c r="AU644" s="255" t="s">
        <v>81</v>
      </c>
      <c r="AV644" s="13" t="s">
        <v>81</v>
      </c>
      <c r="AW644" s="13" t="s">
        <v>33</v>
      </c>
      <c r="AX644" s="13" t="s">
        <v>72</v>
      </c>
      <c r="AY644" s="255" t="s">
        <v>144</v>
      </c>
    </row>
    <row r="645" s="13" customFormat="1">
      <c r="A645" s="13"/>
      <c r="B645" s="245"/>
      <c r="C645" s="246"/>
      <c r="D645" s="241" t="s">
        <v>155</v>
      </c>
      <c r="E645" s="247" t="s">
        <v>19</v>
      </c>
      <c r="F645" s="248" t="s">
        <v>622</v>
      </c>
      <c r="G645" s="246"/>
      <c r="H645" s="249">
        <v>37.881999999999998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5" t="s">
        <v>155</v>
      </c>
      <c r="AU645" s="255" t="s">
        <v>81</v>
      </c>
      <c r="AV645" s="13" t="s">
        <v>81</v>
      </c>
      <c r="AW645" s="13" t="s">
        <v>33</v>
      </c>
      <c r="AX645" s="13" t="s">
        <v>72</v>
      </c>
      <c r="AY645" s="255" t="s">
        <v>144</v>
      </c>
    </row>
    <row r="646" s="13" customFormat="1">
      <c r="A646" s="13"/>
      <c r="B646" s="245"/>
      <c r="C646" s="246"/>
      <c r="D646" s="241" t="s">
        <v>155</v>
      </c>
      <c r="E646" s="247" t="s">
        <v>19</v>
      </c>
      <c r="F646" s="248" t="s">
        <v>623</v>
      </c>
      <c r="G646" s="246"/>
      <c r="H646" s="249">
        <v>36.859000000000002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155</v>
      </c>
      <c r="AU646" s="255" t="s">
        <v>81</v>
      </c>
      <c r="AV646" s="13" t="s">
        <v>81</v>
      </c>
      <c r="AW646" s="13" t="s">
        <v>33</v>
      </c>
      <c r="AX646" s="13" t="s">
        <v>72</v>
      </c>
      <c r="AY646" s="255" t="s">
        <v>144</v>
      </c>
    </row>
    <row r="647" s="13" customFormat="1">
      <c r="A647" s="13"/>
      <c r="B647" s="245"/>
      <c r="C647" s="246"/>
      <c r="D647" s="241" t="s">
        <v>155</v>
      </c>
      <c r="E647" s="247" t="s">
        <v>19</v>
      </c>
      <c r="F647" s="248" t="s">
        <v>624</v>
      </c>
      <c r="G647" s="246"/>
      <c r="H647" s="249">
        <v>39.805999999999997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155</v>
      </c>
      <c r="AU647" s="255" t="s">
        <v>81</v>
      </c>
      <c r="AV647" s="13" t="s">
        <v>81</v>
      </c>
      <c r="AW647" s="13" t="s">
        <v>33</v>
      </c>
      <c r="AX647" s="13" t="s">
        <v>72</v>
      </c>
      <c r="AY647" s="255" t="s">
        <v>144</v>
      </c>
    </row>
    <row r="648" s="13" customFormat="1">
      <c r="A648" s="13"/>
      <c r="B648" s="245"/>
      <c r="C648" s="246"/>
      <c r="D648" s="241" t="s">
        <v>155</v>
      </c>
      <c r="E648" s="247" t="s">
        <v>19</v>
      </c>
      <c r="F648" s="248" t="s">
        <v>625</v>
      </c>
      <c r="G648" s="246"/>
      <c r="H648" s="249">
        <v>32.698999999999998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5" t="s">
        <v>155</v>
      </c>
      <c r="AU648" s="255" t="s">
        <v>81</v>
      </c>
      <c r="AV648" s="13" t="s">
        <v>81</v>
      </c>
      <c r="AW648" s="13" t="s">
        <v>33</v>
      </c>
      <c r="AX648" s="13" t="s">
        <v>72</v>
      </c>
      <c r="AY648" s="255" t="s">
        <v>144</v>
      </c>
    </row>
    <row r="649" s="13" customFormat="1">
      <c r="A649" s="13"/>
      <c r="B649" s="245"/>
      <c r="C649" s="246"/>
      <c r="D649" s="241" t="s">
        <v>155</v>
      </c>
      <c r="E649" s="247" t="s">
        <v>19</v>
      </c>
      <c r="F649" s="248" t="s">
        <v>626</v>
      </c>
      <c r="G649" s="246"/>
      <c r="H649" s="249">
        <v>17.565000000000001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155</v>
      </c>
      <c r="AU649" s="255" t="s">
        <v>81</v>
      </c>
      <c r="AV649" s="13" t="s">
        <v>81</v>
      </c>
      <c r="AW649" s="13" t="s">
        <v>33</v>
      </c>
      <c r="AX649" s="13" t="s">
        <v>72</v>
      </c>
      <c r="AY649" s="255" t="s">
        <v>144</v>
      </c>
    </row>
    <row r="650" s="13" customFormat="1">
      <c r="A650" s="13"/>
      <c r="B650" s="245"/>
      <c r="C650" s="246"/>
      <c r="D650" s="241" t="s">
        <v>155</v>
      </c>
      <c r="E650" s="247" t="s">
        <v>19</v>
      </c>
      <c r="F650" s="248" t="s">
        <v>627</v>
      </c>
      <c r="G650" s="246"/>
      <c r="H650" s="249">
        <v>23.224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155</v>
      </c>
      <c r="AU650" s="255" t="s">
        <v>81</v>
      </c>
      <c r="AV650" s="13" t="s">
        <v>81</v>
      </c>
      <c r="AW650" s="13" t="s">
        <v>33</v>
      </c>
      <c r="AX650" s="13" t="s">
        <v>72</v>
      </c>
      <c r="AY650" s="255" t="s">
        <v>144</v>
      </c>
    </row>
    <row r="651" s="13" customFormat="1">
      <c r="A651" s="13"/>
      <c r="B651" s="245"/>
      <c r="C651" s="246"/>
      <c r="D651" s="241" t="s">
        <v>155</v>
      </c>
      <c r="E651" s="247" t="s">
        <v>19</v>
      </c>
      <c r="F651" s="248" t="s">
        <v>628</v>
      </c>
      <c r="G651" s="246"/>
      <c r="H651" s="249">
        <v>-135.03999999999999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155</v>
      </c>
      <c r="AU651" s="255" t="s">
        <v>81</v>
      </c>
      <c r="AV651" s="13" t="s">
        <v>81</v>
      </c>
      <c r="AW651" s="13" t="s">
        <v>33</v>
      </c>
      <c r="AX651" s="13" t="s">
        <v>72</v>
      </c>
      <c r="AY651" s="255" t="s">
        <v>144</v>
      </c>
    </row>
    <row r="652" s="14" customFormat="1">
      <c r="A652" s="14"/>
      <c r="B652" s="256"/>
      <c r="C652" s="257"/>
      <c r="D652" s="241" t="s">
        <v>155</v>
      </c>
      <c r="E652" s="258" t="s">
        <v>19</v>
      </c>
      <c r="F652" s="259" t="s">
        <v>170</v>
      </c>
      <c r="G652" s="257"/>
      <c r="H652" s="260">
        <v>424.80700000000013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155</v>
      </c>
      <c r="AU652" s="266" t="s">
        <v>81</v>
      </c>
      <c r="AV652" s="14" t="s">
        <v>151</v>
      </c>
      <c r="AW652" s="14" t="s">
        <v>33</v>
      </c>
      <c r="AX652" s="14" t="s">
        <v>79</v>
      </c>
      <c r="AY652" s="266" t="s">
        <v>144</v>
      </c>
    </row>
    <row r="653" s="2" customFormat="1" ht="24" customHeight="1">
      <c r="A653" s="40"/>
      <c r="B653" s="41"/>
      <c r="C653" s="228" t="s">
        <v>1106</v>
      </c>
      <c r="D653" s="228" t="s">
        <v>146</v>
      </c>
      <c r="E653" s="229" t="s">
        <v>1102</v>
      </c>
      <c r="F653" s="230" t="s">
        <v>1103</v>
      </c>
      <c r="G653" s="231" t="s">
        <v>203</v>
      </c>
      <c r="H653" s="232">
        <v>248.88399999999999</v>
      </c>
      <c r="I653" s="233"/>
      <c r="J653" s="234">
        <f>ROUND(I653*H653,2)</f>
        <v>0</v>
      </c>
      <c r="K653" s="230" t="s">
        <v>150</v>
      </c>
      <c r="L653" s="46"/>
      <c r="M653" s="235" t="s">
        <v>19</v>
      </c>
      <c r="N653" s="236" t="s">
        <v>43</v>
      </c>
      <c r="O653" s="86"/>
      <c r="P653" s="237">
        <f>O653*H653</f>
        <v>0</v>
      </c>
      <c r="Q653" s="237">
        <v>0.00027999999999999998</v>
      </c>
      <c r="R653" s="237">
        <f>Q653*H653</f>
        <v>0.069687519999999989</v>
      </c>
      <c r="S653" s="237">
        <v>0</v>
      </c>
      <c r="T653" s="238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39" t="s">
        <v>235</v>
      </c>
      <c r="AT653" s="239" t="s">
        <v>146</v>
      </c>
      <c r="AU653" s="239" t="s">
        <v>81</v>
      </c>
      <c r="AY653" s="19" t="s">
        <v>144</v>
      </c>
      <c r="BE653" s="240">
        <f>IF(N653="základní",J653,0)</f>
        <v>0</v>
      </c>
      <c r="BF653" s="240">
        <f>IF(N653="snížená",J653,0)</f>
        <v>0</v>
      </c>
      <c r="BG653" s="240">
        <f>IF(N653="zákl. přenesená",J653,0)</f>
        <v>0</v>
      </c>
      <c r="BH653" s="240">
        <f>IF(N653="sníž. přenesená",J653,0)</f>
        <v>0</v>
      </c>
      <c r="BI653" s="240">
        <f>IF(N653="nulová",J653,0)</f>
        <v>0</v>
      </c>
      <c r="BJ653" s="19" t="s">
        <v>79</v>
      </c>
      <c r="BK653" s="240">
        <f>ROUND(I653*H653,2)</f>
        <v>0</v>
      </c>
      <c r="BL653" s="19" t="s">
        <v>235</v>
      </c>
      <c r="BM653" s="239" t="s">
        <v>1107</v>
      </c>
    </row>
    <row r="654" s="2" customFormat="1">
      <c r="A654" s="40"/>
      <c r="B654" s="41"/>
      <c r="C654" s="42"/>
      <c r="D654" s="241" t="s">
        <v>153</v>
      </c>
      <c r="E654" s="42"/>
      <c r="F654" s="242" t="s">
        <v>154</v>
      </c>
      <c r="G654" s="42"/>
      <c r="H654" s="42"/>
      <c r="I654" s="148"/>
      <c r="J654" s="42"/>
      <c r="K654" s="42"/>
      <c r="L654" s="46"/>
      <c r="M654" s="243"/>
      <c r="N654" s="244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153</v>
      </c>
      <c r="AU654" s="19" t="s">
        <v>81</v>
      </c>
    </row>
    <row r="655" s="16" customFormat="1">
      <c r="A655" s="16"/>
      <c r="B655" s="292"/>
      <c r="C655" s="293"/>
      <c r="D655" s="241" t="s">
        <v>155</v>
      </c>
      <c r="E655" s="294" t="s">
        <v>19</v>
      </c>
      <c r="F655" s="295" t="s">
        <v>1108</v>
      </c>
      <c r="G655" s="293"/>
      <c r="H655" s="294" t="s">
        <v>19</v>
      </c>
      <c r="I655" s="296"/>
      <c r="J655" s="293"/>
      <c r="K655" s="293"/>
      <c r="L655" s="297"/>
      <c r="M655" s="298"/>
      <c r="N655" s="299"/>
      <c r="O655" s="299"/>
      <c r="P655" s="299"/>
      <c r="Q655" s="299"/>
      <c r="R655" s="299"/>
      <c r="S655" s="299"/>
      <c r="T655" s="300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301" t="s">
        <v>155</v>
      </c>
      <c r="AU655" s="301" t="s">
        <v>81</v>
      </c>
      <c r="AV655" s="16" t="s">
        <v>79</v>
      </c>
      <c r="AW655" s="16" t="s">
        <v>33</v>
      </c>
      <c r="AX655" s="16" t="s">
        <v>72</v>
      </c>
      <c r="AY655" s="301" t="s">
        <v>144</v>
      </c>
    </row>
    <row r="656" s="13" customFormat="1">
      <c r="A656" s="13"/>
      <c r="B656" s="245"/>
      <c r="C656" s="246"/>
      <c r="D656" s="241" t="s">
        <v>155</v>
      </c>
      <c r="E656" s="247" t="s">
        <v>19</v>
      </c>
      <c r="F656" s="248" t="s">
        <v>676</v>
      </c>
      <c r="G656" s="246"/>
      <c r="H656" s="249">
        <v>10.5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5" t="s">
        <v>155</v>
      </c>
      <c r="AU656" s="255" t="s">
        <v>81</v>
      </c>
      <c r="AV656" s="13" t="s">
        <v>81</v>
      </c>
      <c r="AW656" s="13" t="s">
        <v>33</v>
      </c>
      <c r="AX656" s="13" t="s">
        <v>72</v>
      </c>
      <c r="AY656" s="255" t="s">
        <v>144</v>
      </c>
    </row>
    <row r="657" s="13" customFormat="1">
      <c r="A657" s="13"/>
      <c r="B657" s="245"/>
      <c r="C657" s="246"/>
      <c r="D657" s="241" t="s">
        <v>155</v>
      </c>
      <c r="E657" s="247" t="s">
        <v>19</v>
      </c>
      <c r="F657" s="248" t="s">
        <v>677</v>
      </c>
      <c r="G657" s="246"/>
      <c r="H657" s="249">
        <v>3.6400000000000001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155</v>
      </c>
      <c r="AU657" s="255" t="s">
        <v>81</v>
      </c>
      <c r="AV657" s="13" t="s">
        <v>81</v>
      </c>
      <c r="AW657" s="13" t="s">
        <v>33</v>
      </c>
      <c r="AX657" s="13" t="s">
        <v>72</v>
      </c>
      <c r="AY657" s="255" t="s">
        <v>144</v>
      </c>
    </row>
    <row r="658" s="13" customFormat="1">
      <c r="A658" s="13"/>
      <c r="B658" s="245"/>
      <c r="C658" s="246"/>
      <c r="D658" s="241" t="s">
        <v>155</v>
      </c>
      <c r="E658" s="247" t="s">
        <v>19</v>
      </c>
      <c r="F658" s="248" t="s">
        <v>678</v>
      </c>
      <c r="G658" s="246"/>
      <c r="H658" s="249">
        <v>6.1600000000000001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155</v>
      </c>
      <c r="AU658" s="255" t="s">
        <v>81</v>
      </c>
      <c r="AV658" s="13" t="s">
        <v>81</v>
      </c>
      <c r="AW658" s="13" t="s">
        <v>33</v>
      </c>
      <c r="AX658" s="13" t="s">
        <v>72</v>
      </c>
      <c r="AY658" s="255" t="s">
        <v>144</v>
      </c>
    </row>
    <row r="659" s="13" customFormat="1">
      <c r="A659" s="13"/>
      <c r="B659" s="245"/>
      <c r="C659" s="246"/>
      <c r="D659" s="241" t="s">
        <v>155</v>
      </c>
      <c r="E659" s="247" t="s">
        <v>19</v>
      </c>
      <c r="F659" s="248" t="s">
        <v>679</v>
      </c>
      <c r="G659" s="246"/>
      <c r="H659" s="249">
        <v>153.61000000000001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155</v>
      </c>
      <c r="AU659" s="255" t="s">
        <v>81</v>
      </c>
      <c r="AV659" s="13" t="s">
        <v>81</v>
      </c>
      <c r="AW659" s="13" t="s">
        <v>33</v>
      </c>
      <c r="AX659" s="13" t="s">
        <v>72</v>
      </c>
      <c r="AY659" s="255" t="s">
        <v>144</v>
      </c>
    </row>
    <row r="660" s="13" customFormat="1">
      <c r="A660" s="13"/>
      <c r="B660" s="245"/>
      <c r="C660" s="246"/>
      <c r="D660" s="241" t="s">
        <v>155</v>
      </c>
      <c r="E660" s="247" t="s">
        <v>19</v>
      </c>
      <c r="F660" s="248" t="s">
        <v>680</v>
      </c>
      <c r="G660" s="246"/>
      <c r="H660" s="249">
        <v>17.239999999999998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5" t="s">
        <v>155</v>
      </c>
      <c r="AU660" s="255" t="s">
        <v>81</v>
      </c>
      <c r="AV660" s="13" t="s">
        <v>81</v>
      </c>
      <c r="AW660" s="13" t="s">
        <v>33</v>
      </c>
      <c r="AX660" s="13" t="s">
        <v>72</v>
      </c>
      <c r="AY660" s="255" t="s">
        <v>144</v>
      </c>
    </row>
    <row r="661" s="13" customFormat="1">
      <c r="A661" s="13"/>
      <c r="B661" s="245"/>
      <c r="C661" s="246"/>
      <c r="D661" s="241" t="s">
        <v>155</v>
      </c>
      <c r="E661" s="247" t="s">
        <v>19</v>
      </c>
      <c r="F661" s="248" t="s">
        <v>681</v>
      </c>
      <c r="G661" s="246"/>
      <c r="H661" s="249">
        <v>14.59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155</v>
      </c>
      <c r="AU661" s="255" t="s">
        <v>81</v>
      </c>
      <c r="AV661" s="13" t="s">
        <v>81</v>
      </c>
      <c r="AW661" s="13" t="s">
        <v>33</v>
      </c>
      <c r="AX661" s="13" t="s">
        <v>72</v>
      </c>
      <c r="AY661" s="255" t="s">
        <v>144</v>
      </c>
    </row>
    <row r="662" s="13" customFormat="1">
      <c r="A662" s="13"/>
      <c r="B662" s="245"/>
      <c r="C662" s="246"/>
      <c r="D662" s="241" t="s">
        <v>155</v>
      </c>
      <c r="E662" s="247" t="s">
        <v>19</v>
      </c>
      <c r="F662" s="248" t="s">
        <v>682</v>
      </c>
      <c r="G662" s="246"/>
      <c r="H662" s="249">
        <v>8.5500000000000007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155</v>
      </c>
      <c r="AU662" s="255" t="s">
        <v>81</v>
      </c>
      <c r="AV662" s="13" t="s">
        <v>81</v>
      </c>
      <c r="AW662" s="13" t="s">
        <v>33</v>
      </c>
      <c r="AX662" s="13" t="s">
        <v>72</v>
      </c>
      <c r="AY662" s="255" t="s">
        <v>144</v>
      </c>
    </row>
    <row r="663" s="13" customFormat="1">
      <c r="A663" s="13"/>
      <c r="B663" s="245"/>
      <c r="C663" s="246"/>
      <c r="D663" s="241" t="s">
        <v>155</v>
      </c>
      <c r="E663" s="247" t="s">
        <v>19</v>
      </c>
      <c r="F663" s="248" t="s">
        <v>683</v>
      </c>
      <c r="G663" s="246"/>
      <c r="H663" s="249">
        <v>11.66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155</v>
      </c>
      <c r="AU663" s="255" t="s">
        <v>81</v>
      </c>
      <c r="AV663" s="13" t="s">
        <v>81</v>
      </c>
      <c r="AW663" s="13" t="s">
        <v>33</v>
      </c>
      <c r="AX663" s="13" t="s">
        <v>72</v>
      </c>
      <c r="AY663" s="255" t="s">
        <v>144</v>
      </c>
    </row>
    <row r="664" s="13" customFormat="1">
      <c r="A664" s="13"/>
      <c r="B664" s="245"/>
      <c r="C664" s="246"/>
      <c r="D664" s="241" t="s">
        <v>155</v>
      </c>
      <c r="E664" s="247" t="s">
        <v>19</v>
      </c>
      <c r="F664" s="248" t="s">
        <v>684</v>
      </c>
      <c r="G664" s="246"/>
      <c r="H664" s="249">
        <v>7.1299999999999999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155</v>
      </c>
      <c r="AU664" s="255" t="s">
        <v>81</v>
      </c>
      <c r="AV664" s="13" t="s">
        <v>81</v>
      </c>
      <c r="AW664" s="13" t="s">
        <v>33</v>
      </c>
      <c r="AX664" s="13" t="s">
        <v>72</v>
      </c>
      <c r="AY664" s="255" t="s">
        <v>144</v>
      </c>
    </row>
    <row r="665" s="13" customFormat="1">
      <c r="A665" s="13"/>
      <c r="B665" s="245"/>
      <c r="C665" s="246"/>
      <c r="D665" s="241" t="s">
        <v>155</v>
      </c>
      <c r="E665" s="247" t="s">
        <v>19</v>
      </c>
      <c r="F665" s="248" t="s">
        <v>685</v>
      </c>
      <c r="G665" s="246"/>
      <c r="H665" s="249">
        <v>2.1299999999999999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155</v>
      </c>
      <c r="AU665" s="255" t="s">
        <v>81</v>
      </c>
      <c r="AV665" s="13" t="s">
        <v>81</v>
      </c>
      <c r="AW665" s="13" t="s">
        <v>33</v>
      </c>
      <c r="AX665" s="13" t="s">
        <v>72</v>
      </c>
      <c r="AY665" s="255" t="s">
        <v>144</v>
      </c>
    </row>
    <row r="666" s="13" customFormat="1">
      <c r="A666" s="13"/>
      <c r="B666" s="245"/>
      <c r="C666" s="246"/>
      <c r="D666" s="241" t="s">
        <v>155</v>
      </c>
      <c r="E666" s="247" t="s">
        <v>19</v>
      </c>
      <c r="F666" s="248" t="s">
        <v>686</v>
      </c>
      <c r="G666" s="246"/>
      <c r="H666" s="249">
        <v>3.1800000000000002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5" t="s">
        <v>155</v>
      </c>
      <c r="AU666" s="255" t="s">
        <v>81</v>
      </c>
      <c r="AV666" s="13" t="s">
        <v>81</v>
      </c>
      <c r="AW666" s="13" t="s">
        <v>33</v>
      </c>
      <c r="AX666" s="13" t="s">
        <v>72</v>
      </c>
      <c r="AY666" s="255" t="s">
        <v>144</v>
      </c>
    </row>
    <row r="667" s="13" customFormat="1">
      <c r="A667" s="13"/>
      <c r="B667" s="245"/>
      <c r="C667" s="246"/>
      <c r="D667" s="241" t="s">
        <v>155</v>
      </c>
      <c r="E667" s="247" t="s">
        <v>19</v>
      </c>
      <c r="F667" s="248" t="s">
        <v>1109</v>
      </c>
      <c r="G667" s="246"/>
      <c r="H667" s="249">
        <v>10.494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155</v>
      </c>
      <c r="AU667" s="255" t="s">
        <v>81</v>
      </c>
      <c r="AV667" s="13" t="s">
        <v>81</v>
      </c>
      <c r="AW667" s="13" t="s">
        <v>33</v>
      </c>
      <c r="AX667" s="13" t="s">
        <v>72</v>
      </c>
      <c r="AY667" s="255" t="s">
        <v>144</v>
      </c>
    </row>
    <row r="668" s="14" customFormat="1">
      <c r="A668" s="14"/>
      <c r="B668" s="256"/>
      <c r="C668" s="257"/>
      <c r="D668" s="241" t="s">
        <v>155</v>
      </c>
      <c r="E668" s="258" t="s">
        <v>19</v>
      </c>
      <c r="F668" s="259" t="s">
        <v>170</v>
      </c>
      <c r="G668" s="257"/>
      <c r="H668" s="260">
        <v>248.88400000000004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155</v>
      </c>
      <c r="AU668" s="266" t="s">
        <v>81</v>
      </c>
      <c r="AV668" s="14" t="s">
        <v>151</v>
      </c>
      <c r="AW668" s="14" t="s">
        <v>33</v>
      </c>
      <c r="AX668" s="14" t="s">
        <v>79</v>
      </c>
      <c r="AY668" s="266" t="s">
        <v>144</v>
      </c>
    </row>
    <row r="669" s="12" customFormat="1" ht="25.92" customHeight="1">
      <c r="A669" s="12"/>
      <c r="B669" s="212"/>
      <c r="C669" s="213"/>
      <c r="D669" s="214" t="s">
        <v>71</v>
      </c>
      <c r="E669" s="215" t="s">
        <v>461</v>
      </c>
      <c r="F669" s="215" t="s">
        <v>462</v>
      </c>
      <c r="G669" s="213"/>
      <c r="H669" s="213"/>
      <c r="I669" s="216"/>
      <c r="J669" s="217">
        <f>BK669</f>
        <v>0</v>
      </c>
      <c r="K669" s="213"/>
      <c r="L669" s="218"/>
      <c r="M669" s="219"/>
      <c r="N669" s="220"/>
      <c r="O669" s="220"/>
      <c r="P669" s="221">
        <f>SUM(P670:P676)</f>
        <v>0</v>
      </c>
      <c r="Q669" s="220"/>
      <c r="R669" s="221">
        <f>SUM(R670:R676)</f>
        <v>0</v>
      </c>
      <c r="S669" s="220"/>
      <c r="T669" s="222">
        <f>SUM(T670:T676)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23" t="s">
        <v>151</v>
      </c>
      <c r="AT669" s="224" t="s">
        <v>71</v>
      </c>
      <c r="AU669" s="224" t="s">
        <v>72</v>
      </c>
      <c r="AY669" s="223" t="s">
        <v>144</v>
      </c>
      <c r="BK669" s="225">
        <f>SUM(BK670:BK676)</f>
        <v>0</v>
      </c>
    </row>
    <row r="670" s="2" customFormat="1" ht="16.5" customHeight="1">
      <c r="A670" s="40"/>
      <c r="B670" s="41"/>
      <c r="C670" s="228" t="s">
        <v>1110</v>
      </c>
      <c r="D670" s="228" t="s">
        <v>146</v>
      </c>
      <c r="E670" s="229" t="s">
        <v>464</v>
      </c>
      <c r="F670" s="230" t="s">
        <v>465</v>
      </c>
      <c r="G670" s="231" t="s">
        <v>466</v>
      </c>
      <c r="H670" s="232">
        <v>224</v>
      </c>
      <c r="I670" s="233"/>
      <c r="J670" s="234">
        <f>ROUND(I670*H670,2)</f>
        <v>0</v>
      </c>
      <c r="K670" s="230" t="s">
        <v>150</v>
      </c>
      <c r="L670" s="46"/>
      <c r="M670" s="235" t="s">
        <v>19</v>
      </c>
      <c r="N670" s="236" t="s">
        <v>43</v>
      </c>
      <c r="O670" s="86"/>
      <c r="P670" s="237">
        <f>O670*H670</f>
        <v>0</v>
      </c>
      <c r="Q670" s="237">
        <v>0</v>
      </c>
      <c r="R670" s="237">
        <f>Q670*H670</f>
        <v>0</v>
      </c>
      <c r="S670" s="237">
        <v>0</v>
      </c>
      <c r="T670" s="238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39" t="s">
        <v>467</v>
      </c>
      <c r="AT670" s="239" t="s">
        <v>146</v>
      </c>
      <c r="AU670" s="239" t="s">
        <v>79</v>
      </c>
      <c r="AY670" s="19" t="s">
        <v>144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9" t="s">
        <v>79</v>
      </c>
      <c r="BK670" s="240">
        <f>ROUND(I670*H670,2)</f>
        <v>0</v>
      </c>
      <c r="BL670" s="19" t="s">
        <v>467</v>
      </c>
      <c r="BM670" s="239" t="s">
        <v>1111</v>
      </c>
    </row>
    <row r="671" s="2" customFormat="1">
      <c r="A671" s="40"/>
      <c r="B671" s="41"/>
      <c r="C671" s="42"/>
      <c r="D671" s="241" t="s">
        <v>153</v>
      </c>
      <c r="E671" s="42"/>
      <c r="F671" s="242" t="s">
        <v>154</v>
      </c>
      <c r="G671" s="42"/>
      <c r="H671" s="42"/>
      <c r="I671" s="148"/>
      <c r="J671" s="42"/>
      <c r="K671" s="42"/>
      <c r="L671" s="46"/>
      <c r="M671" s="243"/>
      <c r="N671" s="244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153</v>
      </c>
      <c r="AU671" s="19" t="s">
        <v>79</v>
      </c>
    </row>
    <row r="672" s="13" customFormat="1">
      <c r="A672" s="13"/>
      <c r="B672" s="245"/>
      <c r="C672" s="246"/>
      <c r="D672" s="241" t="s">
        <v>155</v>
      </c>
      <c r="E672" s="247" t="s">
        <v>19</v>
      </c>
      <c r="F672" s="248" t="s">
        <v>1112</v>
      </c>
      <c r="G672" s="246"/>
      <c r="H672" s="249">
        <v>80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5" t="s">
        <v>155</v>
      </c>
      <c r="AU672" s="255" t="s">
        <v>79</v>
      </c>
      <c r="AV672" s="13" t="s">
        <v>81</v>
      </c>
      <c r="AW672" s="13" t="s">
        <v>33</v>
      </c>
      <c r="AX672" s="13" t="s">
        <v>72</v>
      </c>
      <c r="AY672" s="255" t="s">
        <v>144</v>
      </c>
    </row>
    <row r="673" s="13" customFormat="1">
      <c r="A673" s="13"/>
      <c r="B673" s="245"/>
      <c r="C673" s="246"/>
      <c r="D673" s="241" t="s">
        <v>155</v>
      </c>
      <c r="E673" s="247" t="s">
        <v>19</v>
      </c>
      <c r="F673" s="248" t="s">
        <v>1113</v>
      </c>
      <c r="G673" s="246"/>
      <c r="H673" s="249">
        <v>48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155</v>
      </c>
      <c r="AU673" s="255" t="s">
        <v>79</v>
      </c>
      <c r="AV673" s="13" t="s">
        <v>81</v>
      </c>
      <c r="AW673" s="13" t="s">
        <v>33</v>
      </c>
      <c r="AX673" s="13" t="s">
        <v>72</v>
      </c>
      <c r="AY673" s="255" t="s">
        <v>144</v>
      </c>
    </row>
    <row r="674" s="13" customFormat="1">
      <c r="A674" s="13"/>
      <c r="B674" s="245"/>
      <c r="C674" s="246"/>
      <c r="D674" s="241" t="s">
        <v>155</v>
      </c>
      <c r="E674" s="247" t="s">
        <v>19</v>
      </c>
      <c r="F674" s="248" t="s">
        <v>1114</v>
      </c>
      <c r="G674" s="246"/>
      <c r="H674" s="249">
        <v>48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155</v>
      </c>
      <c r="AU674" s="255" t="s">
        <v>79</v>
      </c>
      <c r="AV674" s="13" t="s">
        <v>81</v>
      </c>
      <c r="AW674" s="13" t="s">
        <v>33</v>
      </c>
      <c r="AX674" s="13" t="s">
        <v>72</v>
      </c>
      <c r="AY674" s="255" t="s">
        <v>144</v>
      </c>
    </row>
    <row r="675" s="13" customFormat="1">
      <c r="A675" s="13"/>
      <c r="B675" s="245"/>
      <c r="C675" s="246"/>
      <c r="D675" s="241" t="s">
        <v>155</v>
      </c>
      <c r="E675" s="247" t="s">
        <v>19</v>
      </c>
      <c r="F675" s="248" t="s">
        <v>1115</v>
      </c>
      <c r="G675" s="246"/>
      <c r="H675" s="249">
        <v>48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5" t="s">
        <v>155</v>
      </c>
      <c r="AU675" s="255" t="s">
        <v>79</v>
      </c>
      <c r="AV675" s="13" t="s">
        <v>81</v>
      </c>
      <c r="AW675" s="13" t="s">
        <v>33</v>
      </c>
      <c r="AX675" s="13" t="s">
        <v>72</v>
      </c>
      <c r="AY675" s="255" t="s">
        <v>144</v>
      </c>
    </row>
    <row r="676" s="14" customFormat="1">
      <c r="A676" s="14"/>
      <c r="B676" s="256"/>
      <c r="C676" s="257"/>
      <c r="D676" s="241" t="s">
        <v>155</v>
      </c>
      <c r="E676" s="258" t="s">
        <v>19</v>
      </c>
      <c r="F676" s="259" t="s">
        <v>170</v>
      </c>
      <c r="G676" s="257"/>
      <c r="H676" s="260">
        <v>224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155</v>
      </c>
      <c r="AU676" s="266" t="s">
        <v>79</v>
      </c>
      <c r="AV676" s="14" t="s">
        <v>151</v>
      </c>
      <c r="AW676" s="14" t="s">
        <v>33</v>
      </c>
      <c r="AX676" s="14" t="s">
        <v>79</v>
      </c>
      <c r="AY676" s="266" t="s">
        <v>144</v>
      </c>
    </row>
    <row r="677" s="12" customFormat="1" ht="25.92" customHeight="1">
      <c r="A677" s="12"/>
      <c r="B677" s="212"/>
      <c r="C677" s="213"/>
      <c r="D677" s="214" t="s">
        <v>71</v>
      </c>
      <c r="E677" s="215" t="s">
        <v>1116</v>
      </c>
      <c r="F677" s="215" t="s">
        <v>1117</v>
      </c>
      <c r="G677" s="213"/>
      <c r="H677" s="213"/>
      <c r="I677" s="216"/>
      <c r="J677" s="217">
        <f>BK677</f>
        <v>0</v>
      </c>
      <c r="K677" s="213"/>
      <c r="L677" s="218"/>
      <c r="M677" s="219"/>
      <c r="N677" s="220"/>
      <c r="O677" s="220"/>
      <c r="P677" s="221">
        <f>P678</f>
        <v>0</v>
      </c>
      <c r="Q677" s="220"/>
      <c r="R677" s="221">
        <f>R678</f>
        <v>0</v>
      </c>
      <c r="S677" s="220"/>
      <c r="T677" s="222">
        <f>T678</f>
        <v>0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23" t="s">
        <v>151</v>
      </c>
      <c r="AT677" s="224" t="s">
        <v>71</v>
      </c>
      <c r="AU677" s="224" t="s">
        <v>72</v>
      </c>
      <c r="AY677" s="223" t="s">
        <v>144</v>
      </c>
      <c r="BK677" s="225">
        <f>BK678</f>
        <v>0</v>
      </c>
    </row>
    <row r="678" s="12" customFormat="1" ht="22.8" customHeight="1">
      <c r="A678" s="12"/>
      <c r="B678" s="212"/>
      <c r="C678" s="213"/>
      <c r="D678" s="214" t="s">
        <v>71</v>
      </c>
      <c r="E678" s="226" t="s">
        <v>1118</v>
      </c>
      <c r="F678" s="226" t="s">
        <v>1119</v>
      </c>
      <c r="G678" s="213"/>
      <c r="H678" s="213"/>
      <c r="I678" s="216"/>
      <c r="J678" s="227">
        <f>BK678</f>
        <v>0</v>
      </c>
      <c r="K678" s="213"/>
      <c r="L678" s="218"/>
      <c r="M678" s="219"/>
      <c r="N678" s="220"/>
      <c r="O678" s="220"/>
      <c r="P678" s="221">
        <f>SUM(P679:P688)</f>
        <v>0</v>
      </c>
      <c r="Q678" s="220"/>
      <c r="R678" s="221">
        <f>SUM(R679:R688)</f>
        <v>0</v>
      </c>
      <c r="S678" s="220"/>
      <c r="T678" s="222">
        <f>SUM(T679:T688)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3" t="s">
        <v>151</v>
      </c>
      <c r="AT678" s="224" t="s">
        <v>71</v>
      </c>
      <c r="AU678" s="224" t="s">
        <v>79</v>
      </c>
      <c r="AY678" s="223" t="s">
        <v>144</v>
      </c>
      <c r="BK678" s="225">
        <f>SUM(BK679:BK688)</f>
        <v>0</v>
      </c>
    </row>
    <row r="679" s="2" customFormat="1" ht="16.5" customHeight="1">
      <c r="A679" s="40"/>
      <c r="B679" s="41"/>
      <c r="C679" s="228" t="s">
        <v>1120</v>
      </c>
      <c r="D679" s="228" t="s">
        <v>146</v>
      </c>
      <c r="E679" s="229" t="s">
        <v>1121</v>
      </c>
      <c r="F679" s="230" t="s">
        <v>1122</v>
      </c>
      <c r="G679" s="231" t="s">
        <v>738</v>
      </c>
      <c r="H679" s="232">
        <v>1</v>
      </c>
      <c r="I679" s="233"/>
      <c r="J679" s="234">
        <f>ROUND(I679*H679,2)</f>
        <v>0</v>
      </c>
      <c r="K679" s="230" t="s">
        <v>19</v>
      </c>
      <c r="L679" s="46"/>
      <c r="M679" s="235" t="s">
        <v>19</v>
      </c>
      <c r="N679" s="236" t="s">
        <v>43</v>
      </c>
      <c r="O679" s="86"/>
      <c r="P679" s="237">
        <f>O679*H679</f>
        <v>0</v>
      </c>
      <c r="Q679" s="237">
        <v>0</v>
      </c>
      <c r="R679" s="237">
        <f>Q679*H679</f>
        <v>0</v>
      </c>
      <c r="S679" s="237">
        <v>0</v>
      </c>
      <c r="T679" s="238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39" t="s">
        <v>1123</v>
      </c>
      <c r="AT679" s="239" t="s">
        <v>146</v>
      </c>
      <c r="AU679" s="239" t="s">
        <v>81</v>
      </c>
      <c r="AY679" s="19" t="s">
        <v>144</v>
      </c>
      <c r="BE679" s="240">
        <f>IF(N679="základní",J679,0)</f>
        <v>0</v>
      </c>
      <c r="BF679" s="240">
        <f>IF(N679="snížená",J679,0)</f>
        <v>0</v>
      </c>
      <c r="BG679" s="240">
        <f>IF(N679="zákl. přenesená",J679,0)</f>
        <v>0</v>
      </c>
      <c r="BH679" s="240">
        <f>IF(N679="sníž. přenesená",J679,0)</f>
        <v>0</v>
      </c>
      <c r="BI679" s="240">
        <f>IF(N679="nulová",J679,0)</f>
        <v>0</v>
      </c>
      <c r="BJ679" s="19" t="s">
        <v>79</v>
      </c>
      <c r="BK679" s="240">
        <f>ROUND(I679*H679,2)</f>
        <v>0</v>
      </c>
      <c r="BL679" s="19" t="s">
        <v>1123</v>
      </c>
      <c r="BM679" s="239" t="s">
        <v>1124</v>
      </c>
    </row>
    <row r="680" s="2" customFormat="1">
      <c r="A680" s="40"/>
      <c r="B680" s="41"/>
      <c r="C680" s="42"/>
      <c r="D680" s="241" t="s">
        <v>153</v>
      </c>
      <c r="E680" s="42"/>
      <c r="F680" s="242" t="s">
        <v>154</v>
      </c>
      <c r="G680" s="42"/>
      <c r="H680" s="42"/>
      <c r="I680" s="148"/>
      <c r="J680" s="42"/>
      <c r="K680" s="42"/>
      <c r="L680" s="46"/>
      <c r="M680" s="243"/>
      <c r="N680" s="244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153</v>
      </c>
      <c r="AU680" s="19" t="s">
        <v>81</v>
      </c>
    </row>
    <row r="681" s="2" customFormat="1" ht="16.5" customHeight="1">
      <c r="A681" s="40"/>
      <c r="B681" s="41"/>
      <c r="C681" s="228" t="s">
        <v>1125</v>
      </c>
      <c r="D681" s="228" t="s">
        <v>146</v>
      </c>
      <c r="E681" s="229" t="s">
        <v>1126</v>
      </c>
      <c r="F681" s="230" t="s">
        <v>1127</v>
      </c>
      <c r="G681" s="231" t="s">
        <v>225</v>
      </c>
      <c r="H681" s="232">
        <v>1</v>
      </c>
      <c r="I681" s="233"/>
      <c r="J681" s="234">
        <f>ROUND(I681*H681,2)</f>
        <v>0</v>
      </c>
      <c r="K681" s="230" t="s">
        <v>19</v>
      </c>
      <c r="L681" s="46"/>
      <c r="M681" s="235" t="s">
        <v>19</v>
      </c>
      <c r="N681" s="236" t="s">
        <v>43</v>
      </c>
      <c r="O681" s="86"/>
      <c r="P681" s="237">
        <f>O681*H681</f>
        <v>0</v>
      </c>
      <c r="Q681" s="237">
        <v>0</v>
      </c>
      <c r="R681" s="237">
        <f>Q681*H681</f>
        <v>0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1123</v>
      </c>
      <c r="AT681" s="239" t="s">
        <v>146</v>
      </c>
      <c r="AU681" s="239" t="s">
        <v>81</v>
      </c>
      <c r="AY681" s="19" t="s">
        <v>144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9" t="s">
        <v>79</v>
      </c>
      <c r="BK681" s="240">
        <f>ROUND(I681*H681,2)</f>
        <v>0</v>
      </c>
      <c r="BL681" s="19" t="s">
        <v>1123</v>
      </c>
      <c r="BM681" s="239" t="s">
        <v>1128</v>
      </c>
    </row>
    <row r="682" s="2" customFormat="1">
      <c r="A682" s="40"/>
      <c r="B682" s="41"/>
      <c r="C682" s="42"/>
      <c r="D682" s="241" t="s">
        <v>153</v>
      </c>
      <c r="E682" s="42"/>
      <c r="F682" s="242" t="s">
        <v>154</v>
      </c>
      <c r="G682" s="42"/>
      <c r="H682" s="42"/>
      <c r="I682" s="148"/>
      <c r="J682" s="42"/>
      <c r="K682" s="42"/>
      <c r="L682" s="46"/>
      <c r="M682" s="243"/>
      <c r="N682" s="244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153</v>
      </c>
      <c r="AU682" s="19" t="s">
        <v>81</v>
      </c>
    </row>
    <row r="683" s="2" customFormat="1" ht="16.5" customHeight="1">
      <c r="A683" s="40"/>
      <c r="B683" s="41"/>
      <c r="C683" s="228" t="s">
        <v>1129</v>
      </c>
      <c r="D683" s="228" t="s">
        <v>146</v>
      </c>
      <c r="E683" s="229" t="s">
        <v>1130</v>
      </c>
      <c r="F683" s="230" t="s">
        <v>1131</v>
      </c>
      <c r="G683" s="231" t="s">
        <v>225</v>
      </c>
      <c r="H683" s="232">
        <v>2</v>
      </c>
      <c r="I683" s="233"/>
      <c r="J683" s="234">
        <f>ROUND(I683*H683,2)</f>
        <v>0</v>
      </c>
      <c r="K683" s="230" t="s">
        <v>19</v>
      </c>
      <c r="L683" s="46"/>
      <c r="M683" s="235" t="s">
        <v>19</v>
      </c>
      <c r="N683" s="236" t="s">
        <v>43</v>
      </c>
      <c r="O683" s="86"/>
      <c r="P683" s="237">
        <f>O683*H683</f>
        <v>0</v>
      </c>
      <c r="Q683" s="237">
        <v>0</v>
      </c>
      <c r="R683" s="237">
        <f>Q683*H683</f>
        <v>0</v>
      </c>
      <c r="S683" s="237">
        <v>0</v>
      </c>
      <c r="T683" s="23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9" t="s">
        <v>1123</v>
      </c>
      <c r="AT683" s="239" t="s">
        <v>146</v>
      </c>
      <c r="AU683" s="239" t="s">
        <v>81</v>
      </c>
      <c r="AY683" s="19" t="s">
        <v>144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9" t="s">
        <v>79</v>
      </c>
      <c r="BK683" s="240">
        <f>ROUND(I683*H683,2)</f>
        <v>0</v>
      </c>
      <c r="BL683" s="19" t="s">
        <v>1123</v>
      </c>
      <c r="BM683" s="239" t="s">
        <v>1132</v>
      </c>
    </row>
    <row r="684" s="2" customFormat="1">
      <c r="A684" s="40"/>
      <c r="B684" s="41"/>
      <c r="C684" s="42"/>
      <c r="D684" s="241" t="s">
        <v>153</v>
      </c>
      <c r="E684" s="42"/>
      <c r="F684" s="242" t="s">
        <v>154</v>
      </c>
      <c r="G684" s="42"/>
      <c r="H684" s="42"/>
      <c r="I684" s="148"/>
      <c r="J684" s="42"/>
      <c r="K684" s="42"/>
      <c r="L684" s="46"/>
      <c r="M684" s="243"/>
      <c r="N684" s="244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153</v>
      </c>
      <c r="AU684" s="19" t="s">
        <v>81</v>
      </c>
    </row>
    <row r="685" s="2" customFormat="1" ht="16.5" customHeight="1">
      <c r="A685" s="40"/>
      <c r="B685" s="41"/>
      <c r="C685" s="228" t="s">
        <v>1133</v>
      </c>
      <c r="D685" s="228" t="s">
        <v>146</v>
      </c>
      <c r="E685" s="229" t="s">
        <v>1134</v>
      </c>
      <c r="F685" s="230" t="s">
        <v>1135</v>
      </c>
      <c r="G685" s="231" t="s">
        <v>225</v>
      </c>
      <c r="H685" s="232">
        <v>3</v>
      </c>
      <c r="I685" s="233"/>
      <c r="J685" s="234">
        <f>ROUND(I685*H685,2)</f>
        <v>0</v>
      </c>
      <c r="K685" s="230" t="s">
        <v>19</v>
      </c>
      <c r="L685" s="46"/>
      <c r="M685" s="235" t="s">
        <v>19</v>
      </c>
      <c r="N685" s="236" t="s">
        <v>43</v>
      </c>
      <c r="O685" s="86"/>
      <c r="P685" s="237">
        <f>O685*H685</f>
        <v>0</v>
      </c>
      <c r="Q685" s="237">
        <v>0</v>
      </c>
      <c r="R685" s="237">
        <f>Q685*H685</f>
        <v>0</v>
      </c>
      <c r="S685" s="237">
        <v>0</v>
      </c>
      <c r="T685" s="238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39" t="s">
        <v>1123</v>
      </c>
      <c r="AT685" s="239" t="s">
        <v>146</v>
      </c>
      <c r="AU685" s="239" t="s">
        <v>81</v>
      </c>
      <c r="AY685" s="19" t="s">
        <v>144</v>
      </c>
      <c r="BE685" s="240">
        <f>IF(N685="základní",J685,0)</f>
        <v>0</v>
      </c>
      <c r="BF685" s="240">
        <f>IF(N685="snížená",J685,0)</f>
        <v>0</v>
      </c>
      <c r="BG685" s="240">
        <f>IF(N685="zákl. přenesená",J685,0)</f>
        <v>0</v>
      </c>
      <c r="BH685" s="240">
        <f>IF(N685="sníž. přenesená",J685,0)</f>
        <v>0</v>
      </c>
      <c r="BI685" s="240">
        <f>IF(N685="nulová",J685,0)</f>
        <v>0</v>
      </c>
      <c r="BJ685" s="19" t="s">
        <v>79</v>
      </c>
      <c r="BK685" s="240">
        <f>ROUND(I685*H685,2)</f>
        <v>0</v>
      </c>
      <c r="BL685" s="19" t="s">
        <v>1123</v>
      </c>
      <c r="BM685" s="239" t="s">
        <v>1136</v>
      </c>
    </row>
    <row r="686" s="2" customFormat="1">
      <c r="A686" s="40"/>
      <c r="B686" s="41"/>
      <c r="C686" s="42"/>
      <c r="D686" s="241" t="s">
        <v>153</v>
      </c>
      <c r="E686" s="42"/>
      <c r="F686" s="242" t="s">
        <v>154</v>
      </c>
      <c r="G686" s="42"/>
      <c r="H686" s="42"/>
      <c r="I686" s="148"/>
      <c r="J686" s="42"/>
      <c r="K686" s="42"/>
      <c r="L686" s="46"/>
      <c r="M686" s="243"/>
      <c r="N686" s="244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153</v>
      </c>
      <c r="AU686" s="19" t="s">
        <v>81</v>
      </c>
    </row>
    <row r="687" s="2" customFormat="1" ht="16.5" customHeight="1">
      <c r="A687" s="40"/>
      <c r="B687" s="41"/>
      <c r="C687" s="228" t="s">
        <v>1137</v>
      </c>
      <c r="D687" s="228" t="s">
        <v>146</v>
      </c>
      <c r="E687" s="229" t="s">
        <v>1138</v>
      </c>
      <c r="F687" s="230" t="s">
        <v>1139</v>
      </c>
      <c r="G687" s="231" t="s">
        <v>225</v>
      </c>
      <c r="H687" s="232">
        <v>1</v>
      </c>
      <c r="I687" s="233"/>
      <c r="J687" s="234">
        <f>ROUND(I687*H687,2)</f>
        <v>0</v>
      </c>
      <c r="K687" s="230" t="s">
        <v>19</v>
      </c>
      <c r="L687" s="46"/>
      <c r="M687" s="235" t="s">
        <v>19</v>
      </c>
      <c r="N687" s="236" t="s">
        <v>43</v>
      </c>
      <c r="O687" s="86"/>
      <c r="P687" s="237">
        <f>O687*H687</f>
        <v>0</v>
      </c>
      <c r="Q687" s="237">
        <v>0</v>
      </c>
      <c r="R687" s="237">
        <f>Q687*H687</f>
        <v>0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1123</v>
      </c>
      <c r="AT687" s="239" t="s">
        <v>146</v>
      </c>
      <c r="AU687" s="239" t="s">
        <v>81</v>
      </c>
      <c r="AY687" s="19" t="s">
        <v>144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9" t="s">
        <v>79</v>
      </c>
      <c r="BK687" s="240">
        <f>ROUND(I687*H687,2)</f>
        <v>0</v>
      </c>
      <c r="BL687" s="19" t="s">
        <v>1123</v>
      </c>
      <c r="BM687" s="239" t="s">
        <v>1140</v>
      </c>
    </row>
    <row r="688" s="2" customFormat="1">
      <c r="A688" s="40"/>
      <c r="B688" s="41"/>
      <c r="C688" s="42"/>
      <c r="D688" s="241" t="s">
        <v>153</v>
      </c>
      <c r="E688" s="42"/>
      <c r="F688" s="242" t="s">
        <v>154</v>
      </c>
      <c r="G688" s="42"/>
      <c r="H688" s="42"/>
      <c r="I688" s="148"/>
      <c r="J688" s="42"/>
      <c r="K688" s="42"/>
      <c r="L688" s="46"/>
      <c r="M688" s="302"/>
      <c r="N688" s="303"/>
      <c r="O688" s="304"/>
      <c r="P688" s="304"/>
      <c r="Q688" s="304"/>
      <c r="R688" s="304"/>
      <c r="S688" s="304"/>
      <c r="T688" s="305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153</v>
      </c>
      <c r="AU688" s="19" t="s">
        <v>81</v>
      </c>
    </row>
    <row r="689" s="2" customFormat="1" ht="6.96" customHeight="1">
      <c r="A689" s="40"/>
      <c r="B689" s="61"/>
      <c r="C689" s="62"/>
      <c r="D689" s="62"/>
      <c r="E689" s="62"/>
      <c r="F689" s="62"/>
      <c r="G689" s="62"/>
      <c r="H689" s="62"/>
      <c r="I689" s="177"/>
      <c r="J689" s="62"/>
      <c r="K689" s="62"/>
      <c r="L689" s="46"/>
      <c r="M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</row>
  </sheetData>
  <sheetProtection sheet="1" autoFilter="0" formatColumns="0" formatRows="0" objects="1" scenarios="1" spinCount="100000" saltValue="ElKWcn4Hh5J+EjTXCRlRmoqaEBro6PXDkoH0phExqOvB5lFiafebCQdWQQvzPykrPnZUuVqgrRS1zSFNQ3m1bg==" hashValue="XcQIbe57XFAbM7pTAz6XQ3BAX6BecSi4kv1sAT3am5BgBRR5UgAtrQ9YFzkEuu5cGkS5SRnO5ApEAAeCw+Oblg==" algorithmName="SHA-512" password="CC35"/>
  <autoFilter ref="C105:K6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1141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ROUND(J92,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ROUND((SUM(BE92:BE148)),  2)</f>
        <v>0</v>
      </c>
      <c r="G35" s="40"/>
      <c r="H35" s="40"/>
      <c r="I35" s="166">
        <v>0.20999999999999999</v>
      </c>
      <c r="J35" s="165">
        <f>ROUND(((SUM(BE92:BE148))*I35),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ROUND((SUM(BF92:BF148)),  2)</f>
        <v>0</v>
      </c>
      <c r="G36" s="40"/>
      <c r="H36" s="40"/>
      <c r="I36" s="166">
        <v>0.14999999999999999</v>
      </c>
      <c r="J36" s="165">
        <f>ROUND(((SUM(BF92:BF148))*I36),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ROUND((SUM(BG92:BG148)),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ROUND((SUM(BH92:BH148)),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ROUND((SUM(BI92:BI148)),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D.01.4.1 - Zdravotechnika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J92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121</v>
      </c>
      <c r="E64" s="190"/>
      <c r="F64" s="190"/>
      <c r="G64" s="190"/>
      <c r="H64" s="190"/>
      <c r="I64" s="191"/>
      <c r="J64" s="192">
        <f>J93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1142</v>
      </c>
      <c r="E65" s="196"/>
      <c r="F65" s="196"/>
      <c r="G65" s="196"/>
      <c r="H65" s="196"/>
      <c r="I65" s="197"/>
      <c r="J65" s="198">
        <f>J94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4"/>
      <c r="C66" s="127"/>
      <c r="D66" s="195" t="s">
        <v>1143</v>
      </c>
      <c r="E66" s="196"/>
      <c r="F66" s="196"/>
      <c r="G66" s="196"/>
      <c r="H66" s="196"/>
      <c r="I66" s="197"/>
      <c r="J66" s="198">
        <f>J95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4"/>
      <c r="C67" s="127"/>
      <c r="D67" s="195" t="s">
        <v>1144</v>
      </c>
      <c r="E67" s="196"/>
      <c r="F67" s="196"/>
      <c r="G67" s="196"/>
      <c r="H67" s="196"/>
      <c r="I67" s="197"/>
      <c r="J67" s="198">
        <f>J99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94"/>
      <c r="C68" s="127"/>
      <c r="D68" s="195" t="s">
        <v>1145</v>
      </c>
      <c r="E68" s="196"/>
      <c r="F68" s="196"/>
      <c r="G68" s="196"/>
      <c r="H68" s="196"/>
      <c r="I68" s="197"/>
      <c r="J68" s="198">
        <f>J108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94"/>
      <c r="C69" s="127"/>
      <c r="D69" s="195" t="s">
        <v>1146</v>
      </c>
      <c r="E69" s="196"/>
      <c r="F69" s="196"/>
      <c r="G69" s="196"/>
      <c r="H69" s="196"/>
      <c r="I69" s="197"/>
      <c r="J69" s="198">
        <f>J125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94"/>
      <c r="C70" s="127"/>
      <c r="D70" s="195" t="s">
        <v>1147</v>
      </c>
      <c r="E70" s="196"/>
      <c r="F70" s="196"/>
      <c r="G70" s="196"/>
      <c r="H70" s="196"/>
      <c r="I70" s="197"/>
      <c r="J70" s="198">
        <f>J135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148"/>
      <c r="J71" s="42"/>
      <c r="K71" s="42"/>
      <c r="L71" s="14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177"/>
      <c r="J72" s="62"/>
      <c r="K72" s="62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180"/>
      <c r="J76" s="64"/>
      <c r="K76" s="64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129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81" t="str">
        <f>E7</f>
        <v>Stavební úpravy objektu ZŠ Šimanovská - gastroprovoz</v>
      </c>
      <c r="F80" s="34"/>
      <c r="G80" s="34"/>
      <c r="H80" s="34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108</v>
      </c>
      <c r="D81" s="24"/>
      <c r="E81" s="24"/>
      <c r="F81" s="24"/>
      <c r="G81" s="24"/>
      <c r="H81" s="24"/>
      <c r="I81" s="140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81" t="s">
        <v>109</v>
      </c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110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D.01.4.1 - Zdravotechnika</v>
      </c>
      <c r="F84" s="42"/>
      <c r="G84" s="42"/>
      <c r="H84" s="42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Šimanovská 16, Praha 14</v>
      </c>
      <c r="G86" s="42"/>
      <c r="H86" s="42"/>
      <c r="I86" s="151" t="s">
        <v>23</v>
      </c>
      <c r="J86" s="74" t="str">
        <f>IF(J14="","",J14)</f>
        <v>23. 12. 2020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7.9" customHeight="1">
      <c r="A88" s="40"/>
      <c r="B88" s="41"/>
      <c r="C88" s="34" t="s">
        <v>25</v>
      </c>
      <c r="D88" s="42"/>
      <c r="E88" s="42"/>
      <c r="F88" s="29" t="str">
        <f>E17</f>
        <v>Městská část Praha 14</v>
      </c>
      <c r="G88" s="42"/>
      <c r="H88" s="42"/>
      <c r="I88" s="151" t="s">
        <v>31</v>
      </c>
      <c r="J88" s="38" t="str">
        <f>E23</f>
        <v>OMEGA project, s.r.o.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58.2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151" t="s">
        <v>34</v>
      </c>
      <c r="J89" s="38" t="str">
        <f>E26</f>
        <v>Vít Včeliš, 724538658, vitvcelis@seznam.cz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148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200"/>
      <c r="B91" s="201"/>
      <c r="C91" s="202" t="s">
        <v>130</v>
      </c>
      <c r="D91" s="203" t="s">
        <v>57</v>
      </c>
      <c r="E91" s="203" t="s">
        <v>53</v>
      </c>
      <c r="F91" s="203" t="s">
        <v>54</v>
      </c>
      <c r="G91" s="203" t="s">
        <v>131</v>
      </c>
      <c r="H91" s="203" t="s">
        <v>132</v>
      </c>
      <c r="I91" s="204" t="s">
        <v>133</v>
      </c>
      <c r="J91" s="203" t="s">
        <v>115</v>
      </c>
      <c r="K91" s="205" t="s">
        <v>134</v>
      </c>
      <c r="L91" s="206"/>
      <c r="M91" s="94" t="s">
        <v>19</v>
      </c>
      <c r="N91" s="95" t="s">
        <v>42</v>
      </c>
      <c r="O91" s="95" t="s">
        <v>135</v>
      </c>
      <c r="P91" s="95" t="s">
        <v>136</v>
      </c>
      <c r="Q91" s="95" t="s">
        <v>137</v>
      </c>
      <c r="R91" s="95" t="s">
        <v>138</v>
      </c>
      <c r="S91" s="95" t="s">
        <v>139</v>
      </c>
      <c r="T91" s="96" t="s">
        <v>140</v>
      </c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</row>
    <row r="92" s="2" customFormat="1" ht="22.8" customHeight="1">
      <c r="A92" s="40"/>
      <c r="B92" s="41"/>
      <c r="C92" s="101" t="s">
        <v>141</v>
      </c>
      <c r="D92" s="42"/>
      <c r="E92" s="42"/>
      <c r="F92" s="42"/>
      <c r="G92" s="42"/>
      <c r="H92" s="42"/>
      <c r="I92" s="148"/>
      <c r="J92" s="207">
        <f>BK92</f>
        <v>0</v>
      </c>
      <c r="K92" s="42"/>
      <c r="L92" s="46"/>
      <c r="M92" s="97"/>
      <c r="N92" s="208"/>
      <c r="O92" s="98"/>
      <c r="P92" s="209">
        <f>P93</f>
        <v>0</v>
      </c>
      <c r="Q92" s="98"/>
      <c r="R92" s="209">
        <f>R93</f>
        <v>0</v>
      </c>
      <c r="S92" s="98"/>
      <c r="T92" s="210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116</v>
      </c>
      <c r="BK92" s="211">
        <f>BK93</f>
        <v>0</v>
      </c>
    </row>
    <row r="93" s="12" customFormat="1" ht="25.92" customHeight="1">
      <c r="A93" s="12"/>
      <c r="B93" s="212"/>
      <c r="C93" s="213"/>
      <c r="D93" s="214" t="s">
        <v>71</v>
      </c>
      <c r="E93" s="215" t="s">
        <v>361</v>
      </c>
      <c r="F93" s="215" t="s">
        <v>362</v>
      </c>
      <c r="G93" s="213"/>
      <c r="H93" s="213"/>
      <c r="I93" s="216"/>
      <c r="J93" s="217">
        <f>BK93</f>
        <v>0</v>
      </c>
      <c r="K93" s="213"/>
      <c r="L93" s="218"/>
      <c r="M93" s="219"/>
      <c r="N93" s="220"/>
      <c r="O93" s="220"/>
      <c r="P93" s="221">
        <f>P94</f>
        <v>0</v>
      </c>
      <c r="Q93" s="220"/>
      <c r="R93" s="221">
        <f>R94</f>
        <v>0</v>
      </c>
      <c r="S93" s="220"/>
      <c r="T93" s="222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23" t="s">
        <v>81</v>
      </c>
      <c r="AT93" s="224" t="s">
        <v>71</v>
      </c>
      <c r="AU93" s="224" t="s">
        <v>72</v>
      </c>
      <c r="AY93" s="223" t="s">
        <v>144</v>
      </c>
      <c r="BK93" s="225">
        <f>BK94</f>
        <v>0</v>
      </c>
    </row>
    <row r="94" s="12" customFormat="1" ht="22.8" customHeight="1">
      <c r="A94" s="12"/>
      <c r="B94" s="212"/>
      <c r="C94" s="213"/>
      <c r="D94" s="214" t="s">
        <v>71</v>
      </c>
      <c r="E94" s="226" t="s">
        <v>363</v>
      </c>
      <c r="F94" s="226" t="s">
        <v>91</v>
      </c>
      <c r="G94" s="213"/>
      <c r="H94" s="213"/>
      <c r="I94" s="216"/>
      <c r="J94" s="227">
        <f>BK94</f>
        <v>0</v>
      </c>
      <c r="K94" s="213"/>
      <c r="L94" s="218"/>
      <c r="M94" s="219"/>
      <c r="N94" s="220"/>
      <c r="O94" s="220"/>
      <c r="P94" s="221">
        <f>P95+P99+P108+P125+P135</f>
        <v>0</v>
      </c>
      <c r="Q94" s="220"/>
      <c r="R94" s="221">
        <f>R95+R99+R108+R125+R135</f>
        <v>0</v>
      </c>
      <c r="S94" s="220"/>
      <c r="T94" s="222">
        <f>T95+T99+T108+T125+T135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23" t="s">
        <v>81</v>
      </c>
      <c r="AT94" s="224" t="s">
        <v>71</v>
      </c>
      <c r="AU94" s="224" t="s">
        <v>79</v>
      </c>
      <c r="AY94" s="223" t="s">
        <v>144</v>
      </c>
      <c r="BK94" s="225">
        <f>BK95+BK99+BK108+BK125+BK135</f>
        <v>0</v>
      </c>
    </row>
    <row r="95" s="12" customFormat="1" ht="20.88" customHeight="1">
      <c r="A95" s="12"/>
      <c r="B95" s="212"/>
      <c r="C95" s="213"/>
      <c r="D95" s="214" t="s">
        <v>71</v>
      </c>
      <c r="E95" s="226" t="s">
        <v>1148</v>
      </c>
      <c r="F95" s="226" t="s">
        <v>1149</v>
      </c>
      <c r="G95" s="213"/>
      <c r="H95" s="213"/>
      <c r="I95" s="216"/>
      <c r="J95" s="227">
        <f>BK95</f>
        <v>0</v>
      </c>
      <c r="K95" s="213"/>
      <c r="L95" s="218"/>
      <c r="M95" s="219"/>
      <c r="N95" s="220"/>
      <c r="O95" s="220"/>
      <c r="P95" s="221">
        <f>SUM(P96:P98)</f>
        <v>0</v>
      </c>
      <c r="Q95" s="220"/>
      <c r="R95" s="221">
        <f>SUM(R96:R98)</f>
        <v>0</v>
      </c>
      <c r="S95" s="220"/>
      <c r="T95" s="222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23" t="s">
        <v>79</v>
      </c>
      <c r="AT95" s="224" t="s">
        <v>71</v>
      </c>
      <c r="AU95" s="224" t="s">
        <v>81</v>
      </c>
      <c r="AY95" s="223" t="s">
        <v>144</v>
      </c>
      <c r="BK95" s="225">
        <f>SUM(BK96:BK98)</f>
        <v>0</v>
      </c>
    </row>
    <row r="96" s="2" customFormat="1" ht="16.5" customHeight="1">
      <c r="A96" s="40"/>
      <c r="B96" s="41"/>
      <c r="C96" s="267" t="s">
        <v>79</v>
      </c>
      <c r="D96" s="267" t="s">
        <v>211</v>
      </c>
      <c r="E96" s="268" t="s">
        <v>79</v>
      </c>
      <c r="F96" s="269" t="s">
        <v>1150</v>
      </c>
      <c r="G96" s="270" t="s">
        <v>1151</v>
      </c>
      <c r="H96" s="271">
        <v>1</v>
      </c>
      <c r="I96" s="272"/>
      <c r="J96" s="273">
        <f>ROUND(I96*H96,2)</f>
        <v>0</v>
      </c>
      <c r="K96" s="269" t="s">
        <v>19</v>
      </c>
      <c r="L96" s="274"/>
      <c r="M96" s="275" t="s">
        <v>19</v>
      </c>
      <c r="N96" s="276" t="s">
        <v>43</v>
      </c>
      <c r="O96" s="86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9" t="s">
        <v>357</v>
      </c>
      <c r="AT96" s="239" t="s">
        <v>211</v>
      </c>
      <c r="AU96" s="239" t="s">
        <v>161</v>
      </c>
      <c r="AY96" s="19" t="s">
        <v>144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9" t="s">
        <v>79</v>
      </c>
      <c r="BK96" s="240">
        <f>ROUND(I96*H96,2)</f>
        <v>0</v>
      </c>
      <c r="BL96" s="19" t="s">
        <v>235</v>
      </c>
      <c r="BM96" s="239" t="s">
        <v>81</v>
      </c>
    </row>
    <row r="97" s="2" customFormat="1" ht="16.5" customHeight="1">
      <c r="A97" s="40"/>
      <c r="B97" s="41"/>
      <c r="C97" s="267" t="s">
        <v>81</v>
      </c>
      <c r="D97" s="267" t="s">
        <v>211</v>
      </c>
      <c r="E97" s="268" t="s">
        <v>81</v>
      </c>
      <c r="F97" s="269" t="s">
        <v>1152</v>
      </c>
      <c r="G97" s="270" t="s">
        <v>327</v>
      </c>
      <c r="H97" s="271">
        <v>13</v>
      </c>
      <c r="I97" s="272"/>
      <c r="J97" s="273">
        <f>ROUND(I97*H97,2)</f>
        <v>0</v>
      </c>
      <c r="K97" s="269" t="s">
        <v>19</v>
      </c>
      <c r="L97" s="274"/>
      <c r="M97" s="275" t="s">
        <v>19</v>
      </c>
      <c r="N97" s="276" t="s">
        <v>43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357</v>
      </c>
      <c r="AT97" s="239" t="s">
        <v>211</v>
      </c>
      <c r="AU97" s="239" t="s">
        <v>161</v>
      </c>
      <c r="AY97" s="19" t="s">
        <v>144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79</v>
      </c>
      <c r="BK97" s="240">
        <f>ROUND(I97*H97,2)</f>
        <v>0</v>
      </c>
      <c r="BL97" s="19" t="s">
        <v>235</v>
      </c>
      <c r="BM97" s="239" t="s">
        <v>151</v>
      </c>
    </row>
    <row r="98" s="2" customFormat="1" ht="16.5" customHeight="1">
      <c r="A98" s="40"/>
      <c r="B98" s="41"/>
      <c r="C98" s="267" t="s">
        <v>161</v>
      </c>
      <c r="D98" s="267" t="s">
        <v>211</v>
      </c>
      <c r="E98" s="268" t="s">
        <v>161</v>
      </c>
      <c r="F98" s="269" t="s">
        <v>1153</v>
      </c>
      <c r="G98" s="270" t="s">
        <v>1151</v>
      </c>
      <c r="H98" s="271">
        <v>2</v>
      </c>
      <c r="I98" s="272"/>
      <c r="J98" s="273">
        <f>ROUND(I98*H98,2)</f>
        <v>0</v>
      </c>
      <c r="K98" s="269" t="s">
        <v>19</v>
      </c>
      <c r="L98" s="274"/>
      <c r="M98" s="275" t="s">
        <v>19</v>
      </c>
      <c r="N98" s="276" t="s">
        <v>43</v>
      </c>
      <c r="O98" s="86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357</v>
      </c>
      <c r="AT98" s="239" t="s">
        <v>211</v>
      </c>
      <c r="AU98" s="239" t="s">
        <v>161</v>
      </c>
      <c r="AY98" s="19" t="s">
        <v>144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79</v>
      </c>
      <c r="BK98" s="240">
        <f>ROUND(I98*H98,2)</f>
        <v>0</v>
      </c>
      <c r="BL98" s="19" t="s">
        <v>235</v>
      </c>
      <c r="BM98" s="239" t="s">
        <v>175</v>
      </c>
    </row>
    <row r="99" s="12" customFormat="1" ht="20.88" customHeight="1">
      <c r="A99" s="12"/>
      <c r="B99" s="212"/>
      <c r="C99" s="213"/>
      <c r="D99" s="214" t="s">
        <v>71</v>
      </c>
      <c r="E99" s="226" t="s">
        <v>1154</v>
      </c>
      <c r="F99" s="226" t="s">
        <v>1155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SUM(P100:P107)</f>
        <v>0</v>
      </c>
      <c r="Q99" s="220"/>
      <c r="R99" s="221">
        <f>SUM(R100:R107)</f>
        <v>0</v>
      </c>
      <c r="S99" s="220"/>
      <c r="T99" s="222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79</v>
      </c>
      <c r="AT99" s="224" t="s">
        <v>71</v>
      </c>
      <c r="AU99" s="224" t="s">
        <v>81</v>
      </c>
      <c r="AY99" s="223" t="s">
        <v>144</v>
      </c>
      <c r="BK99" s="225">
        <f>SUM(BK100:BK107)</f>
        <v>0</v>
      </c>
    </row>
    <row r="100" s="2" customFormat="1" ht="16.5" customHeight="1">
      <c r="A100" s="40"/>
      <c r="B100" s="41"/>
      <c r="C100" s="267" t="s">
        <v>151</v>
      </c>
      <c r="D100" s="267" t="s">
        <v>211</v>
      </c>
      <c r="E100" s="268" t="s">
        <v>151</v>
      </c>
      <c r="F100" s="269" t="s">
        <v>1156</v>
      </c>
      <c r="G100" s="270" t="s">
        <v>327</v>
      </c>
      <c r="H100" s="271">
        <v>8</v>
      </c>
      <c r="I100" s="272"/>
      <c r="J100" s="273">
        <f>ROUND(I100*H100,2)</f>
        <v>0</v>
      </c>
      <c r="K100" s="269" t="s">
        <v>19</v>
      </c>
      <c r="L100" s="274"/>
      <c r="M100" s="275" t="s">
        <v>19</v>
      </c>
      <c r="N100" s="27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357</v>
      </c>
      <c r="AT100" s="239" t="s">
        <v>211</v>
      </c>
      <c r="AU100" s="239" t="s">
        <v>161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235</v>
      </c>
      <c r="BM100" s="239" t="s">
        <v>190</v>
      </c>
    </row>
    <row r="101" s="2" customFormat="1" ht="16.5" customHeight="1">
      <c r="A101" s="40"/>
      <c r="B101" s="41"/>
      <c r="C101" s="267" t="s">
        <v>171</v>
      </c>
      <c r="D101" s="267" t="s">
        <v>211</v>
      </c>
      <c r="E101" s="268" t="s">
        <v>171</v>
      </c>
      <c r="F101" s="269" t="s">
        <v>1157</v>
      </c>
      <c r="G101" s="270" t="s">
        <v>327</v>
      </c>
      <c r="H101" s="271">
        <v>41</v>
      </c>
      <c r="I101" s="272"/>
      <c r="J101" s="273">
        <f>ROUND(I101*H101,2)</f>
        <v>0</v>
      </c>
      <c r="K101" s="269" t="s">
        <v>19</v>
      </c>
      <c r="L101" s="274"/>
      <c r="M101" s="275" t="s">
        <v>19</v>
      </c>
      <c r="N101" s="27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357</v>
      </c>
      <c r="AT101" s="239" t="s">
        <v>211</v>
      </c>
      <c r="AU101" s="239" t="s">
        <v>161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235</v>
      </c>
      <c r="BM101" s="239" t="s">
        <v>200</v>
      </c>
    </row>
    <row r="102" s="2" customFormat="1" ht="16.5" customHeight="1">
      <c r="A102" s="40"/>
      <c r="B102" s="41"/>
      <c r="C102" s="267" t="s">
        <v>175</v>
      </c>
      <c r="D102" s="267" t="s">
        <v>211</v>
      </c>
      <c r="E102" s="268" t="s">
        <v>175</v>
      </c>
      <c r="F102" s="269" t="s">
        <v>1158</v>
      </c>
      <c r="G102" s="270" t="s">
        <v>327</v>
      </c>
      <c r="H102" s="271">
        <v>1</v>
      </c>
      <c r="I102" s="272"/>
      <c r="J102" s="273">
        <f>ROUND(I102*H102,2)</f>
        <v>0</v>
      </c>
      <c r="K102" s="269" t="s">
        <v>19</v>
      </c>
      <c r="L102" s="274"/>
      <c r="M102" s="275" t="s">
        <v>19</v>
      </c>
      <c r="N102" s="276" t="s">
        <v>43</v>
      </c>
      <c r="O102" s="86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357</v>
      </c>
      <c r="AT102" s="239" t="s">
        <v>211</v>
      </c>
      <c r="AU102" s="239" t="s">
        <v>161</v>
      </c>
      <c r="AY102" s="19" t="s">
        <v>144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79</v>
      </c>
      <c r="BK102" s="240">
        <f>ROUND(I102*H102,2)</f>
        <v>0</v>
      </c>
      <c r="BL102" s="19" t="s">
        <v>235</v>
      </c>
      <c r="BM102" s="239" t="s">
        <v>210</v>
      </c>
    </row>
    <row r="103" s="2" customFormat="1" ht="16.5" customHeight="1">
      <c r="A103" s="40"/>
      <c r="B103" s="41"/>
      <c r="C103" s="267" t="s">
        <v>180</v>
      </c>
      <c r="D103" s="267" t="s">
        <v>211</v>
      </c>
      <c r="E103" s="268" t="s">
        <v>180</v>
      </c>
      <c r="F103" s="269" t="s">
        <v>1159</v>
      </c>
      <c r="G103" s="270" t="s">
        <v>1151</v>
      </c>
      <c r="H103" s="271">
        <v>1</v>
      </c>
      <c r="I103" s="272"/>
      <c r="J103" s="273">
        <f>ROUND(I103*H103,2)</f>
        <v>0</v>
      </c>
      <c r="K103" s="269" t="s">
        <v>19</v>
      </c>
      <c r="L103" s="274"/>
      <c r="M103" s="275" t="s">
        <v>19</v>
      </c>
      <c r="N103" s="27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357</v>
      </c>
      <c r="AT103" s="239" t="s">
        <v>211</v>
      </c>
      <c r="AU103" s="239" t="s">
        <v>161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235</v>
      </c>
      <c r="BM103" s="239" t="s">
        <v>222</v>
      </c>
    </row>
    <row r="104" s="2" customFormat="1" ht="16.5" customHeight="1">
      <c r="A104" s="40"/>
      <c r="B104" s="41"/>
      <c r="C104" s="267" t="s">
        <v>190</v>
      </c>
      <c r="D104" s="267" t="s">
        <v>211</v>
      </c>
      <c r="E104" s="268" t="s">
        <v>190</v>
      </c>
      <c r="F104" s="269" t="s">
        <v>1160</v>
      </c>
      <c r="G104" s="270" t="s">
        <v>1151</v>
      </c>
      <c r="H104" s="271">
        <v>2</v>
      </c>
      <c r="I104" s="272"/>
      <c r="J104" s="273">
        <f>ROUND(I104*H104,2)</f>
        <v>0</v>
      </c>
      <c r="K104" s="269" t="s">
        <v>19</v>
      </c>
      <c r="L104" s="274"/>
      <c r="M104" s="275" t="s">
        <v>19</v>
      </c>
      <c r="N104" s="276" t="s">
        <v>43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357</v>
      </c>
      <c r="AT104" s="239" t="s">
        <v>211</v>
      </c>
      <c r="AU104" s="239" t="s">
        <v>161</v>
      </c>
      <c r="AY104" s="19" t="s">
        <v>144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79</v>
      </c>
      <c r="BK104" s="240">
        <f>ROUND(I104*H104,2)</f>
        <v>0</v>
      </c>
      <c r="BL104" s="19" t="s">
        <v>235</v>
      </c>
      <c r="BM104" s="239" t="s">
        <v>235</v>
      </c>
    </row>
    <row r="105" s="2" customFormat="1" ht="16.5" customHeight="1">
      <c r="A105" s="40"/>
      <c r="B105" s="41"/>
      <c r="C105" s="267" t="s">
        <v>194</v>
      </c>
      <c r="D105" s="267" t="s">
        <v>211</v>
      </c>
      <c r="E105" s="268" t="s">
        <v>194</v>
      </c>
      <c r="F105" s="269" t="s">
        <v>1161</v>
      </c>
      <c r="G105" s="270" t="s">
        <v>327</v>
      </c>
      <c r="H105" s="271">
        <v>49</v>
      </c>
      <c r="I105" s="272"/>
      <c r="J105" s="273">
        <f>ROUND(I105*H105,2)</f>
        <v>0</v>
      </c>
      <c r="K105" s="269" t="s">
        <v>19</v>
      </c>
      <c r="L105" s="274"/>
      <c r="M105" s="275" t="s">
        <v>19</v>
      </c>
      <c r="N105" s="276" t="s">
        <v>43</v>
      </c>
      <c r="O105" s="86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357</v>
      </c>
      <c r="AT105" s="239" t="s">
        <v>211</v>
      </c>
      <c r="AU105" s="239" t="s">
        <v>161</v>
      </c>
      <c r="AY105" s="19" t="s">
        <v>144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79</v>
      </c>
      <c r="BK105" s="240">
        <f>ROUND(I105*H105,2)</f>
        <v>0</v>
      </c>
      <c r="BL105" s="19" t="s">
        <v>235</v>
      </c>
      <c r="BM105" s="239" t="s">
        <v>269</v>
      </c>
    </row>
    <row r="106" s="2" customFormat="1" ht="16.5" customHeight="1">
      <c r="A106" s="40"/>
      <c r="B106" s="41"/>
      <c r="C106" s="267" t="s">
        <v>200</v>
      </c>
      <c r="D106" s="267" t="s">
        <v>211</v>
      </c>
      <c r="E106" s="268" t="s">
        <v>200</v>
      </c>
      <c r="F106" s="269" t="s">
        <v>1162</v>
      </c>
      <c r="G106" s="270" t="s">
        <v>1151</v>
      </c>
      <c r="H106" s="271">
        <v>5</v>
      </c>
      <c r="I106" s="272"/>
      <c r="J106" s="273">
        <f>ROUND(I106*H106,2)</f>
        <v>0</v>
      </c>
      <c r="K106" s="269" t="s">
        <v>19</v>
      </c>
      <c r="L106" s="274"/>
      <c r="M106" s="275" t="s">
        <v>19</v>
      </c>
      <c r="N106" s="27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357</v>
      </c>
      <c r="AT106" s="239" t="s">
        <v>211</v>
      </c>
      <c r="AU106" s="239" t="s">
        <v>161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235</v>
      </c>
      <c r="BM106" s="239" t="s">
        <v>282</v>
      </c>
    </row>
    <row r="107" s="2" customFormat="1" ht="16.5" customHeight="1">
      <c r="A107" s="40"/>
      <c r="B107" s="41"/>
      <c r="C107" s="267" t="s">
        <v>206</v>
      </c>
      <c r="D107" s="267" t="s">
        <v>211</v>
      </c>
      <c r="E107" s="268" t="s">
        <v>206</v>
      </c>
      <c r="F107" s="269" t="s">
        <v>1163</v>
      </c>
      <c r="G107" s="270" t="s">
        <v>1151</v>
      </c>
      <c r="H107" s="271">
        <v>5</v>
      </c>
      <c r="I107" s="272"/>
      <c r="J107" s="273">
        <f>ROUND(I107*H107,2)</f>
        <v>0</v>
      </c>
      <c r="K107" s="269" t="s">
        <v>19</v>
      </c>
      <c r="L107" s="274"/>
      <c r="M107" s="275" t="s">
        <v>19</v>
      </c>
      <c r="N107" s="27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357</v>
      </c>
      <c r="AT107" s="239" t="s">
        <v>211</v>
      </c>
      <c r="AU107" s="239" t="s">
        <v>161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235</v>
      </c>
      <c r="BM107" s="239" t="s">
        <v>295</v>
      </c>
    </row>
    <row r="108" s="12" customFormat="1" ht="20.88" customHeight="1">
      <c r="A108" s="12"/>
      <c r="B108" s="212"/>
      <c r="C108" s="213"/>
      <c r="D108" s="214" t="s">
        <v>71</v>
      </c>
      <c r="E108" s="226" t="s">
        <v>1164</v>
      </c>
      <c r="F108" s="226" t="s">
        <v>1165</v>
      </c>
      <c r="G108" s="213"/>
      <c r="H108" s="213"/>
      <c r="I108" s="216"/>
      <c r="J108" s="227">
        <f>BK108</f>
        <v>0</v>
      </c>
      <c r="K108" s="213"/>
      <c r="L108" s="218"/>
      <c r="M108" s="219"/>
      <c r="N108" s="220"/>
      <c r="O108" s="220"/>
      <c r="P108" s="221">
        <f>SUM(P109:P124)</f>
        <v>0</v>
      </c>
      <c r="Q108" s="220"/>
      <c r="R108" s="221">
        <f>SUM(R109:R124)</f>
        <v>0</v>
      </c>
      <c r="S108" s="220"/>
      <c r="T108" s="222">
        <f>SUM(T109:T124)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3" t="s">
        <v>79</v>
      </c>
      <c r="AT108" s="224" t="s">
        <v>71</v>
      </c>
      <c r="AU108" s="224" t="s">
        <v>81</v>
      </c>
      <c r="AY108" s="223" t="s">
        <v>144</v>
      </c>
      <c r="BK108" s="225">
        <f>SUM(BK109:BK124)</f>
        <v>0</v>
      </c>
    </row>
    <row r="109" s="2" customFormat="1" ht="16.5" customHeight="1">
      <c r="A109" s="40"/>
      <c r="B109" s="41"/>
      <c r="C109" s="267" t="s">
        <v>210</v>
      </c>
      <c r="D109" s="267" t="s">
        <v>211</v>
      </c>
      <c r="E109" s="268" t="s">
        <v>210</v>
      </c>
      <c r="F109" s="269" t="s">
        <v>1166</v>
      </c>
      <c r="G109" s="270" t="s">
        <v>327</v>
      </c>
      <c r="H109" s="271">
        <v>65</v>
      </c>
      <c r="I109" s="272"/>
      <c r="J109" s="273">
        <f>ROUND(I109*H109,2)</f>
        <v>0</v>
      </c>
      <c r="K109" s="269" t="s">
        <v>19</v>
      </c>
      <c r="L109" s="274"/>
      <c r="M109" s="275" t="s">
        <v>19</v>
      </c>
      <c r="N109" s="276" t="s">
        <v>43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357</v>
      </c>
      <c r="AT109" s="239" t="s">
        <v>211</v>
      </c>
      <c r="AU109" s="239" t="s">
        <v>161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235</v>
      </c>
      <c r="BM109" s="239" t="s">
        <v>311</v>
      </c>
    </row>
    <row r="110" s="2" customFormat="1" ht="16.5" customHeight="1">
      <c r="A110" s="40"/>
      <c r="B110" s="41"/>
      <c r="C110" s="267" t="s">
        <v>218</v>
      </c>
      <c r="D110" s="267" t="s">
        <v>211</v>
      </c>
      <c r="E110" s="268" t="s">
        <v>218</v>
      </c>
      <c r="F110" s="269" t="s">
        <v>1167</v>
      </c>
      <c r="G110" s="270" t="s">
        <v>327</v>
      </c>
      <c r="H110" s="271">
        <v>5</v>
      </c>
      <c r="I110" s="272"/>
      <c r="J110" s="273">
        <f>ROUND(I110*H110,2)</f>
        <v>0</v>
      </c>
      <c r="K110" s="269" t="s">
        <v>19</v>
      </c>
      <c r="L110" s="274"/>
      <c r="M110" s="275" t="s">
        <v>19</v>
      </c>
      <c r="N110" s="276" t="s">
        <v>43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357</v>
      </c>
      <c r="AT110" s="239" t="s">
        <v>211</v>
      </c>
      <c r="AU110" s="239" t="s">
        <v>161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235</v>
      </c>
      <c r="BM110" s="239" t="s">
        <v>324</v>
      </c>
    </row>
    <row r="111" s="2" customFormat="1" ht="16.5" customHeight="1">
      <c r="A111" s="40"/>
      <c r="B111" s="41"/>
      <c r="C111" s="267" t="s">
        <v>222</v>
      </c>
      <c r="D111" s="267" t="s">
        <v>211</v>
      </c>
      <c r="E111" s="268" t="s">
        <v>222</v>
      </c>
      <c r="F111" s="269" t="s">
        <v>1168</v>
      </c>
      <c r="G111" s="270" t="s">
        <v>327</v>
      </c>
      <c r="H111" s="271">
        <v>25</v>
      </c>
      <c r="I111" s="272"/>
      <c r="J111" s="273">
        <f>ROUND(I111*H111,2)</f>
        <v>0</v>
      </c>
      <c r="K111" s="269" t="s">
        <v>19</v>
      </c>
      <c r="L111" s="274"/>
      <c r="M111" s="275" t="s">
        <v>19</v>
      </c>
      <c r="N111" s="276" t="s">
        <v>43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357</v>
      </c>
      <c r="AT111" s="239" t="s">
        <v>211</v>
      </c>
      <c r="AU111" s="239" t="s">
        <v>161</v>
      </c>
      <c r="AY111" s="19" t="s">
        <v>144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79</v>
      </c>
      <c r="BK111" s="240">
        <f>ROUND(I111*H111,2)</f>
        <v>0</v>
      </c>
      <c r="BL111" s="19" t="s">
        <v>235</v>
      </c>
      <c r="BM111" s="239" t="s">
        <v>336</v>
      </c>
    </row>
    <row r="112" s="2" customFormat="1" ht="16.5" customHeight="1">
      <c r="A112" s="40"/>
      <c r="B112" s="41"/>
      <c r="C112" s="267" t="s">
        <v>8</v>
      </c>
      <c r="D112" s="267" t="s">
        <v>211</v>
      </c>
      <c r="E112" s="268" t="s">
        <v>8</v>
      </c>
      <c r="F112" s="269" t="s">
        <v>1169</v>
      </c>
      <c r="G112" s="270" t="s">
        <v>1151</v>
      </c>
      <c r="H112" s="271">
        <v>1</v>
      </c>
      <c r="I112" s="272"/>
      <c r="J112" s="273">
        <f>ROUND(I112*H112,2)</f>
        <v>0</v>
      </c>
      <c r="K112" s="269" t="s">
        <v>19</v>
      </c>
      <c r="L112" s="274"/>
      <c r="M112" s="275" t="s">
        <v>19</v>
      </c>
      <c r="N112" s="276" t="s">
        <v>43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357</v>
      </c>
      <c r="AT112" s="239" t="s">
        <v>211</v>
      </c>
      <c r="AU112" s="239" t="s">
        <v>161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235</v>
      </c>
      <c r="BM112" s="239" t="s">
        <v>348</v>
      </c>
    </row>
    <row r="113" s="2" customFormat="1" ht="16.5" customHeight="1">
      <c r="A113" s="40"/>
      <c r="B113" s="41"/>
      <c r="C113" s="267" t="s">
        <v>235</v>
      </c>
      <c r="D113" s="267" t="s">
        <v>211</v>
      </c>
      <c r="E113" s="268" t="s">
        <v>235</v>
      </c>
      <c r="F113" s="269" t="s">
        <v>1170</v>
      </c>
      <c r="G113" s="270" t="s">
        <v>327</v>
      </c>
      <c r="H113" s="271">
        <v>25</v>
      </c>
      <c r="I113" s="272"/>
      <c r="J113" s="273">
        <f>ROUND(I113*H113,2)</f>
        <v>0</v>
      </c>
      <c r="K113" s="269" t="s">
        <v>19</v>
      </c>
      <c r="L113" s="274"/>
      <c r="M113" s="275" t="s">
        <v>19</v>
      </c>
      <c r="N113" s="27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357</v>
      </c>
      <c r="AT113" s="239" t="s">
        <v>211</v>
      </c>
      <c r="AU113" s="239" t="s">
        <v>161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235</v>
      </c>
      <c r="BM113" s="239" t="s">
        <v>357</v>
      </c>
    </row>
    <row r="114" s="2" customFormat="1" ht="16.5" customHeight="1">
      <c r="A114" s="40"/>
      <c r="B114" s="41"/>
      <c r="C114" s="267" t="s">
        <v>252</v>
      </c>
      <c r="D114" s="267" t="s">
        <v>211</v>
      </c>
      <c r="E114" s="268" t="s">
        <v>252</v>
      </c>
      <c r="F114" s="269" t="s">
        <v>1171</v>
      </c>
      <c r="G114" s="270" t="s">
        <v>327</v>
      </c>
      <c r="H114" s="271">
        <v>40</v>
      </c>
      <c r="I114" s="272"/>
      <c r="J114" s="273">
        <f>ROUND(I114*H114,2)</f>
        <v>0</v>
      </c>
      <c r="K114" s="269" t="s">
        <v>19</v>
      </c>
      <c r="L114" s="274"/>
      <c r="M114" s="275" t="s">
        <v>19</v>
      </c>
      <c r="N114" s="276" t="s">
        <v>43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357</v>
      </c>
      <c r="AT114" s="239" t="s">
        <v>211</v>
      </c>
      <c r="AU114" s="239" t="s">
        <v>161</v>
      </c>
      <c r="AY114" s="19" t="s">
        <v>144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79</v>
      </c>
      <c r="BK114" s="240">
        <f>ROUND(I114*H114,2)</f>
        <v>0</v>
      </c>
      <c r="BL114" s="19" t="s">
        <v>235</v>
      </c>
      <c r="BM114" s="239" t="s">
        <v>371</v>
      </c>
    </row>
    <row r="115" s="2" customFormat="1" ht="16.5" customHeight="1">
      <c r="A115" s="40"/>
      <c r="B115" s="41"/>
      <c r="C115" s="267" t="s">
        <v>269</v>
      </c>
      <c r="D115" s="267" t="s">
        <v>211</v>
      </c>
      <c r="E115" s="268" t="s">
        <v>269</v>
      </c>
      <c r="F115" s="269" t="s">
        <v>1172</v>
      </c>
      <c r="G115" s="270" t="s">
        <v>327</v>
      </c>
      <c r="H115" s="271">
        <v>2.5</v>
      </c>
      <c r="I115" s="272"/>
      <c r="J115" s="273">
        <f>ROUND(I115*H115,2)</f>
        <v>0</v>
      </c>
      <c r="K115" s="269" t="s">
        <v>19</v>
      </c>
      <c r="L115" s="274"/>
      <c r="M115" s="275" t="s">
        <v>19</v>
      </c>
      <c r="N115" s="276" t="s">
        <v>43</v>
      </c>
      <c r="O115" s="86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357</v>
      </c>
      <c r="AT115" s="239" t="s">
        <v>211</v>
      </c>
      <c r="AU115" s="239" t="s">
        <v>161</v>
      </c>
      <c r="AY115" s="19" t="s">
        <v>144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79</v>
      </c>
      <c r="BK115" s="240">
        <f>ROUND(I115*H115,2)</f>
        <v>0</v>
      </c>
      <c r="BL115" s="19" t="s">
        <v>235</v>
      </c>
      <c r="BM115" s="239" t="s">
        <v>383</v>
      </c>
    </row>
    <row r="116" s="2" customFormat="1" ht="16.5" customHeight="1">
      <c r="A116" s="40"/>
      <c r="B116" s="41"/>
      <c r="C116" s="267" t="s">
        <v>274</v>
      </c>
      <c r="D116" s="267" t="s">
        <v>211</v>
      </c>
      <c r="E116" s="268" t="s">
        <v>274</v>
      </c>
      <c r="F116" s="269" t="s">
        <v>1173</v>
      </c>
      <c r="G116" s="270" t="s">
        <v>327</v>
      </c>
      <c r="H116" s="271">
        <v>2.5</v>
      </c>
      <c r="I116" s="272"/>
      <c r="J116" s="273">
        <f>ROUND(I116*H116,2)</f>
        <v>0</v>
      </c>
      <c r="K116" s="269" t="s">
        <v>19</v>
      </c>
      <c r="L116" s="274"/>
      <c r="M116" s="275" t="s">
        <v>19</v>
      </c>
      <c r="N116" s="276" t="s">
        <v>43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357</v>
      </c>
      <c r="AT116" s="239" t="s">
        <v>211</v>
      </c>
      <c r="AU116" s="239" t="s">
        <v>161</v>
      </c>
      <c r="AY116" s="19" t="s">
        <v>144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79</v>
      </c>
      <c r="BK116" s="240">
        <f>ROUND(I116*H116,2)</f>
        <v>0</v>
      </c>
      <c r="BL116" s="19" t="s">
        <v>235</v>
      </c>
      <c r="BM116" s="239" t="s">
        <v>394</v>
      </c>
    </row>
    <row r="117" s="2" customFormat="1" ht="24" customHeight="1">
      <c r="A117" s="40"/>
      <c r="B117" s="41"/>
      <c r="C117" s="267" t="s">
        <v>282</v>
      </c>
      <c r="D117" s="267" t="s">
        <v>211</v>
      </c>
      <c r="E117" s="268" t="s">
        <v>282</v>
      </c>
      <c r="F117" s="269" t="s">
        <v>1174</v>
      </c>
      <c r="G117" s="270" t="s">
        <v>738</v>
      </c>
      <c r="H117" s="271">
        <v>3</v>
      </c>
      <c r="I117" s="272"/>
      <c r="J117" s="273">
        <f>ROUND(I117*H117,2)</f>
        <v>0</v>
      </c>
      <c r="K117" s="269" t="s">
        <v>19</v>
      </c>
      <c r="L117" s="274"/>
      <c r="M117" s="275" t="s">
        <v>19</v>
      </c>
      <c r="N117" s="276" t="s">
        <v>43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357</v>
      </c>
      <c r="AT117" s="239" t="s">
        <v>211</v>
      </c>
      <c r="AU117" s="239" t="s">
        <v>161</v>
      </c>
      <c r="AY117" s="19" t="s">
        <v>144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79</v>
      </c>
      <c r="BK117" s="240">
        <f>ROUND(I117*H117,2)</f>
        <v>0</v>
      </c>
      <c r="BL117" s="19" t="s">
        <v>235</v>
      </c>
      <c r="BM117" s="239" t="s">
        <v>405</v>
      </c>
    </row>
    <row r="118" s="2" customFormat="1" ht="48" customHeight="1">
      <c r="A118" s="40"/>
      <c r="B118" s="41"/>
      <c r="C118" s="267" t="s">
        <v>7</v>
      </c>
      <c r="D118" s="267" t="s">
        <v>211</v>
      </c>
      <c r="E118" s="268" t="s">
        <v>7</v>
      </c>
      <c r="F118" s="269" t="s">
        <v>1175</v>
      </c>
      <c r="G118" s="270" t="s">
        <v>1151</v>
      </c>
      <c r="H118" s="271">
        <v>1</v>
      </c>
      <c r="I118" s="272"/>
      <c r="J118" s="273">
        <f>ROUND(I118*H118,2)</f>
        <v>0</v>
      </c>
      <c r="K118" s="269" t="s">
        <v>19</v>
      </c>
      <c r="L118" s="274"/>
      <c r="M118" s="275" t="s">
        <v>19</v>
      </c>
      <c r="N118" s="27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357</v>
      </c>
      <c r="AT118" s="239" t="s">
        <v>211</v>
      </c>
      <c r="AU118" s="239" t="s">
        <v>161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235</v>
      </c>
      <c r="BM118" s="239" t="s">
        <v>429</v>
      </c>
    </row>
    <row r="119" s="2" customFormat="1" ht="16.5" customHeight="1">
      <c r="A119" s="40"/>
      <c r="B119" s="41"/>
      <c r="C119" s="267" t="s">
        <v>295</v>
      </c>
      <c r="D119" s="267" t="s">
        <v>211</v>
      </c>
      <c r="E119" s="268" t="s">
        <v>295</v>
      </c>
      <c r="F119" s="269" t="s">
        <v>1176</v>
      </c>
      <c r="G119" s="270" t="s">
        <v>1151</v>
      </c>
      <c r="H119" s="271">
        <v>1</v>
      </c>
      <c r="I119" s="272"/>
      <c r="J119" s="273">
        <f>ROUND(I119*H119,2)</f>
        <v>0</v>
      </c>
      <c r="K119" s="269" t="s">
        <v>19</v>
      </c>
      <c r="L119" s="274"/>
      <c r="M119" s="275" t="s">
        <v>19</v>
      </c>
      <c r="N119" s="276" t="s">
        <v>43</v>
      </c>
      <c r="O119" s="86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357</v>
      </c>
      <c r="AT119" s="239" t="s">
        <v>211</v>
      </c>
      <c r="AU119" s="239" t="s">
        <v>161</v>
      </c>
      <c r="AY119" s="19" t="s">
        <v>144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79</v>
      </c>
      <c r="BK119" s="240">
        <f>ROUND(I119*H119,2)</f>
        <v>0</v>
      </c>
      <c r="BL119" s="19" t="s">
        <v>235</v>
      </c>
      <c r="BM119" s="239" t="s">
        <v>441</v>
      </c>
    </row>
    <row r="120" s="2" customFormat="1" ht="16.5" customHeight="1">
      <c r="A120" s="40"/>
      <c r="B120" s="41"/>
      <c r="C120" s="267" t="s">
        <v>304</v>
      </c>
      <c r="D120" s="267" t="s">
        <v>211</v>
      </c>
      <c r="E120" s="268" t="s">
        <v>304</v>
      </c>
      <c r="F120" s="269" t="s">
        <v>1177</v>
      </c>
      <c r="G120" s="270" t="s">
        <v>1151</v>
      </c>
      <c r="H120" s="271">
        <v>1</v>
      </c>
      <c r="I120" s="272"/>
      <c r="J120" s="273">
        <f>ROUND(I120*H120,2)</f>
        <v>0</v>
      </c>
      <c r="K120" s="269" t="s">
        <v>19</v>
      </c>
      <c r="L120" s="274"/>
      <c r="M120" s="275" t="s">
        <v>19</v>
      </c>
      <c r="N120" s="276" t="s">
        <v>43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357</v>
      </c>
      <c r="AT120" s="239" t="s">
        <v>211</v>
      </c>
      <c r="AU120" s="239" t="s">
        <v>161</v>
      </c>
      <c r="AY120" s="19" t="s">
        <v>144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79</v>
      </c>
      <c r="BK120" s="240">
        <f>ROUND(I120*H120,2)</f>
        <v>0</v>
      </c>
      <c r="BL120" s="19" t="s">
        <v>235</v>
      </c>
      <c r="BM120" s="239" t="s">
        <v>463</v>
      </c>
    </row>
    <row r="121" s="2" customFormat="1" ht="16.5" customHeight="1">
      <c r="A121" s="40"/>
      <c r="B121" s="41"/>
      <c r="C121" s="267" t="s">
        <v>311</v>
      </c>
      <c r="D121" s="267" t="s">
        <v>211</v>
      </c>
      <c r="E121" s="268" t="s">
        <v>311</v>
      </c>
      <c r="F121" s="269" t="s">
        <v>1178</v>
      </c>
      <c r="G121" s="270" t="s">
        <v>214</v>
      </c>
      <c r="H121" s="271">
        <v>3</v>
      </c>
      <c r="I121" s="272"/>
      <c r="J121" s="273">
        <f>ROUND(I121*H121,2)</f>
        <v>0</v>
      </c>
      <c r="K121" s="269" t="s">
        <v>19</v>
      </c>
      <c r="L121" s="274"/>
      <c r="M121" s="275" t="s">
        <v>19</v>
      </c>
      <c r="N121" s="276" t="s">
        <v>43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357</v>
      </c>
      <c r="AT121" s="239" t="s">
        <v>211</v>
      </c>
      <c r="AU121" s="239" t="s">
        <v>161</v>
      </c>
      <c r="AY121" s="19" t="s">
        <v>144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79</v>
      </c>
      <c r="BK121" s="240">
        <f>ROUND(I121*H121,2)</f>
        <v>0</v>
      </c>
      <c r="BL121" s="19" t="s">
        <v>235</v>
      </c>
      <c r="BM121" s="239" t="s">
        <v>475</v>
      </c>
    </row>
    <row r="122" s="2" customFormat="1" ht="16.5" customHeight="1">
      <c r="A122" s="40"/>
      <c r="B122" s="41"/>
      <c r="C122" s="267" t="s">
        <v>320</v>
      </c>
      <c r="D122" s="267" t="s">
        <v>211</v>
      </c>
      <c r="E122" s="268" t="s">
        <v>320</v>
      </c>
      <c r="F122" s="269" t="s">
        <v>1179</v>
      </c>
      <c r="G122" s="270" t="s">
        <v>327</v>
      </c>
      <c r="H122" s="271">
        <v>95</v>
      </c>
      <c r="I122" s="272"/>
      <c r="J122" s="273">
        <f>ROUND(I122*H122,2)</f>
        <v>0</v>
      </c>
      <c r="K122" s="269" t="s">
        <v>19</v>
      </c>
      <c r="L122" s="274"/>
      <c r="M122" s="275" t="s">
        <v>19</v>
      </c>
      <c r="N122" s="276" t="s">
        <v>43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357</v>
      </c>
      <c r="AT122" s="239" t="s">
        <v>211</v>
      </c>
      <c r="AU122" s="239" t="s">
        <v>161</v>
      </c>
      <c r="AY122" s="19" t="s">
        <v>144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79</v>
      </c>
      <c r="BK122" s="240">
        <f>ROUND(I122*H122,2)</f>
        <v>0</v>
      </c>
      <c r="BL122" s="19" t="s">
        <v>235</v>
      </c>
      <c r="BM122" s="239" t="s">
        <v>765</v>
      </c>
    </row>
    <row r="123" s="2" customFormat="1" ht="16.5" customHeight="1">
      <c r="A123" s="40"/>
      <c r="B123" s="41"/>
      <c r="C123" s="267" t="s">
        <v>324</v>
      </c>
      <c r="D123" s="267" t="s">
        <v>211</v>
      </c>
      <c r="E123" s="268" t="s">
        <v>324</v>
      </c>
      <c r="F123" s="269" t="s">
        <v>1180</v>
      </c>
      <c r="G123" s="270" t="s">
        <v>327</v>
      </c>
      <c r="H123" s="271">
        <v>95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43</v>
      </c>
      <c r="O123" s="86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357</v>
      </c>
      <c r="AT123" s="239" t="s">
        <v>211</v>
      </c>
      <c r="AU123" s="239" t="s">
        <v>161</v>
      </c>
      <c r="AY123" s="19" t="s">
        <v>144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79</v>
      </c>
      <c r="BK123" s="240">
        <f>ROUND(I123*H123,2)</f>
        <v>0</v>
      </c>
      <c r="BL123" s="19" t="s">
        <v>235</v>
      </c>
      <c r="BM123" s="239" t="s">
        <v>774</v>
      </c>
    </row>
    <row r="124" s="2" customFormat="1" ht="16.5" customHeight="1">
      <c r="A124" s="40"/>
      <c r="B124" s="41"/>
      <c r="C124" s="267" t="s">
        <v>330</v>
      </c>
      <c r="D124" s="267" t="s">
        <v>211</v>
      </c>
      <c r="E124" s="268" t="s">
        <v>330</v>
      </c>
      <c r="F124" s="269" t="s">
        <v>1181</v>
      </c>
      <c r="G124" s="270" t="s">
        <v>1151</v>
      </c>
      <c r="H124" s="271">
        <v>27</v>
      </c>
      <c r="I124" s="272"/>
      <c r="J124" s="273">
        <f>ROUND(I124*H124,2)</f>
        <v>0</v>
      </c>
      <c r="K124" s="269" t="s">
        <v>19</v>
      </c>
      <c r="L124" s="274"/>
      <c r="M124" s="275" t="s">
        <v>19</v>
      </c>
      <c r="N124" s="276" t="s">
        <v>43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357</v>
      </c>
      <c r="AT124" s="239" t="s">
        <v>211</v>
      </c>
      <c r="AU124" s="239" t="s">
        <v>161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235</v>
      </c>
      <c r="BM124" s="239" t="s">
        <v>782</v>
      </c>
    </row>
    <row r="125" s="12" customFormat="1" ht="20.88" customHeight="1">
      <c r="A125" s="12"/>
      <c r="B125" s="212"/>
      <c r="C125" s="213"/>
      <c r="D125" s="214" t="s">
        <v>71</v>
      </c>
      <c r="E125" s="226" t="s">
        <v>1182</v>
      </c>
      <c r="F125" s="226" t="s">
        <v>1183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SUM(P126:P134)</f>
        <v>0</v>
      </c>
      <c r="Q125" s="220"/>
      <c r="R125" s="221">
        <f>SUM(R126:R134)</f>
        <v>0</v>
      </c>
      <c r="S125" s="220"/>
      <c r="T125" s="22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79</v>
      </c>
      <c r="AT125" s="224" t="s">
        <v>71</v>
      </c>
      <c r="AU125" s="224" t="s">
        <v>81</v>
      </c>
      <c r="AY125" s="223" t="s">
        <v>144</v>
      </c>
      <c r="BK125" s="225">
        <f>SUM(BK126:BK134)</f>
        <v>0</v>
      </c>
    </row>
    <row r="126" s="2" customFormat="1" ht="16.5" customHeight="1">
      <c r="A126" s="40"/>
      <c r="B126" s="41"/>
      <c r="C126" s="267" t="s">
        <v>336</v>
      </c>
      <c r="D126" s="267" t="s">
        <v>211</v>
      </c>
      <c r="E126" s="268" t="s">
        <v>336</v>
      </c>
      <c r="F126" s="269" t="s">
        <v>1184</v>
      </c>
      <c r="G126" s="270" t="s">
        <v>368</v>
      </c>
      <c r="H126" s="271">
        <v>13</v>
      </c>
      <c r="I126" s="272"/>
      <c r="J126" s="273">
        <f>ROUND(I126*H126,2)</f>
        <v>0</v>
      </c>
      <c r="K126" s="269" t="s">
        <v>19</v>
      </c>
      <c r="L126" s="274"/>
      <c r="M126" s="275" t="s">
        <v>19</v>
      </c>
      <c r="N126" s="27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357</v>
      </c>
      <c r="AT126" s="239" t="s">
        <v>211</v>
      </c>
      <c r="AU126" s="239" t="s">
        <v>161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235</v>
      </c>
      <c r="BM126" s="239" t="s">
        <v>790</v>
      </c>
    </row>
    <row r="127" s="2" customFormat="1" ht="16.5" customHeight="1">
      <c r="A127" s="40"/>
      <c r="B127" s="41"/>
      <c r="C127" s="267" t="s">
        <v>344</v>
      </c>
      <c r="D127" s="267" t="s">
        <v>211</v>
      </c>
      <c r="E127" s="268" t="s">
        <v>344</v>
      </c>
      <c r="F127" s="269" t="s">
        <v>1185</v>
      </c>
      <c r="G127" s="270" t="s">
        <v>1151</v>
      </c>
      <c r="H127" s="271">
        <v>2</v>
      </c>
      <c r="I127" s="272"/>
      <c r="J127" s="273">
        <f>ROUND(I127*H127,2)</f>
        <v>0</v>
      </c>
      <c r="K127" s="269" t="s">
        <v>19</v>
      </c>
      <c r="L127" s="274"/>
      <c r="M127" s="275" t="s">
        <v>19</v>
      </c>
      <c r="N127" s="276" t="s">
        <v>43</v>
      </c>
      <c r="O127" s="86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357</v>
      </c>
      <c r="AT127" s="239" t="s">
        <v>211</v>
      </c>
      <c r="AU127" s="239" t="s">
        <v>161</v>
      </c>
      <c r="AY127" s="19" t="s">
        <v>144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79</v>
      </c>
      <c r="BK127" s="240">
        <f>ROUND(I127*H127,2)</f>
        <v>0</v>
      </c>
      <c r="BL127" s="19" t="s">
        <v>235</v>
      </c>
      <c r="BM127" s="239" t="s">
        <v>798</v>
      </c>
    </row>
    <row r="128" s="2" customFormat="1" ht="16.5" customHeight="1">
      <c r="A128" s="40"/>
      <c r="B128" s="41"/>
      <c r="C128" s="267" t="s">
        <v>348</v>
      </c>
      <c r="D128" s="267" t="s">
        <v>211</v>
      </c>
      <c r="E128" s="268" t="s">
        <v>348</v>
      </c>
      <c r="F128" s="269" t="s">
        <v>1186</v>
      </c>
      <c r="G128" s="270" t="s">
        <v>368</v>
      </c>
      <c r="H128" s="271">
        <v>2</v>
      </c>
      <c r="I128" s="272"/>
      <c r="J128" s="273">
        <f>ROUND(I128*H128,2)</f>
        <v>0</v>
      </c>
      <c r="K128" s="269" t="s">
        <v>19</v>
      </c>
      <c r="L128" s="274"/>
      <c r="M128" s="275" t="s">
        <v>19</v>
      </c>
      <c r="N128" s="27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357</v>
      </c>
      <c r="AT128" s="239" t="s">
        <v>211</v>
      </c>
      <c r="AU128" s="239" t="s">
        <v>161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235</v>
      </c>
      <c r="BM128" s="239" t="s">
        <v>810</v>
      </c>
    </row>
    <row r="129" s="2" customFormat="1" ht="16.5" customHeight="1">
      <c r="A129" s="40"/>
      <c r="B129" s="41"/>
      <c r="C129" s="267" t="s">
        <v>352</v>
      </c>
      <c r="D129" s="267" t="s">
        <v>211</v>
      </c>
      <c r="E129" s="268" t="s">
        <v>352</v>
      </c>
      <c r="F129" s="269" t="s">
        <v>1187</v>
      </c>
      <c r="G129" s="270" t="s">
        <v>1151</v>
      </c>
      <c r="H129" s="271">
        <v>3</v>
      </c>
      <c r="I129" s="272"/>
      <c r="J129" s="273">
        <f>ROUND(I129*H129,2)</f>
        <v>0</v>
      </c>
      <c r="K129" s="269" t="s">
        <v>19</v>
      </c>
      <c r="L129" s="274"/>
      <c r="M129" s="275" t="s">
        <v>19</v>
      </c>
      <c r="N129" s="276" t="s">
        <v>43</v>
      </c>
      <c r="O129" s="8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357</v>
      </c>
      <c r="AT129" s="239" t="s">
        <v>211</v>
      </c>
      <c r="AU129" s="239" t="s">
        <v>161</v>
      </c>
      <c r="AY129" s="19" t="s">
        <v>144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79</v>
      </c>
      <c r="BK129" s="240">
        <f>ROUND(I129*H129,2)</f>
        <v>0</v>
      </c>
      <c r="BL129" s="19" t="s">
        <v>235</v>
      </c>
      <c r="BM129" s="239" t="s">
        <v>822</v>
      </c>
    </row>
    <row r="130" s="2" customFormat="1" ht="16.5" customHeight="1">
      <c r="A130" s="40"/>
      <c r="B130" s="41"/>
      <c r="C130" s="267" t="s">
        <v>357</v>
      </c>
      <c r="D130" s="267" t="s">
        <v>211</v>
      </c>
      <c r="E130" s="268" t="s">
        <v>357</v>
      </c>
      <c r="F130" s="269" t="s">
        <v>1188</v>
      </c>
      <c r="G130" s="270" t="s">
        <v>368</v>
      </c>
      <c r="H130" s="271">
        <v>3</v>
      </c>
      <c r="I130" s="272"/>
      <c r="J130" s="273">
        <f>ROUND(I130*H130,2)</f>
        <v>0</v>
      </c>
      <c r="K130" s="269" t="s">
        <v>19</v>
      </c>
      <c r="L130" s="274"/>
      <c r="M130" s="275" t="s">
        <v>19</v>
      </c>
      <c r="N130" s="276" t="s">
        <v>43</v>
      </c>
      <c r="O130" s="86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357</v>
      </c>
      <c r="AT130" s="239" t="s">
        <v>211</v>
      </c>
      <c r="AU130" s="239" t="s">
        <v>161</v>
      </c>
      <c r="AY130" s="19" t="s">
        <v>144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79</v>
      </c>
      <c r="BK130" s="240">
        <f>ROUND(I130*H130,2)</f>
        <v>0</v>
      </c>
      <c r="BL130" s="19" t="s">
        <v>235</v>
      </c>
      <c r="BM130" s="239" t="s">
        <v>830</v>
      </c>
    </row>
    <row r="131" s="2" customFormat="1" ht="16.5" customHeight="1">
      <c r="A131" s="40"/>
      <c r="B131" s="41"/>
      <c r="C131" s="267" t="s">
        <v>365</v>
      </c>
      <c r="D131" s="267" t="s">
        <v>211</v>
      </c>
      <c r="E131" s="268" t="s">
        <v>365</v>
      </c>
      <c r="F131" s="269" t="s">
        <v>1189</v>
      </c>
      <c r="G131" s="270" t="s">
        <v>1151</v>
      </c>
      <c r="H131" s="271">
        <v>2</v>
      </c>
      <c r="I131" s="272"/>
      <c r="J131" s="273">
        <f>ROUND(I131*H131,2)</f>
        <v>0</v>
      </c>
      <c r="K131" s="269" t="s">
        <v>19</v>
      </c>
      <c r="L131" s="274"/>
      <c r="M131" s="275" t="s">
        <v>19</v>
      </c>
      <c r="N131" s="27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357</v>
      </c>
      <c r="AT131" s="239" t="s">
        <v>211</v>
      </c>
      <c r="AU131" s="239" t="s">
        <v>161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235</v>
      </c>
      <c r="BM131" s="239" t="s">
        <v>838</v>
      </c>
    </row>
    <row r="132" s="2" customFormat="1" ht="16.5" customHeight="1">
      <c r="A132" s="40"/>
      <c r="B132" s="41"/>
      <c r="C132" s="267" t="s">
        <v>371</v>
      </c>
      <c r="D132" s="267" t="s">
        <v>211</v>
      </c>
      <c r="E132" s="268" t="s">
        <v>371</v>
      </c>
      <c r="F132" s="269" t="s">
        <v>1190</v>
      </c>
      <c r="G132" s="270" t="s">
        <v>1151</v>
      </c>
      <c r="H132" s="271">
        <v>2</v>
      </c>
      <c r="I132" s="272"/>
      <c r="J132" s="273">
        <f>ROUND(I132*H132,2)</f>
        <v>0</v>
      </c>
      <c r="K132" s="269" t="s">
        <v>19</v>
      </c>
      <c r="L132" s="274"/>
      <c r="M132" s="275" t="s">
        <v>19</v>
      </c>
      <c r="N132" s="276" t="s">
        <v>43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357</v>
      </c>
      <c r="AT132" s="239" t="s">
        <v>211</v>
      </c>
      <c r="AU132" s="239" t="s">
        <v>161</v>
      </c>
      <c r="AY132" s="19" t="s">
        <v>144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79</v>
      </c>
      <c r="BK132" s="240">
        <f>ROUND(I132*H132,2)</f>
        <v>0</v>
      </c>
      <c r="BL132" s="19" t="s">
        <v>235</v>
      </c>
      <c r="BM132" s="239" t="s">
        <v>846</v>
      </c>
    </row>
    <row r="133" s="2" customFormat="1" ht="16.5" customHeight="1">
      <c r="A133" s="40"/>
      <c r="B133" s="41"/>
      <c r="C133" s="267" t="s">
        <v>378</v>
      </c>
      <c r="D133" s="267" t="s">
        <v>211</v>
      </c>
      <c r="E133" s="268" t="s">
        <v>378</v>
      </c>
      <c r="F133" s="269" t="s">
        <v>1191</v>
      </c>
      <c r="G133" s="270" t="s">
        <v>1151</v>
      </c>
      <c r="H133" s="271">
        <v>5</v>
      </c>
      <c r="I133" s="272"/>
      <c r="J133" s="273">
        <f>ROUND(I133*H133,2)</f>
        <v>0</v>
      </c>
      <c r="K133" s="269" t="s">
        <v>19</v>
      </c>
      <c r="L133" s="274"/>
      <c r="M133" s="275" t="s">
        <v>19</v>
      </c>
      <c r="N133" s="276" t="s">
        <v>43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357</v>
      </c>
      <c r="AT133" s="239" t="s">
        <v>211</v>
      </c>
      <c r="AU133" s="239" t="s">
        <v>161</v>
      </c>
      <c r="AY133" s="19" t="s">
        <v>144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79</v>
      </c>
      <c r="BK133" s="240">
        <f>ROUND(I133*H133,2)</f>
        <v>0</v>
      </c>
      <c r="BL133" s="19" t="s">
        <v>235</v>
      </c>
      <c r="BM133" s="239" t="s">
        <v>854</v>
      </c>
    </row>
    <row r="134" s="2" customFormat="1" ht="16.5" customHeight="1">
      <c r="A134" s="40"/>
      <c r="B134" s="41"/>
      <c r="C134" s="267" t="s">
        <v>383</v>
      </c>
      <c r="D134" s="267" t="s">
        <v>211</v>
      </c>
      <c r="E134" s="268" t="s">
        <v>383</v>
      </c>
      <c r="F134" s="269" t="s">
        <v>1192</v>
      </c>
      <c r="G134" s="270" t="s">
        <v>1151</v>
      </c>
      <c r="H134" s="271">
        <v>1</v>
      </c>
      <c r="I134" s="272"/>
      <c r="J134" s="273">
        <f>ROUND(I134*H134,2)</f>
        <v>0</v>
      </c>
      <c r="K134" s="269" t="s">
        <v>19</v>
      </c>
      <c r="L134" s="274"/>
      <c r="M134" s="275" t="s">
        <v>19</v>
      </c>
      <c r="N134" s="27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357</v>
      </c>
      <c r="AT134" s="239" t="s">
        <v>211</v>
      </c>
      <c r="AU134" s="239" t="s">
        <v>161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235</v>
      </c>
      <c r="BM134" s="239" t="s">
        <v>862</v>
      </c>
    </row>
    <row r="135" s="12" customFormat="1" ht="20.88" customHeight="1">
      <c r="A135" s="12"/>
      <c r="B135" s="212"/>
      <c r="C135" s="213"/>
      <c r="D135" s="214" t="s">
        <v>71</v>
      </c>
      <c r="E135" s="226" t="s">
        <v>1193</v>
      </c>
      <c r="F135" s="226" t="s">
        <v>1194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SUM(P136:P148)</f>
        <v>0</v>
      </c>
      <c r="Q135" s="220"/>
      <c r="R135" s="221">
        <f>SUM(R136:R148)</f>
        <v>0</v>
      </c>
      <c r="S135" s="220"/>
      <c r="T135" s="222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79</v>
      </c>
      <c r="AT135" s="224" t="s">
        <v>71</v>
      </c>
      <c r="AU135" s="224" t="s">
        <v>81</v>
      </c>
      <c r="AY135" s="223" t="s">
        <v>144</v>
      </c>
      <c r="BK135" s="225">
        <f>SUM(BK136:BK148)</f>
        <v>0</v>
      </c>
    </row>
    <row r="136" s="2" customFormat="1" ht="16.5" customHeight="1">
      <c r="A136" s="40"/>
      <c r="B136" s="41"/>
      <c r="C136" s="228" t="s">
        <v>389</v>
      </c>
      <c r="D136" s="228" t="s">
        <v>146</v>
      </c>
      <c r="E136" s="229" t="s">
        <v>389</v>
      </c>
      <c r="F136" s="230" t="s">
        <v>1195</v>
      </c>
      <c r="G136" s="231" t="s">
        <v>738</v>
      </c>
      <c r="H136" s="232">
        <v>1</v>
      </c>
      <c r="I136" s="233"/>
      <c r="J136" s="234">
        <f>ROUND(I136*H136,2)</f>
        <v>0</v>
      </c>
      <c r="K136" s="230" t="s">
        <v>19</v>
      </c>
      <c r="L136" s="46"/>
      <c r="M136" s="235" t="s">
        <v>19</v>
      </c>
      <c r="N136" s="236" t="s">
        <v>43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235</v>
      </c>
      <c r="AT136" s="239" t="s">
        <v>146</v>
      </c>
      <c r="AU136" s="239" t="s">
        <v>161</v>
      </c>
      <c r="AY136" s="19" t="s">
        <v>144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79</v>
      </c>
      <c r="BK136" s="240">
        <f>ROUND(I136*H136,2)</f>
        <v>0</v>
      </c>
      <c r="BL136" s="19" t="s">
        <v>235</v>
      </c>
      <c r="BM136" s="239" t="s">
        <v>871</v>
      </c>
    </row>
    <row r="137" s="2" customFormat="1" ht="16.5" customHeight="1">
      <c r="A137" s="40"/>
      <c r="B137" s="41"/>
      <c r="C137" s="228" t="s">
        <v>394</v>
      </c>
      <c r="D137" s="228" t="s">
        <v>146</v>
      </c>
      <c r="E137" s="229" t="s">
        <v>394</v>
      </c>
      <c r="F137" s="230" t="s">
        <v>1196</v>
      </c>
      <c r="G137" s="231" t="s">
        <v>327</v>
      </c>
      <c r="H137" s="232">
        <v>70</v>
      </c>
      <c r="I137" s="233"/>
      <c r="J137" s="234">
        <f>ROUND(I137*H137,2)</f>
        <v>0</v>
      </c>
      <c r="K137" s="230" t="s">
        <v>19</v>
      </c>
      <c r="L137" s="46"/>
      <c r="M137" s="235" t="s">
        <v>19</v>
      </c>
      <c r="N137" s="236" t="s">
        <v>43</v>
      </c>
      <c r="O137" s="86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235</v>
      </c>
      <c r="AT137" s="239" t="s">
        <v>146</v>
      </c>
      <c r="AU137" s="239" t="s">
        <v>161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235</v>
      </c>
      <c r="BM137" s="239" t="s">
        <v>879</v>
      </c>
    </row>
    <row r="138" s="2" customFormat="1" ht="16.5" customHeight="1">
      <c r="A138" s="40"/>
      <c r="B138" s="41"/>
      <c r="C138" s="228" t="s">
        <v>399</v>
      </c>
      <c r="D138" s="228" t="s">
        <v>146</v>
      </c>
      <c r="E138" s="229" t="s">
        <v>399</v>
      </c>
      <c r="F138" s="230" t="s">
        <v>1197</v>
      </c>
      <c r="G138" s="231" t="s">
        <v>1151</v>
      </c>
      <c r="H138" s="232">
        <v>3</v>
      </c>
      <c r="I138" s="233"/>
      <c r="J138" s="234">
        <f>ROUND(I138*H138,2)</f>
        <v>0</v>
      </c>
      <c r="K138" s="230" t="s">
        <v>19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235</v>
      </c>
      <c r="AT138" s="239" t="s">
        <v>146</v>
      </c>
      <c r="AU138" s="239" t="s">
        <v>161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235</v>
      </c>
      <c r="BM138" s="239" t="s">
        <v>887</v>
      </c>
    </row>
    <row r="139" s="2" customFormat="1" ht="16.5" customHeight="1">
      <c r="A139" s="40"/>
      <c r="B139" s="41"/>
      <c r="C139" s="228" t="s">
        <v>405</v>
      </c>
      <c r="D139" s="228" t="s">
        <v>146</v>
      </c>
      <c r="E139" s="229" t="s">
        <v>405</v>
      </c>
      <c r="F139" s="230" t="s">
        <v>1198</v>
      </c>
      <c r="G139" s="231" t="s">
        <v>1151</v>
      </c>
      <c r="H139" s="232">
        <v>2</v>
      </c>
      <c r="I139" s="233"/>
      <c r="J139" s="234">
        <f>ROUND(I139*H139,2)</f>
        <v>0</v>
      </c>
      <c r="K139" s="230" t="s">
        <v>19</v>
      </c>
      <c r="L139" s="46"/>
      <c r="M139" s="235" t="s">
        <v>19</v>
      </c>
      <c r="N139" s="236" t="s">
        <v>43</v>
      </c>
      <c r="O139" s="86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235</v>
      </c>
      <c r="AT139" s="239" t="s">
        <v>146</v>
      </c>
      <c r="AU139" s="239" t="s">
        <v>161</v>
      </c>
      <c r="AY139" s="19" t="s">
        <v>144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79</v>
      </c>
      <c r="BK139" s="240">
        <f>ROUND(I139*H139,2)</f>
        <v>0</v>
      </c>
      <c r="BL139" s="19" t="s">
        <v>235</v>
      </c>
      <c r="BM139" s="239" t="s">
        <v>895</v>
      </c>
    </row>
    <row r="140" s="2" customFormat="1" ht="16.5" customHeight="1">
      <c r="A140" s="40"/>
      <c r="B140" s="41"/>
      <c r="C140" s="228" t="s">
        <v>423</v>
      </c>
      <c r="D140" s="228" t="s">
        <v>146</v>
      </c>
      <c r="E140" s="229" t="s">
        <v>423</v>
      </c>
      <c r="F140" s="230" t="s">
        <v>1199</v>
      </c>
      <c r="G140" s="231" t="s">
        <v>1151</v>
      </c>
      <c r="H140" s="232">
        <v>1</v>
      </c>
      <c r="I140" s="233"/>
      <c r="J140" s="234">
        <f>ROUND(I140*H140,2)</f>
        <v>0</v>
      </c>
      <c r="K140" s="230" t="s">
        <v>19</v>
      </c>
      <c r="L140" s="46"/>
      <c r="M140" s="235" t="s">
        <v>19</v>
      </c>
      <c r="N140" s="236" t="s">
        <v>43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235</v>
      </c>
      <c r="AT140" s="239" t="s">
        <v>146</v>
      </c>
      <c r="AU140" s="239" t="s">
        <v>161</v>
      </c>
      <c r="AY140" s="19" t="s">
        <v>144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79</v>
      </c>
      <c r="BK140" s="240">
        <f>ROUND(I140*H140,2)</f>
        <v>0</v>
      </c>
      <c r="BL140" s="19" t="s">
        <v>235</v>
      </c>
      <c r="BM140" s="239" t="s">
        <v>903</v>
      </c>
    </row>
    <row r="141" s="2" customFormat="1" ht="16.5" customHeight="1">
      <c r="A141" s="40"/>
      <c r="B141" s="41"/>
      <c r="C141" s="228" t="s">
        <v>429</v>
      </c>
      <c r="D141" s="228" t="s">
        <v>146</v>
      </c>
      <c r="E141" s="229" t="s">
        <v>429</v>
      </c>
      <c r="F141" s="230" t="s">
        <v>1200</v>
      </c>
      <c r="G141" s="231" t="s">
        <v>1151</v>
      </c>
      <c r="H141" s="232">
        <v>2</v>
      </c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235</v>
      </c>
      <c r="AT141" s="239" t="s">
        <v>146</v>
      </c>
      <c r="AU141" s="239" t="s">
        <v>161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235</v>
      </c>
      <c r="BM141" s="239" t="s">
        <v>911</v>
      </c>
    </row>
    <row r="142" s="2" customFormat="1" ht="16.5" customHeight="1">
      <c r="A142" s="40"/>
      <c r="B142" s="41"/>
      <c r="C142" s="228" t="s">
        <v>435</v>
      </c>
      <c r="D142" s="228" t="s">
        <v>146</v>
      </c>
      <c r="E142" s="229" t="s">
        <v>435</v>
      </c>
      <c r="F142" s="230" t="s">
        <v>688</v>
      </c>
      <c r="G142" s="231" t="s">
        <v>738</v>
      </c>
      <c r="H142" s="232">
        <v>1</v>
      </c>
      <c r="I142" s="233"/>
      <c r="J142" s="234">
        <f>ROUND(I142*H142,2)</f>
        <v>0</v>
      </c>
      <c r="K142" s="230" t="s">
        <v>19</v>
      </c>
      <c r="L142" s="46"/>
      <c r="M142" s="235" t="s">
        <v>19</v>
      </c>
      <c r="N142" s="236" t="s">
        <v>43</v>
      </c>
      <c r="O142" s="86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235</v>
      </c>
      <c r="AT142" s="239" t="s">
        <v>146</v>
      </c>
      <c r="AU142" s="239" t="s">
        <v>161</v>
      </c>
      <c r="AY142" s="19" t="s">
        <v>144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79</v>
      </c>
      <c r="BK142" s="240">
        <f>ROUND(I142*H142,2)</f>
        <v>0</v>
      </c>
      <c r="BL142" s="19" t="s">
        <v>235</v>
      </c>
      <c r="BM142" s="239" t="s">
        <v>919</v>
      </c>
    </row>
    <row r="143" s="2" customFormat="1" ht="16.5" customHeight="1">
      <c r="A143" s="40"/>
      <c r="B143" s="41"/>
      <c r="C143" s="228" t="s">
        <v>441</v>
      </c>
      <c r="D143" s="228" t="s">
        <v>146</v>
      </c>
      <c r="E143" s="229" t="s">
        <v>441</v>
      </c>
      <c r="F143" s="230" t="s">
        <v>1201</v>
      </c>
      <c r="G143" s="231" t="s">
        <v>214</v>
      </c>
      <c r="H143" s="232">
        <v>2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235</v>
      </c>
      <c r="AT143" s="239" t="s">
        <v>146</v>
      </c>
      <c r="AU143" s="239" t="s">
        <v>161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235</v>
      </c>
      <c r="BM143" s="239" t="s">
        <v>930</v>
      </c>
    </row>
    <row r="144" s="2" customFormat="1" ht="16.5" customHeight="1">
      <c r="A144" s="40"/>
      <c r="B144" s="41"/>
      <c r="C144" s="228" t="s">
        <v>457</v>
      </c>
      <c r="D144" s="228" t="s">
        <v>146</v>
      </c>
      <c r="E144" s="229" t="s">
        <v>457</v>
      </c>
      <c r="F144" s="230" t="s">
        <v>1202</v>
      </c>
      <c r="G144" s="231" t="s">
        <v>1151</v>
      </c>
      <c r="H144" s="232">
        <v>1</v>
      </c>
      <c r="I144" s="233"/>
      <c r="J144" s="234">
        <f>ROUND(I144*H144,2)</f>
        <v>0</v>
      </c>
      <c r="K144" s="230" t="s">
        <v>19</v>
      </c>
      <c r="L144" s="46"/>
      <c r="M144" s="235" t="s">
        <v>19</v>
      </c>
      <c r="N144" s="236" t="s">
        <v>43</v>
      </c>
      <c r="O144" s="86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235</v>
      </c>
      <c r="AT144" s="239" t="s">
        <v>146</v>
      </c>
      <c r="AU144" s="239" t="s">
        <v>161</v>
      </c>
      <c r="AY144" s="19" t="s">
        <v>144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79</v>
      </c>
      <c r="BK144" s="240">
        <f>ROUND(I144*H144,2)</f>
        <v>0</v>
      </c>
      <c r="BL144" s="19" t="s">
        <v>235</v>
      </c>
      <c r="BM144" s="239" t="s">
        <v>940</v>
      </c>
    </row>
    <row r="145" s="2" customFormat="1" ht="16.5" customHeight="1">
      <c r="A145" s="40"/>
      <c r="B145" s="41"/>
      <c r="C145" s="228" t="s">
        <v>463</v>
      </c>
      <c r="D145" s="228" t="s">
        <v>146</v>
      </c>
      <c r="E145" s="229" t="s">
        <v>463</v>
      </c>
      <c r="F145" s="230" t="s">
        <v>1203</v>
      </c>
      <c r="G145" s="231" t="s">
        <v>466</v>
      </c>
      <c r="H145" s="232">
        <v>20</v>
      </c>
      <c r="I145" s="233"/>
      <c r="J145" s="234">
        <f>ROUND(I145*H145,2)</f>
        <v>0</v>
      </c>
      <c r="K145" s="230" t="s">
        <v>19</v>
      </c>
      <c r="L145" s="46"/>
      <c r="M145" s="235" t="s">
        <v>19</v>
      </c>
      <c r="N145" s="236" t="s">
        <v>43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235</v>
      </c>
      <c r="AT145" s="239" t="s">
        <v>146</v>
      </c>
      <c r="AU145" s="239" t="s">
        <v>161</v>
      </c>
      <c r="AY145" s="19" t="s">
        <v>144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79</v>
      </c>
      <c r="BK145" s="240">
        <f>ROUND(I145*H145,2)</f>
        <v>0</v>
      </c>
      <c r="BL145" s="19" t="s">
        <v>235</v>
      </c>
      <c r="BM145" s="239" t="s">
        <v>950</v>
      </c>
    </row>
    <row r="146" s="2" customFormat="1" ht="16.5" customHeight="1">
      <c r="A146" s="40"/>
      <c r="B146" s="41"/>
      <c r="C146" s="228" t="s">
        <v>470</v>
      </c>
      <c r="D146" s="228" t="s">
        <v>146</v>
      </c>
      <c r="E146" s="229" t="s">
        <v>470</v>
      </c>
      <c r="F146" s="230" t="s">
        <v>1204</v>
      </c>
      <c r="G146" s="231" t="s">
        <v>466</v>
      </c>
      <c r="H146" s="232">
        <v>20</v>
      </c>
      <c r="I146" s="233"/>
      <c r="J146" s="234">
        <f>ROUND(I146*H146,2)</f>
        <v>0</v>
      </c>
      <c r="K146" s="230" t="s">
        <v>19</v>
      </c>
      <c r="L146" s="46"/>
      <c r="M146" s="235" t="s">
        <v>19</v>
      </c>
      <c r="N146" s="236" t="s">
        <v>43</v>
      </c>
      <c r="O146" s="86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235</v>
      </c>
      <c r="AT146" s="239" t="s">
        <v>146</v>
      </c>
      <c r="AU146" s="239" t="s">
        <v>161</v>
      </c>
      <c r="AY146" s="19" t="s">
        <v>144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79</v>
      </c>
      <c r="BK146" s="240">
        <f>ROUND(I146*H146,2)</f>
        <v>0</v>
      </c>
      <c r="BL146" s="19" t="s">
        <v>235</v>
      </c>
      <c r="BM146" s="239" t="s">
        <v>959</v>
      </c>
    </row>
    <row r="147" s="2" customFormat="1" ht="16.5" customHeight="1">
      <c r="A147" s="40"/>
      <c r="B147" s="41"/>
      <c r="C147" s="228" t="s">
        <v>475</v>
      </c>
      <c r="D147" s="228" t="s">
        <v>146</v>
      </c>
      <c r="E147" s="229" t="s">
        <v>475</v>
      </c>
      <c r="F147" s="230" t="s">
        <v>1205</v>
      </c>
      <c r="G147" s="231" t="s">
        <v>738</v>
      </c>
      <c r="H147" s="232">
        <v>1</v>
      </c>
      <c r="I147" s="233"/>
      <c r="J147" s="234">
        <f>ROUND(I147*H147,2)</f>
        <v>0</v>
      </c>
      <c r="K147" s="230" t="s">
        <v>19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235</v>
      </c>
      <c r="AT147" s="239" t="s">
        <v>146</v>
      </c>
      <c r="AU147" s="239" t="s">
        <v>161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235</v>
      </c>
      <c r="BM147" s="239" t="s">
        <v>967</v>
      </c>
    </row>
    <row r="148" s="2" customFormat="1" ht="16.5" customHeight="1">
      <c r="A148" s="40"/>
      <c r="B148" s="41"/>
      <c r="C148" s="228" t="s">
        <v>760</v>
      </c>
      <c r="D148" s="228" t="s">
        <v>146</v>
      </c>
      <c r="E148" s="229" t="s">
        <v>760</v>
      </c>
      <c r="F148" s="230" t="s">
        <v>1206</v>
      </c>
      <c r="G148" s="231" t="s">
        <v>738</v>
      </c>
      <c r="H148" s="232">
        <v>1</v>
      </c>
      <c r="I148" s="233"/>
      <c r="J148" s="234">
        <f>ROUND(I148*H148,2)</f>
        <v>0</v>
      </c>
      <c r="K148" s="230" t="s">
        <v>19</v>
      </c>
      <c r="L148" s="46"/>
      <c r="M148" s="306" t="s">
        <v>19</v>
      </c>
      <c r="N148" s="307" t="s">
        <v>43</v>
      </c>
      <c r="O148" s="304"/>
      <c r="P148" s="308">
        <f>O148*H148</f>
        <v>0</v>
      </c>
      <c r="Q148" s="308">
        <v>0</v>
      </c>
      <c r="R148" s="308">
        <f>Q148*H148</f>
        <v>0</v>
      </c>
      <c r="S148" s="308">
        <v>0</v>
      </c>
      <c r="T148" s="30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235</v>
      </c>
      <c r="AT148" s="239" t="s">
        <v>146</v>
      </c>
      <c r="AU148" s="239" t="s">
        <v>161</v>
      </c>
      <c r="AY148" s="19" t="s">
        <v>144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79</v>
      </c>
      <c r="BK148" s="240">
        <f>ROUND(I148*H148,2)</f>
        <v>0</v>
      </c>
      <c r="BL148" s="19" t="s">
        <v>235</v>
      </c>
      <c r="BM148" s="239" t="s">
        <v>978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177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Xo+vuhnicrWPWHIayxnCDfygE6V1BQ5l15yOuSCmri5StfF6h07KrRyjgUI6TaPumlWuixrCk/apffIpGvhcYA==" hashValue="IWhZTY6PTuJiSpxwE+X9kR9LPADtXSeRxjEFoWXjoRL1scLwv+kjkjVWP4KTF6fCc4umeIzabaAKrRxWBe+KsA==" algorithmName="SHA-512" password="CC35"/>
  <autoFilter ref="C91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1207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ROUND((SUM(BE96:BE170)),  2)</f>
        <v>0</v>
      </c>
      <c r="G35" s="40"/>
      <c r="H35" s="40"/>
      <c r="I35" s="166">
        <v>0.20999999999999999</v>
      </c>
      <c r="J35" s="165">
        <f>ROUND(((SUM(BE96:BE170))*I35),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ROUND((SUM(BF96:BF170)),  2)</f>
        <v>0</v>
      </c>
      <c r="G36" s="40"/>
      <c r="H36" s="40"/>
      <c r="I36" s="166">
        <v>0.14999999999999999</v>
      </c>
      <c r="J36" s="165">
        <f>ROUND(((SUM(BF96:BF170))*I36),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ROUND((SUM(BG96:BG170)),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ROUND((SUM(BH96:BH170)),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ROUND((SUM(BI96:BI170)),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D.01.4.2 - Vzduchotechnika, chlazení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1208</v>
      </c>
      <c r="E64" s="190"/>
      <c r="F64" s="190"/>
      <c r="G64" s="190"/>
      <c r="H64" s="190"/>
      <c r="I64" s="191"/>
      <c r="J64" s="192">
        <f>J97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1209</v>
      </c>
      <c r="E65" s="196"/>
      <c r="F65" s="196"/>
      <c r="G65" s="196"/>
      <c r="H65" s="196"/>
      <c r="I65" s="197"/>
      <c r="J65" s="198">
        <f>J98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1210</v>
      </c>
      <c r="E66" s="196"/>
      <c r="F66" s="196"/>
      <c r="G66" s="196"/>
      <c r="H66" s="196"/>
      <c r="I66" s="197"/>
      <c r="J66" s="198">
        <f>J102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1211</v>
      </c>
      <c r="E67" s="196"/>
      <c r="F67" s="196"/>
      <c r="G67" s="196"/>
      <c r="H67" s="196"/>
      <c r="I67" s="197"/>
      <c r="J67" s="198">
        <f>J125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94"/>
      <c r="C68" s="127"/>
      <c r="D68" s="195" t="s">
        <v>1212</v>
      </c>
      <c r="E68" s="196"/>
      <c r="F68" s="196"/>
      <c r="G68" s="196"/>
      <c r="H68" s="196"/>
      <c r="I68" s="197"/>
      <c r="J68" s="198">
        <f>J133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94"/>
      <c r="C69" s="127"/>
      <c r="D69" s="195" t="s">
        <v>1213</v>
      </c>
      <c r="E69" s="196"/>
      <c r="F69" s="196"/>
      <c r="G69" s="196"/>
      <c r="H69" s="196"/>
      <c r="I69" s="197"/>
      <c r="J69" s="198">
        <f>J142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4"/>
      <c r="C70" s="127"/>
      <c r="D70" s="195" t="s">
        <v>1214</v>
      </c>
      <c r="E70" s="196"/>
      <c r="F70" s="196"/>
      <c r="G70" s="196"/>
      <c r="H70" s="196"/>
      <c r="I70" s="197"/>
      <c r="J70" s="198">
        <f>J153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4"/>
      <c r="C71" s="127"/>
      <c r="D71" s="195" t="s">
        <v>1215</v>
      </c>
      <c r="E71" s="196"/>
      <c r="F71" s="196"/>
      <c r="G71" s="196"/>
      <c r="H71" s="196"/>
      <c r="I71" s="197"/>
      <c r="J71" s="198">
        <f>J156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4"/>
      <c r="C72" s="127"/>
      <c r="D72" s="195" t="s">
        <v>1216</v>
      </c>
      <c r="E72" s="196"/>
      <c r="F72" s="196"/>
      <c r="G72" s="196"/>
      <c r="H72" s="196"/>
      <c r="I72" s="197"/>
      <c r="J72" s="198">
        <f>J159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4"/>
      <c r="C73" s="127"/>
      <c r="D73" s="195" t="s">
        <v>1217</v>
      </c>
      <c r="E73" s="196"/>
      <c r="F73" s="196"/>
      <c r="G73" s="196"/>
      <c r="H73" s="196"/>
      <c r="I73" s="197"/>
      <c r="J73" s="198">
        <f>J165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94"/>
      <c r="C74" s="127"/>
      <c r="D74" s="195" t="s">
        <v>1218</v>
      </c>
      <c r="E74" s="196"/>
      <c r="F74" s="196"/>
      <c r="G74" s="196"/>
      <c r="H74" s="196"/>
      <c r="I74" s="197"/>
      <c r="J74" s="198">
        <f>J167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177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180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1" t="str">
        <f>E7</f>
        <v>Stavební úpravy objektu ZŠ Šimanovská - gastroprovoz</v>
      </c>
      <c r="F84" s="34"/>
      <c r="G84" s="34"/>
      <c r="H84" s="34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108</v>
      </c>
      <c r="D85" s="24"/>
      <c r="E85" s="24"/>
      <c r="F85" s="24"/>
      <c r="G85" s="24"/>
      <c r="H85" s="24"/>
      <c r="I85" s="140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81" t="s">
        <v>109</v>
      </c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D.01.4.2 - Vzduchotechnika, chlazení</v>
      </c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Šimanovská 16, Praha 14</v>
      </c>
      <c r="G90" s="42"/>
      <c r="H90" s="42"/>
      <c r="I90" s="151" t="s">
        <v>23</v>
      </c>
      <c r="J90" s="74" t="str">
        <f>IF(J14="","",J14)</f>
        <v>23. 12. 2020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7.9" customHeight="1">
      <c r="A92" s="40"/>
      <c r="B92" s="41"/>
      <c r="C92" s="34" t="s">
        <v>25</v>
      </c>
      <c r="D92" s="42"/>
      <c r="E92" s="42"/>
      <c r="F92" s="29" t="str">
        <f>E17</f>
        <v>Městská část Praha 14</v>
      </c>
      <c r="G92" s="42"/>
      <c r="H92" s="42"/>
      <c r="I92" s="151" t="s">
        <v>31</v>
      </c>
      <c r="J92" s="38" t="str">
        <f>E23</f>
        <v>OMEGA project,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8.2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151" t="s">
        <v>34</v>
      </c>
      <c r="J93" s="38" t="str">
        <f>E26</f>
        <v>Vít Včeliš, 724538658, vitvcelis@seznam.cz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200"/>
      <c r="B95" s="201"/>
      <c r="C95" s="202" t="s">
        <v>130</v>
      </c>
      <c r="D95" s="203" t="s">
        <v>57</v>
      </c>
      <c r="E95" s="203" t="s">
        <v>53</v>
      </c>
      <c r="F95" s="203" t="s">
        <v>54</v>
      </c>
      <c r="G95" s="203" t="s">
        <v>131</v>
      </c>
      <c r="H95" s="203" t="s">
        <v>132</v>
      </c>
      <c r="I95" s="204" t="s">
        <v>133</v>
      </c>
      <c r="J95" s="203" t="s">
        <v>115</v>
      </c>
      <c r="K95" s="205" t="s">
        <v>134</v>
      </c>
      <c r="L95" s="206"/>
      <c r="M95" s="94" t="s">
        <v>19</v>
      </c>
      <c r="N95" s="95" t="s">
        <v>42</v>
      </c>
      <c r="O95" s="95" t="s">
        <v>135</v>
      </c>
      <c r="P95" s="95" t="s">
        <v>136</v>
      </c>
      <c r="Q95" s="95" t="s">
        <v>137</v>
      </c>
      <c r="R95" s="95" t="s">
        <v>138</v>
      </c>
      <c r="S95" s="95" t="s">
        <v>139</v>
      </c>
      <c r="T95" s="96" t="s">
        <v>140</v>
      </c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</row>
    <row r="96" s="2" customFormat="1" ht="22.8" customHeight="1">
      <c r="A96" s="40"/>
      <c r="B96" s="41"/>
      <c r="C96" s="101" t="s">
        <v>141</v>
      </c>
      <c r="D96" s="42"/>
      <c r="E96" s="42"/>
      <c r="F96" s="42"/>
      <c r="G96" s="42"/>
      <c r="H96" s="42"/>
      <c r="I96" s="148"/>
      <c r="J96" s="207">
        <f>BK96</f>
        <v>0</v>
      </c>
      <c r="K96" s="42"/>
      <c r="L96" s="46"/>
      <c r="M96" s="97"/>
      <c r="N96" s="208"/>
      <c r="O96" s="98"/>
      <c r="P96" s="209">
        <f>P97</f>
        <v>0</v>
      </c>
      <c r="Q96" s="98"/>
      <c r="R96" s="209">
        <f>R97</f>
        <v>0</v>
      </c>
      <c r="S96" s="98"/>
      <c r="T96" s="210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116</v>
      </c>
      <c r="BK96" s="211">
        <f>BK97</f>
        <v>0</v>
      </c>
    </row>
    <row r="97" s="12" customFormat="1" ht="25.92" customHeight="1">
      <c r="A97" s="12"/>
      <c r="B97" s="212"/>
      <c r="C97" s="213"/>
      <c r="D97" s="214" t="s">
        <v>71</v>
      </c>
      <c r="E97" s="215" t="s">
        <v>1219</v>
      </c>
      <c r="F97" s="215" t="s">
        <v>1220</v>
      </c>
      <c r="G97" s="213"/>
      <c r="H97" s="213"/>
      <c r="I97" s="216"/>
      <c r="J97" s="217">
        <f>BK97</f>
        <v>0</v>
      </c>
      <c r="K97" s="213"/>
      <c r="L97" s="218"/>
      <c r="M97" s="219"/>
      <c r="N97" s="220"/>
      <c r="O97" s="220"/>
      <c r="P97" s="221">
        <f>P98+P102+P125+P133+P142+P153+P156+P159+P165+P167</f>
        <v>0</v>
      </c>
      <c r="Q97" s="220"/>
      <c r="R97" s="221">
        <f>R98+R102+R125+R133+R142+R153+R156+R159+R165+R167</f>
        <v>0</v>
      </c>
      <c r="S97" s="220"/>
      <c r="T97" s="222">
        <f>T98+T102+T125+T133+T142+T153+T156+T159+T165+T167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3" t="s">
        <v>79</v>
      </c>
      <c r="AT97" s="224" t="s">
        <v>71</v>
      </c>
      <c r="AU97" s="224" t="s">
        <v>72</v>
      </c>
      <c r="AY97" s="223" t="s">
        <v>144</v>
      </c>
      <c r="BK97" s="225">
        <f>BK98+BK102+BK125+BK133+BK142+BK153+BK156+BK159+BK165+BK167</f>
        <v>0</v>
      </c>
    </row>
    <row r="98" s="12" customFormat="1" ht="22.8" customHeight="1">
      <c r="A98" s="12"/>
      <c r="B98" s="212"/>
      <c r="C98" s="213"/>
      <c r="D98" s="214" t="s">
        <v>71</v>
      </c>
      <c r="E98" s="226" t="s">
        <v>1221</v>
      </c>
      <c r="F98" s="226" t="s">
        <v>1222</v>
      </c>
      <c r="G98" s="213"/>
      <c r="H98" s="213"/>
      <c r="I98" s="216"/>
      <c r="J98" s="227">
        <f>BK98</f>
        <v>0</v>
      </c>
      <c r="K98" s="213"/>
      <c r="L98" s="218"/>
      <c r="M98" s="219"/>
      <c r="N98" s="220"/>
      <c r="O98" s="220"/>
      <c r="P98" s="221">
        <f>SUM(P99:P101)</f>
        <v>0</v>
      </c>
      <c r="Q98" s="220"/>
      <c r="R98" s="221">
        <f>SUM(R99:R101)</f>
        <v>0</v>
      </c>
      <c r="S98" s="220"/>
      <c r="T98" s="222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79</v>
      </c>
      <c r="AT98" s="224" t="s">
        <v>71</v>
      </c>
      <c r="AU98" s="224" t="s">
        <v>79</v>
      </c>
      <c r="AY98" s="223" t="s">
        <v>144</v>
      </c>
      <c r="BK98" s="225">
        <f>SUM(BK99:BK101)</f>
        <v>0</v>
      </c>
    </row>
    <row r="99" s="2" customFormat="1" ht="16.5" customHeight="1">
      <c r="A99" s="40"/>
      <c r="B99" s="41"/>
      <c r="C99" s="228" t="s">
        <v>79</v>
      </c>
      <c r="D99" s="228" t="s">
        <v>146</v>
      </c>
      <c r="E99" s="229" t="s">
        <v>1223</v>
      </c>
      <c r="F99" s="230" t="s">
        <v>1224</v>
      </c>
      <c r="G99" s="231" t="s">
        <v>1225</v>
      </c>
      <c r="H99" s="232">
        <v>1</v>
      </c>
      <c r="I99" s="233"/>
      <c r="J99" s="234">
        <f>ROUND(I99*H99,2)</f>
        <v>0</v>
      </c>
      <c r="K99" s="230" t="s">
        <v>19</v>
      </c>
      <c r="L99" s="46"/>
      <c r="M99" s="235" t="s">
        <v>19</v>
      </c>
      <c r="N99" s="236" t="s">
        <v>43</v>
      </c>
      <c r="O99" s="86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151</v>
      </c>
      <c r="AT99" s="239" t="s">
        <v>146</v>
      </c>
      <c r="AU99" s="239" t="s">
        <v>81</v>
      </c>
      <c r="AY99" s="19" t="s">
        <v>144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79</v>
      </c>
      <c r="BK99" s="240">
        <f>ROUND(I99*H99,2)</f>
        <v>0</v>
      </c>
      <c r="BL99" s="19" t="s">
        <v>151</v>
      </c>
      <c r="BM99" s="239" t="s">
        <v>81</v>
      </c>
    </row>
    <row r="100" s="2" customFormat="1">
      <c r="A100" s="40"/>
      <c r="B100" s="41"/>
      <c r="C100" s="42"/>
      <c r="D100" s="241" t="s">
        <v>153</v>
      </c>
      <c r="E100" s="42"/>
      <c r="F100" s="242" t="s">
        <v>1226</v>
      </c>
      <c r="G100" s="42"/>
      <c r="H100" s="42"/>
      <c r="I100" s="148"/>
      <c r="J100" s="42"/>
      <c r="K100" s="42"/>
      <c r="L100" s="46"/>
      <c r="M100" s="243"/>
      <c r="N100" s="24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81</v>
      </c>
    </row>
    <row r="101" s="2" customFormat="1" ht="16.5" customHeight="1">
      <c r="A101" s="40"/>
      <c r="B101" s="41"/>
      <c r="C101" s="228" t="s">
        <v>81</v>
      </c>
      <c r="D101" s="228" t="s">
        <v>146</v>
      </c>
      <c r="E101" s="229" t="s">
        <v>1227</v>
      </c>
      <c r="F101" s="230" t="s">
        <v>1228</v>
      </c>
      <c r="G101" s="231" t="s">
        <v>374</v>
      </c>
      <c r="H101" s="277"/>
      <c r="I101" s="233"/>
      <c r="J101" s="234">
        <f>ROUND(I101*H101,2)</f>
        <v>0</v>
      </c>
      <c r="K101" s="230" t="s">
        <v>19</v>
      </c>
      <c r="L101" s="46"/>
      <c r="M101" s="235" t="s">
        <v>19</v>
      </c>
      <c r="N101" s="23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151</v>
      </c>
      <c r="AT101" s="239" t="s">
        <v>146</v>
      </c>
      <c r="AU101" s="239" t="s">
        <v>81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151</v>
      </c>
      <c r="BM101" s="239" t="s">
        <v>151</v>
      </c>
    </row>
    <row r="102" s="12" customFormat="1" ht="22.8" customHeight="1">
      <c r="A102" s="12"/>
      <c r="B102" s="212"/>
      <c r="C102" s="213"/>
      <c r="D102" s="214" t="s">
        <v>71</v>
      </c>
      <c r="E102" s="226" t="s">
        <v>1229</v>
      </c>
      <c r="F102" s="226" t="s">
        <v>1230</v>
      </c>
      <c r="G102" s="213"/>
      <c r="H102" s="213"/>
      <c r="I102" s="216"/>
      <c r="J102" s="227">
        <f>BK102</f>
        <v>0</v>
      </c>
      <c r="K102" s="213"/>
      <c r="L102" s="218"/>
      <c r="M102" s="219"/>
      <c r="N102" s="220"/>
      <c r="O102" s="220"/>
      <c r="P102" s="221">
        <f>SUM(P103:P124)</f>
        <v>0</v>
      </c>
      <c r="Q102" s="220"/>
      <c r="R102" s="221">
        <f>SUM(R103:R124)</f>
        <v>0</v>
      </c>
      <c r="S102" s="220"/>
      <c r="T102" s="222">
        <f>SUM(T103:T124)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3" t="s">
        <v>79</v>
      </c>
      <c r="AT102" s="224" t="s">
        <v>71</v>
      </c>
      <c r="AU102" s="224" t="s">
        <v>79</v>
      </c>
      <c r="AY102" s="223" t="s">
        <v>144</v>
      </c>
      <c r="BK102" s="225">
        <f>SUM(BK103:BK124)</f>
        <v>0</v>
      </c>
    </row>
    <row r="103" s="2" customFormat="1" ht="16.5" customHeight="1">
      <c r="A103" s="40"/>
      <c r="B103" s="41"/>
      <c r="C103" s="228" t="s">
        <v>161</v>
      </c>
      <c r="D103" s="228" t="s">
        <v>146</v>
      </c>
      <c r="E103" s="229" t="s">
        <v>1231</v>
      </c>
      <c r="F103" s="230" t="s">
        <v>1232</v>
      </c>
      <c r="G103" s="231" t="s">
        <v>1225</v>
      </c>
      <c r="H103" s="232">
        <v>1</v>
      </c>
      <c r="I103" s="233"/>
      <c r="J103" s="234">
        <f>ROUND(I103*H103,2)</f>
        <v>0</v>
      </c>
      <c r="K103" s="230" t="s">
        <v>19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151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151</v>
      </c>
      <c r="BM103" s="239" t="s">
        <v>175</v>
      </c>
    </row>
    <row r="104" s="2" customFormat="1">
      <c r="A104" s="40"/>
      <c r="B104" s="41"/>
      <c r="C104" s="42"/>
      <c r="D104" s="241" t="s">
        <v>153</v>
      </c>
      <c r="E104" s="42"/>
      <c r="F104" s="242" t="s">
        <v>1233</v>
      </c>
      <c r="G104" s="42"/>
      <c r="H104" s="42"/>
      <c r="I104" s="148"/>
      <c r="J104" s="42"/>
      <c r="K104" s="42"/>
      <c r="L104" s="46"/>
      <c r="M104" s="243"/>
      <c r="N104" s="24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153</v>
      </c>
      <c r="AU104" s="19" t="s">
        <v>81</v>
      </c>
    </row>
    <row r="105" s="2" customFormat="1" ht="16.5" customHeight="1">
      <c r="A105" s="40"/>
      <c r="B105" s="41"/>
      <c r="C105" s="228" t="s">
        <v>151</v>
      </c>
      <c r="D105" s="228" t="s">
        <v>146</v>
      </c>
      <c r="E105" s="229" t="s">
        <v>1234</v>
      </c>
      <c r="F105" s="230" t="s">
        <v>1235</v>
      </c>
      <c r="G105" s="231" t="s">
        <v>1225</v>
      </c>
      <c r="H105" s="232">
        <v>1</v>
      </c>
      <c r="I105" s="233"/>
      <c r="J105" s="234">
        <f>ROUND(I105*H105,2)</f>
        <v>0</v>
      </c>
      <c r="K105" s="230" t="s">
        <v>19</v>
      </c>
      <c r="L105" s="46"/>
      <c r="M105" s="235" t="s">
        <v>19</v>
      </c>
      <c r="N105" s="236" t="s">
        <v>43</v>
      </c>
      <c r="O105" s="86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151</v>
      </c>
      <c r="AT105" s="239" t="s">
        <v>146</v>
      </c>
      <c r="AU105" s="239" t="s">
        <v>81</v>
      </c>
      <c r="AY105" s="19" t="s">
        <v>144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79</v>
      </c>
      <c r="BK105" s="240">
        <f>ROUND(I105*H105,2)</f>
        <v>0</v>
      </c>
      <c r="BL105" s="19" t="s">
        <v>151</v>
      </c>
      <c r="BM105" s="239" t="s">
        <v>190</v>
      </c>
    </row>
    <row r="106" s="2" customFormat="1" ht="16.5" customHeight="1">
      <c r="A106" s="40"/>
      <c r="B106" s="41"/>
      <c r="C106" s="228" t="s">
        <v>171</v>
      </c>
      <c r="D106" s="228" t="s">
        <v>146</v>
      </c>
      <c r="E106" s="229" t="s">
        <v>1236</v>
      </c>
      <c r="F106" s="230" t="s">
        <v>1237</v>
      </c>
      <c r="G106" s="231" t="s">
        <v>1225</v>
      </c>
      <c r="H106" s="232">
        <v>5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151</v>
      </c>
      <c r="AT106" s="239" t="s">
        <v>146</v>
      </c>
      <c r="AU106" s="239" t="s">
        <v>81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151</v>
      </c>
      <c r="BM106" s="239" t="s">
        <v>200</v>
      </c>
    </row>
    <row r="107" s="2" customFormat="1" ht="16.5" customHeight="1">
      <c r="A107" s="40"/>
      <c r="B107" s="41"/>
      <c r="C107" s="228" t="s">
        <v>175</v>
      </c>
      <c r="D107" s="228" t="s">
        <v>146</v>
      </c>
      <c r="E107" s="229" t="s">
        <v>1238</v>
      </c>
      <c r="F107" s="230" t="s">
        <v>1239</v>
      </c>
      <c r="G107" s="231" t="s">
        <v>1225</v>
      </c>
      <c r="H107" s="232">
        <v>1</v>
      </c>
      <c r="I107" s="233"/>
      <c r="J107" s="234">
        <f>ROUND(I107*H107,2)</f>
        <v>0</v>
      </c>
      <c r="K107" s="230" t="s">
        <v>19</v>
      </c>
      <c r="L107" s="46"/>
      <c r="M107" s="235" t="s">
        <v>19</v>
      </c>
      <c r="N107" s="23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151</v>
      </c>
      <c r="AT107" s="239" t="s">
        <v>146</v>
      </c>
      <c r="AU107" s="239" t="s">
        <v>81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151</v>
      </c>
      <c r="BM107" s="239" t="s">
        <v>210</v>
      </c>
    </row>
    <row r="108" s="2" customFormat="1" ht="16.5" customHeight="1">
      <c r="A108" s="40"/>
      <c r="B108" s="41"/>
      <c r="C108" s="228" t="s">
        <v>180</v>
      </c>
      <c r="D108" s="228" t="s">
        <v>146</v>
      </c>
      <c r="E108" s="229" t="s">
        <v>1240</v>
      </c>
      <c r="F108" s="230" t="s">
        <v>1241</v>
      </c>
      <c r="G108" s="231" t="s">
        <v>1225</v>
      </c>
      <c r="H108" s="232">
        <v>2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151</v>
      </c>
      <c r="AT108" s="239" t="s">
        <v>146</v>
      </c>
      <c r="AU108" s="239" t="s">
        <v>81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151</v>
      </c>
      <c r="BM108" s="239" t="s">
        <v>222</v>
      </c>
    </row>
    <row r="109" s="2" customFormat="1" ht="16.5" customHeight="1">
      <c r="A109" s="40"/>
      <c r="B109" s="41"/>
      <c r="C109" s="228" t="s">
        <v>190</v>
      </c>
      <c r="D109" s="228" t="s">
        <v>146</v>
      </c>
      <c r="E109" s="229" t="s">
        <v>1242</v>
      </c>
      <c r="F109" s="230" t="s">
        <v>1243</v>
      </c>
      <c r="G109" s="231" t="s">
        <v>1225</v>
      </c>
      <c r="H109" s="232">
        <v>1</v>
      </c>
      <c r="I109" s="233"/>
      <c r="J109" s="234">
        <f>ROUND(I109*H109,2)</f>
        <v>0</v>
      </c>
      <c r="K109" s="230" t="s">
        <v>19</v>
      </c>
      <c r="L109" s="46"/>
      <c r="M109" s="235" t="s">
        <v>19</v>
      </c>
      <c r="N109" s="236" t="s">
        <v>43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151</v>
      </c>
      <c r="AT109" s="239" t="s">
        <v>146</v>
      </c>
      <c r="AU109" s="239" t="s">
        <v>81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151</v>
      </c>
      <c r="BM109" s="239" t="s">
        <v>235</v>
      </c>
    </row>
    <row r="110" s="2" customFormat="1" ht="16.5" customHeight="1">
      <c r="A110" s="40"/>
      <c r="B110" s="41"/>
      <c r="C110" s="228" t="s">
        <v>194</v>
      </c>
      <c r="D110" s="228" t="s">
        <v>146</v>
      </c>
      <c r="E110" s="229" t="s">
        <v>1244</v>
      </c>
      <c r="F110" s="230" t="s">
        <v>1245</v>
      </c>
      <c r="G110" s="231" t="s">
        <v>1225</v>
      </c>
      <c r="H110" s="232">
        <v>1</v>
      </c>
      <c r="I110" s="233"/>
      <c r="J110" s="234">
        <f>ROUND(I110*H110,2)</f>
        <v>0</v>
      </c>
      <c r="K110" s="230" t="s">
        <v>19</v>
      </c>
      <c r="L110" s="46"/>
      <c r="M110" s="235" t="s">
        <v>19</v>
      </c>
      <c r="N110" s="236" t="s">
        <v>43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151</v>
      </c>
      <c r="AT110" s="239" t="s">
        <v>146</v>
      </c>
      <c r="AU110" s="239" t="s">
        <v>81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151</v>
      </c>
      <c r="BM110" s="239" t="s">
        <v>269</v>
      </c>
    </row>
    <row r="111" s="2" customFormat="1" ht="16.5" customHeight="1">
      <c r="A111" s="40"/>
      <c r="B111" s="41"/>
      <c r="C111" s="228" t="s">
        <v>200</v>
      </c>
      <c r="D111" s="228" t="s">
        <v>146</v>
      </c>
      <c r="E111" s="229" t="s">
        <v>1246</v>
      </c>
      <c r="F111" s="230" t="s">
        <v>1247</v>
      </c>
      <c r="G111" s="231" t="s">
        <v>1225</v>
      </c>
      <c r="H111" s="232">
        <v>1</v>
      </c>
      <c r="I111" s="233"/>
      <c r="J111" s="234">
        <f>ROUND(I111*H111,2)</f>
        <v>0</v>
      </c>
      <c r="K111" s="230" t="s">
        <v>19</v>
      </c>
      <c r="L111" s="46"/>
      <c r="M111" s="235" t="s">
        <v>19</v>
      </c>
      <c r="N111" s="236" t="s">
        <v>43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151</v>
      </c>
      <c r="AT111" s="239" t="s">
        <v>146</v>
      </c>
      <c r="AU111" s="239" t="s">
        <v>81</v>
      </c>
      <c r="AY111" s="19" t="s">
        <v>144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79</v>
      </c>
      <c r="BK111" s="240">
        <f>ROUND(I111*H111,2)</f>
        <v>0</v>
      </c>
      <c r="BL111" s="19" t="s">
        <v>151</v>
      </c>
      <c r="BM111" s="239" t="s">
        <v>282</v>
      </c>
    </row>
    <row r="112" s="2" customFormat="1" ht="16.5" customHeight="1">
      <c r="A112" s="40"/>
      <c r="B112" s="41"/>
      <c r="C112" s="228" t="s">
        <v>206</v>
      </c>
      <c r="D112" s="228" t="s">
        <v>146</v>
      </c>
      <c r="E112" s="229" t="s">
        <v>1248</v>
      </c>
      <c r="F112" s="230" t="s">
        <v>1249</v>
      </c>
      <c r="G112" s="231" t="s">
        <v>1225</v>
      </c>
      <c r="H112" s="232">
        <v>4</v>
      </c>
      <c r="I112" s="233"/>
      <c r="J112" s="234">
        <f>ROUND(I112*H112,2)</f>
        <v>0</v>
      </c>
      <c r="K112" s="230" t="s">
        <v>19</v>
      </c>
      <c r="L112" s="46"/>
      <c r="M112" s="235" t="s">
        <v>19</v>
      </c>
      <c r="N112" s="236" t="s">
        <v>43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151</v>
      </c>
      <c r="AT112" s="239" t="s">
        <v>146</v>
      </c>
      <c r="AU112" s="239" t="s">
        <v>81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151</v>
      </c>
      <c r="BM112" s="239" t="s">
        <v>295</v>
      </c>
    </row>
    <row r="113" s="2" customFormat="1" ht="16.5" customHeight="1">
      <c r="A113" s="40"/>
      <c r="B113" s="41"/>
      <c r="C113" s="228" t="s">
        <v>210</v>
      </c>
      <c r="D113" s="228" t="s">
        <v>146</v>
      </c>
      <c r="E113" s="229" t="s">
        <v>1250</v>
      </c>
      <c r="F113" s="230" t="s">
        <v>1251</v>
      </c>
      <c r="G113" s="231" t="s">
        <v>1225</v>
      </c>
      <c r="H113" s="232">
        <v>6</v>
      </c>
      <c r="I113" s="233"/>
      <c r="J113" s="234">
        <f>ROUND(I113*H113,2)</f>
        <v>0</v>
      </c>
      <c r="K113" s="230" t="s">
        <v>19</v>
      </c>
      <c r="L113" s="46"/>
      <c r="M113" s="235" t="s">
        <v>19</v>
      </c>
      <c r="N113" s="23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151</v>
      </c>
      <c r="AT113" s="239" t="s">
        <v>146</v>
      </c>
      <c r="AU113" s="239" t="s">
        <v>81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151</v>
      </c>
      <c r="BM113" s="239" t="s">
        <v>311</v>
      </c>
    </row>
    <row r="114" s="2" customFormat="1" ht="16.5" customHeight="1">
      <c r="A114" s="40"/>
      <c r="B114" s="41"/>
      <c r="C114" s="228" t="s">
        <v>218</v>
      </c>
      <c r="D114" s="228" t="s">
        <v>146</v>
      </c>
      <c r="E114" s="229" t="s">
        <v>1252</v>
      </c>
      <c r="F114" s="230" t="s">
        <v>1253</v>
      </c>
      <c r="G114" s="231" t="s">
        <v>1225</v>
      </c>
      <c r="H114" s="232">
        <v>3</v>
      </c>
      <c r="I114" s="233"/>
      <c r="J114" s="234">
        <f>ROUND(I114*H114,2)</f>
        <v>0</v>
      </c>
      <c r="K114" s="230" t="s">
        <v>19</v>
      </c>
      <c r="L114" s="46"/>
      <c r="M114" s="235" t="s">
        <v>19</v>
      </c>
      <c r="N114" s="236" t="s">
        <v>43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151</v>
      </c>
      <c r="AT114" s="239" t="s">
        <v>146</v>
      </c>
      <c r="AU114" s="239" t="s">
        <v>81</v>
      </c>
      <c r="AY114" s="19" t="s">
        <v>144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79</v>
      </c>
      <c r="BK114" s="240">
        <f>ROUND(I114*H114,2)</f>
        <v>0</v>
      </c>
      <c r="BL114" s="19" t="s">
        <v>151</v>
      </c>
      <c r="BM114" s="239" t="s">
        <v>324</v>
      </c>
    </row>
    <row r="115" s="2" customFormat="1" ht="16.5" customHeight="1">
      <c r="A115" s="40"/>
      <c r="B115" s="41"/>
      <c r="C115" s="228" t="s">
        <v>222</v>
      </c>
      <c r="D115" s="228" t="s">
        <v>146</v>
      </c>
      <c r="E115" s="229" t="s">
        <v>1254</v>
      </c>
      <c r="F115" s="230" t="s">
        <v>1255</v>
      </c>
      <c r="G115" s="231" t="s">
        <v>1225</v>
      </c>
      <c r="H115" s="232">
        <v>3</v>
      </c>
      <c r="I115" s="233"/>
      <c r="J115" s="234">
        <f>ROUND(I115*H115,2)</f>
        <v>0</v>
      </c>
      <c r="K115" s="230" t="s">
        <v>19</v>
      </c>
      <c r="L115" s="46"/>
      <c r="M115" s="235" t="s">
        <v>19</v>
      </c>
      <c r="N115" s="236" t="s">
        <v>43</v>
      </c>
      <c r="O115" s="86"/>
      <c r="P115" s="237">
        <f>O115*H115</f>
        <v>0</v>
      </c>
      <c r="Q115" s="237">
        <v>0</v>
      </c>
      <c r="R115" s="237">
        <f>Q115*H115</f>
        <v>0</v>
      </c>
      <c r="S115" s="237">
        <v>0</v>
      </c>
      <c r="T115" s="23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9" t="s">
        <v>151</v>
      </c>
      <c r="AT115" s="239" t="s">
        <v>146</v>
      </c>
      <c r="AU115" s="239" t="s">
        <v>81</v>
      </c>
      <c r="AY115" s="19" t="s">
        <v>144</v>
      </c>
      <c r="BE115" s="240">
        <f>IF(N115="základní",J115,0)</f>
        <v>0</v>
      </c>
      <c r="BF115" s="240">
        <f>IF(N115="snížená",J115,0)</f>
        <v>0</v>
      </c>
      <c r="BG115" s="240">
        <f>IF(N115="zákl. přenesená",J115,0)</f>
        <v>0</v>
      </c>
      <c r="BH115" s="240">
        <f>IF(N115="sníž. přenesená",J115,0)</f>
        <v>0</v>
      </c>
      <c r="BI115" s="240">
        <f>IF(N115="nulová",J115,0)</f>
        <v>0</v>
      </c>
      <c r="BJ115" s="19" t="s">
        <v>79</v>
      </c>
      <c r="BK115" s="240">
        <f>ROUND(I115*H115,2)</f>
        <v>0</v>
      </c>
      <c r="BL115" s="19" t="s">
        <v>151</v>
      </c>
      <c r="BM115" s="239" t="s">
        <v>336</v>
      </c>
    </row>
    <row r="116" s="2" customFormat="1" ht="16.5" customHeight="1">
      <c r="A116" s="40"/>
      <c r="B116" s="41"/>
      <c r="C116" s="228" t="s">
        <v>8</v>
      </c>
      <c r="D116" s="228" t="s">
        <v>146</v>
      </c>
      <c r="E116" s="229" t="s">
        <v>1256</v>
      </c>
      <c r="F116" s="230" t="s">
        <v>1257</v>
      </c>
      <c r="G116" s="231" t="s">
        <v>1225</v>
      </c>
      <c r="H116" s="232">
        <v>4</v>
      </c>
      <c r="I116" s="233"/>
      <c r="J116" s="234">
        <f>ROUND(I116*H116,2)</f>
        <v>0</v>
      </c>
      <c r="K116" s="230" t="s">
        <v>19</v>
      </c>
      <c r="L116" s="46"/>
      <c r="M116" s="235" t="s">
        <v>19</v>
      </c>
      <c r="N116" s="236" t="s">
        <v>43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151</v>
      </c>
      <c r="AT116" s="239" t="s">
        <v>146</v>
      </c>
      <c r="AU116" s="239" t="s">
        <v>81</v>
      </c>
      <c r="AY116" s="19" t="s">
        <v>144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79</v>
      </c>
      <c r="BK116" s="240">
        <f>ROUND(I116*H116,2)</f>
        <v>0</v>
      </c>
      <c r="BL116" s="19" t="s">
        <v>151</v>
      </c>
      <c r="BM116" s="239" t="s">
        <v>348</v>
      </c>
    </row>
    <row r="117" s="2" customFormat="1" ht="16.5" customHeight="1">
      <c r="A117" s="40"/>
      <c r="B117" s="41"/>
      <c r="C117" s="228" t="s">
        <v>235</v>
      </c>
      <c r="D117" s="228" t="s">
        <v>146</v>
      </c>
      <c r="E117" s="229" t="s">
        <v>1258</v>
      </c>
      <c r="F117" s="230" t="s">
        <v>1259</v>
      </c>
      <c r="G117" s="231" t="s">
        <v>1225</v>
      </c>
      <c r="H117" s="232">
        <v>2</v>
      </c>
      <c r="I117" s="233"/>
      <c r="J117" s="234">
        <f>ROUND(I117*H117,2)</f>
        <v>0</v>
      </c>
      <c r="K117" s="230" t="s">
        <v>19</v>
      </c>
      <c r="L117" s="46"/>
      <c r="M117" s="235" t="s">
        <v>19</v>
      </c>
      <c r="N117" s="236" t="s">
        <v>43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151</v>
      </c>
      <c r="AT117" s="239" t="s">
        <v>146</v>
      </c>
      <c r="AU117" s="239" t="s">
        <v>81</v>
      </c>
      <c r="AY117" s="19" t="s">
        <v>144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79</v>
      </c>
      <c r="BK117" s="240">
        <f>ROUND(I117*H117,2)</f>
        <v>0</v>
      </c>
      <c r="BL117" s="19" t="s">
        <v>151</v>
      </c>
      <c r="BM117" s="239" t="s">
        <v>357</v>
      </c>
    </row>
    <row r="118" s="2" customFormat="1" ht="16.5" customHeight="1">
      <c r="A118" s="40"/>
      <c r="B118" s="41"/>
      <c r="C118" s="228" t="s">
        <v>252</v>
      </c>
      <c r="D118" s="228" t="s">
        <v>146</v>
      </c>
      <c r="E118" s="229" t="s">
        <v>1260</v>
      </c>
      <c r="F118" s="230" t="s">
        <v>1261</v>
      </c>
      <c r="G118" s="231" t="s">
        <v>1225</v>
      </c>
      <c r="H118" s="232">
        <v>1</v>
      </c>
      <c r="I118" s="233"/>
      <c r="J118" s="234">
        <f>ROUND(I118*H118,2)</f>
        <v>0</v>
      </c>
      <c r="K118" s="230" t="s">
        <v>19</v>
      </c>
      <c r="L118" s="46"/>
      <c r="M118" s="235" t="s">
        <v>19</v>
      </c>
      <c r="N118" s="23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151</v>
      </c>
      <c r="AT118" s="239" t="s">
        <v>146</v>
      </c>
      <c r="AU118" s="239" t="s">
        <v>81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151</v>
      </c>
      <c r="BM118" s="239" t="s">
        <v>371</v>
      </c>
    </row>
    <row r="119" s="2" customFormat="1" ht="16.5" customHeight="1">
      <c r="A119" s="40"/>
      <c r="B119" s="41"/>
      <c r="C119" s="228" t="s">
        <v>269</v>
      </c>
      <c r="D119" s="228" t="s">
        <v>146</v>
      </c>
      <c r="E119" s="229" t="s">
        <v>1262</v>
      </c>
      <c r="F119" s="230" t="s">
        <v>1263</v>
      </c>
      <c r="G119" s="231" t="s">
        <v>1225</v>
      </c>
      <c r="H119" s="232">
        <v>1</v>
      </c>
      <c r="I119" s="233"/>
      <c r="J119" s="234">
        <f>ROUND(I119*H119,2)</f>
        <v>0</v>
      </c>
      <c r="K119" s="230" t="s">
        <v>19</v>
      </c>
      <c r="L119" s="46"/>
      <c r="M119" s="235" t="s">
        <v>19</v>
      </c>
      <c r="N119" s="236" t="s">
        <v>43</v>
      </c>
      <c r="O119" s="86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151</v>
      </c>
      <c r="AT119" s="239" t="s">
        <v>146</v>
      </c>
      <c r="AU119" s="239" t="s">
        <v>81</v>
      </c>
      <c r="AY119" s="19" t="s">
        <v>144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79</v>
      </c>
      <c r="BK119" s="240">
        <f>ROUND(I119*H119,2)</f>
        <v>0</v>
      </c>
      <c r="BL119" s="19" t="s">
        <v>151</v>
      </c>
      <c r="BM119" s="239" t="s">
        <v>383</v>
      </c>
    </row>
    <row r="120" s="2" customFormat="1" ht="16.5" customHeight="1">
      <c r="A120" s="40"/>
      <c r="B120" s="41"/>
      <c r="C120" s="228" t="s">
        <v>274</v>
      </c>
      <c r="D120" s="228" t="s">
        <v>146</v>
      </c>
      <c r="E120" s="229" t="s">
        <v>1264</v>
      </c>
      <c r="F120" s="230" t="s">
        <v>1265</v>
      </c>
      <c r="G120" s="231" t="s">
        <v>211</v>
      </c>
      <c r="H120" s="232">
        <v>2</v>
      </c>
      <c r="I120" s="233"/>
      <c r="J120" s="234">
        <f>ROUND(I120*H120,2)</f>
        <v>0</v>
      </c>
      <c r="K120" s="230" t="s">
        <v>19</v>
      </c>
      <c r="L120" s="46"/>
      <c r="M120" s="235" t="s">
        <v>19</v>
      </c>
      <c r="N120" s="236" t="s">
        <v>43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151</v>
      </c>
      <c r="AT120" s="239" t="s">
        <v>146</v>
      </c>
      <c r="AU120" s="239" t="s">
        <v>81</v>
      </c>
      <c r="AY120" s="19" t="s">
        <v>144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79</v>
      </c>
      <c r="BK120" s="240">
        <f>ROUND(I120*H120,2)</f>
        <v>0</v>
      </c>
      <c r="BL120" s="19" t="s">
        <v>151</v>
      </c>
      <c r="BM120" s="239" t="s">
        <v>394</v>
      </c>
    </row>
    <row r="121" s="2" customFormat="1" ht="16.5" customHeight="1">
      <c r="A121" s="40"/>
      <c r="B121" s="41"/>
      <c r="C121" s="228" t="s">
        <v>282</v>
      </c>
      <c r="D121" s="228" t="s">
        <v>146</v>
      </c>
      <c r="E121" s="229" t="s">
        <v>1266</v>
      </c>
      <c r="F121" s="230" t="s">
        <v>1267</v>
      </c>
      <c r="G121" s="231" t="s">
        <v>211</v>
      </c>
      <c r="H121" s="232">
        <v>2</v>
      </c>
      <c r="I121" s="233"/>
      <c r="J121" s="234">
        <f>ROUND(I121*H121,2)</f>
        <v>0</v>
      </c>
      <c r="K121" s="230" t="s">
        <v>19</v>
      </c>
      <c r="L121" s="46"/>
      <c r="M121" s="235" t="s">
        <v>19</v>
      </c>
      <c r="N121" s="236" t="s">
        <v>43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151</v>
      </c>
      <c r="AT121" s="239" t="s">
        <v>146</v>
      </c>
      <c r="AU121" s="239" t="s">
        <v>81</v>
      </c>
      <c r="AY121" s="19" t="s">
        <v>144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79</v>
      </c>
      <c r="BK121" s="240">
        <f>ROUND(I121*H121,2)</f>
        <v>0</v>
      </c>
      <c r="BL121" s="19" t="s">
        <v>151</v>
      </c>
      <c r="BM121" s="239" t="s">
        <v>405</v>
      </c>
    </row>
    <row r="122" s="2" customFormat="1" ht="16.5" customHeight="1">
      <c r="A122" s="40"/>
      <c r="B122" s="41"/>
      <c r="C122" s="228" t="s">
        <v>7</v>
      </c>
      <c r="D122" s="228" t="s">
        <v>146</v>
      </c>
      <c r="E122" s="229" t="s">
        <v>1268</v>
      </c>
      <c r="F122" s="230" t="s">
        <v>1269</v>
      </c>
      <c r="G122" s="231" t="s">
        <v>211</v>
      </c>
      <c r="H122" s="232">
        <v>2</v>
      </c>
      <c r="I122" s="233"/>
      <c r="J122" s="234">
        <f>ROUND(I122*H122,2)</f>
        <v>0</v>
      </c>
      <c r="K122" s="230" t="s">
        <v>19</v>
      </c>
      <c r="L122" s="46"/>
      <c r="M122" s="235" t="s">
        <v>19</v>
      </c>
      <c r="N122" s="236" t="s">
        <v>43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151</v>
      </c>
      <c r="AT122" s="239" t="s">
        <v>146</v>
      </c>
      <c r="AU122" s="239" t="s">
        <v>81</v>
      </c>
      <c r="AY122" s="19" t="s">
        <v>144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79</v>
      </c>
      <c r="BK122" s="240">
        <f>ROUND(I122*H122,2)</f>
        <v>0</v>
      </c>
      <c r="BL122" s="19" t="s">
        <v>151</v>
      </c>
      <c r="BM122" s="239" t="s">
        <v>429</v>
      </c>
    </row>
    <row r="123" s="2" customFormat="1" ht="16.5" customHeight="1">
      <c r="A123" s="40"/>
      <c r="B123" s="41"/>
      <c r="C123" s="228" t="s">
        <v>295</v>
      </c>
      <c r="D123" s="228" t="s">
        <v>146</v>
      </c>
      <c r="E123" s="229" t="s">
        <v>1270</v>
      </c>
      <c r="F123" s="230" t="s">
        <v>1271</v>
      </c>
      <c r="G123" s="231" t="s">
        <v>211</v>
      </c>
      <c r="H123" s="232">
        <v>1</v>
      </c>
      <c r="I123" s="233"/>
      <c r="J123" s="234">
        <f>ROUND(I123*H123,2)</f>
        <v>0</v>
      </c>
      <c r="K123" s="230" t="s">
        <v>19</v>
      </c>
      <c r="L123" s="46"/>
      <c r="M123" s="235" t="s">
        <v>19</v>
      </c>
      <c r="N123" s="236" t="s">
        <v>43</v>
      </c>
      <c r="O123" s="86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151</v>
      </c>
      <c r="AT123" s="239" t="s">
        <v>146</v>
      </c>
      <c r="AU123" s="239" t="s">
        <v>81</v>
      </c>
      <c r="AY123" s="19" t="s">
        <v>144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79</v>
      </c>
      <c r="BK123" s="240">
        <f>ROUND(I123*H123,2)</f>
        <v>0</v>
      </c>
      <c r="BL123" s="19" t="s">
        <v>151</v>
      </c>
      <c r="BM123" s="239" t="s">
        <v>441</v>
      </c>
    </row>
    <row r="124" s="2" customFormat="1" ht="16.5" customHeight="1">
      <c r="A124" s="40"/>
      <c r="B124" s="41"/>
      <c r="C124" s="228" t="s">
        <v>304</v>
      </c>
      <c r="D124" s="228" t="s">
        <v>146</v>
      </c>
      <c r="E124" s="229" t="s">
        <v>1272</v>
      </c>
      <c r="F124" s="230" t="s">
        <v>1273</v>
      </c>
      <c r="G124" s="231" t="s">
        <v>374</v>
      </c>
      <c r="H124" s="277"/>
      <c r="I124" s="233"/>
      <c r="J124" s="234">
        <f>ROUND(I124*H124,2)</f>
        <v>0</v>
      </c>
      <c r="K124" s="230" t="s">
        <v>19</v>
      </c>
      <c r="L124" s="46"/>
      <c r="M124" s="235" t="s">
        <v>19</v>
      </c>
      <c r="N124" s="236" t="s">
        <v>43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151</v>
      </c>
      <c r="AT124" s="239" t="s">
        <v>146</v>
      </c>
      <c r="AU124" s="239" t="s">
        <v>81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151</v>
      </c>
      <c r="BM124" s="239" t="s">
        <v>463</v>
      </c>
    </row>
    <row r="125" s="12" customFormat="1" ht="22.8" customHeight="1">
      <c r="A125" s="12"/>
      <c r="B125" s="212"/>
      <c r="C125" s="213"/>
      <c r="D125" s="214" t="s">
        <v>71</v>
      </c>
      <c r="E125" s="226" t="s">
        <v>1274</v>
      </c>
      <c r="F125" s="226" t="s">
        <v>1275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SUM(P126:P132)</f>
        <v>0</v>
      </c>
      <c r="Q125" s="220"/>
      <c r="R125" s="221">
        <f>SUM(R126:R132)</f>
        <v>0</v>
      </c>
      <c r="S125" s="220"/>
      <c r="T125" s="222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79</v>
      </c>
      <c r="AT125" s="224" t="s">
        <v>71</v>
      </c>
      <c r="AU125" s="224" t="s">
        <v>79</v>
      </c>
      <c r="AY125" s="223" t="s">
        <v>144</v>
      </c>
      <c r="BK125" s="225">
        <f>SUM(BK126:BK132)</f>
        <v>0</v>
      </c>
    </row>
    <row r="126" s="2" customFormat="1" ht="16.5" customHeight="1">
      <c r="A126" s="40"/>
      <c r="B126" s="41"/>
      <c r="C126" s="228" t="s">
        <v>311</v>
      </c>
      <c r="D126" s="228" t="s">
        <v>146</v>
      </c>
      <c r="E126" s="229" t="s">
        <v>1276</v>
      </c>
      <c r="F126" s="230" t="s">
        <v>1277</v>
      </c>
      <c r="G126" s="231" t="s">
        <v>1225</v>
      </c>
      <c r="H126" s="232">
        <v>1</v>
      </c>
      <c r="I126" s="233"/>
      <c r="J126" s="234">
        <f>ROUND(I126*H126,2)</f>
        <v>0</v>
      </c>
      <c r="K126" s="230" t="s">
        <v>19</v>
      </c>
      <c r="L126" s="46"/>
      <c r="M126" s="235" t="s">
        <v>19</v>
      </c>
      <c r="N126" s="23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151</v>
      </c>
      <c r="AT126" s="239" t="s">
        <v>146</v>
      </c>
      <c r="AU126" s="239" t="s">
        <v>81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151</v>
      </c>
      <c r="BM126" s="239" t="s">
        <v>475</v>
      </c>
    </row>
    <row r="127" s="2" customFormat="1">
      <c r="A127" s="40"/>
      <c r="B127" s="41"/>
      <c r="C127" s="42"/>
      <c r="D127" s="241" t="s">
        <v>153</v>
      </c>
      <c r="E127" s="42"/>
      <c r="F127" s="242" t="s">
        <v>1278</v>
      </c>
      <c r="G127" s="42"/>
      <c r="H127" s="42"/>
      <c r="I127" s="148"/>
      <c r="J127" s="42"/>
      <c r="K127" s="42"/>
      <c r="L127" s="46"/>
      <c r="M127" s="243"/>
      <c r="N127" s="24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153</v>
      </c>
      <c r="AU127" s="19" t="s">
        <v>81</v>
      </c>
    </row>
    <row r="128" s="2" customFormat="1" ht="16.5" customHeight="1">
      <c r="A128" s="40"/>
      <c r="B128" s="41"/>
      <c r="C128" s="228" t="s">
        <v>320</v>
      </c>
      <c r="D128" s="228" t="s">
        <v>146</v>
      </c>
      <c r="E128" s="229" t="s">
        <v>1279</v>
      </c>
      <c r="F128" s="230" t="s">
        <v>1280</v>
      </c>
      <c r="G128" s="231" t="s">
        <v>1225</v>
      </c>
      <c r="H128" s="232">
        <v>1</v>
      </c>
      <c r="I128" s="233"/>
      <c r="J128" s="234">
        <f>ROUND(I128*H128,2)</f>
        <v>0</v>
      </c>
      <c r="K128" s="230" t="s">
        <v>19</v>
      </c>
      <c r="L128" s="46"/>
      <c r="M128" s="235" t="s">
        <v>19</v>
      </c>
      <c r="N128" s="23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151</v>
      </c>
      <c r="AT128" s="239" t="s">
        <v>146</v>
      </c>
      <c r="AU128" s="239" t="s">
        <v>81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151</v>
      </c>
      <c r="BM128" s="239" t="s">
        <v>765</v>
      </c>
    </row>
    <row r="129" s="2" customFormat="1" ht="16.5" customHeight="1">
      <c r="A129" s="40"/>
      <c r="B129" s="41"/>
      <c r="C129" s="228" t="s">
        <v>324</v>
      </c>
      <c r="D129" s="228" t="s">
        <v>146</v>
      </c>
      <c r="E129" s="229" t="s">
        <v>1281</v>
      </c>
      <c r="F129" s="230" t="s">
        <v>1282</v>
      </c>
      <c r="G129" s="231" t="s">
        <v>211</v>
      </c>
      <c r="H129" s="232">
        <v>10</v>
      </c>
      <c r="I129" s="233"/>
      <c r="J129" s="234">
        <f>ROUND(I129*H129,2)</f>
        <v>0</v>
      </c>
      <c r="K129" s="230" t="s">
        <v>19</v>
      </c>
      <c r="L129" s="46"/>
      <c r="M129" s="235" t="s">
        <v>19</v>
      </c>
      <c r="N129" s="236" t="s">
        <v>43</v>
      </c>
      <c r="O129" s="8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151</v>
      </c>
      <c r="AT129" s="239" t="s">
        <v>146</v>
      </c>
      <c r="AU129" s="239" t="s">
        <v>81</v>
      </c>
      <c r="AY129" s="19" t="s">
        <v>144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79</v>
      </c>
      <c r="BK129" s="240">
        <f>ROUND(I129*H129,2)</f>
        <v>0</v>
      </c>
      <c r="BL129" s="19" t="s">
        <v>151</v>
      </c>
      <c r="BM129" s="239" t="s">
        <v>774</v>
      </c>
    </row>
    <row r="130" s="2" customFormat="1" ht="16.5" customHeight="1">
      <c r="A130" s="40"/>
      <c r="B130" s="41"/>
      <c r="C130" s="228" t="s">
        <v>330</v>
      </c>
      <c r="D130" s="228" t="s">
        <v>146</v>
      </c>
      <c r="E130" s="229" t="s">
        <v>1283</v>
      </c>
      <c r="F130" s="230" t="s">
        <v>1284</v>
      </c>
      <c r="G130" s="231" t="s">
        <v>214</v>
      </c>
      <c r="H130" s="232">
        <v>0.10000000000000001</v>
      </c>
      <c r="I130" s="233"/>
      <c r="J130" s="234">
        <f>ROUND(I130*H130,2)</f>
        <v>0</v>
      </c>
      <c r="K130" s="230" t="s">
        <v>19</v>
      </c>
      <c r="L130" s="46"/>
      <c r="M130" s="235" t="s">
        <v>19</v>
      </c>
      <c r="N130" s="236" t="s">
        <v>43</v>
      </c>
      <c r="O130" s="86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151</v>
      </c>
      <c r="AT130" s="239" t="s">
        <v>146</v>
      </c>
      <c r="AU130" s="239" t="s">
        <v>81</v>
      </c>
      <c r="AY130" s="19" t="s">
        <v>144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9" t="s">
        <v>79</v>
      </c>
      <c r="BK130" s="240">
        <f>ROUND(I130*H130,2)</f>
        <v>0</v>
      </c>
      <c r="BL130" s="19" t="s">
        <v>151</v>
      </c>
      <c r="BM130" s="239" t="s">
        <v>782</v>
      </c>
    </row>
    <row r="131" s="2" customFormat="1" ht="16.5" customHeight="1">
      <c r="A131" s="40"/>
      <c r="B131" s="41"/>
      <c r="C131" s="228" t="s">
        <v>336</v>
      </c>
      <c r="D131" s="228" t="s">
        <v>146</v>
      </c>
      <c r="E131" s="229" t="s">
        <v>1285</v>
      </c>
      <c r="F131" s="230" t="s">
        <v>1286</v>
      </c>
      <c r="G131" s="231" t="s">
        <v>1225</v>
      </c>
      <c r="H131" s="232">
        <v>1</v>
      </c>
      <c r="I131" s="233"/>
      <c r="J131" s="234">
        <f>ROUND(I131*H131,2)</f>
        <v>0</v>
      </c>
      <c r="K131" s="230" t="s">
        <v>19</v>
      </c>
      <c r="L131" s="46"/>
      <c r="M131" s="235" t="s">
        <v>19</v>
      </c>
      <c r="N131" s="23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151</v>
      </c>
      <c r="AT131" s="239" t="s">
        <v>146</v>
      </c>
      <c r="AU131" s="239" t="s">
        <v>81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151</v>
      </c>
      <c r="BM131" s="239" t="s">
        <v>790</v>
      </c>
    </row>
    <row r="132" s="2" customFormat="1" ht="16.5" customHeight="1">
      <c r="A132" s="40"/>
      <c r="B132" s="41"/>
      <c r="C132" s="228" t="s">
        <v>344</v>
      </c>
      <c r="D132" s="228" t="s">
        <v>146</v>
      </c>
      <c r="E132" s="229" t="s">
        <v>1287</v>
      </c>
      <c r="F132" s="230" t="s">
        <v>1288</v>
      </c>
      <c r="G132" s="231" t="s">
        <v>1225</v>
      </c>
      <c r="H132" s="232">
        <v>1</v>
      </c>
      <c r="I132" s="233"/>
      <c r="J132" s="234">
        <f>ROUND(I132*H132,2)</f>
        <v>0</v>
      </c>
      <c r="K132" s="230" t="s">
        <v>19</v>
      </c>
      <c r="L132" s="46"/>
      <c r="M132" s="235" t="s">
        <v>19</v>
      </c>
      <c r="N132" s="236" t="s">
        <v>43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151</v>
      </c>
      <c r="AT132" s="239" t="s">
        <v>146</v>
      </c>
      <c r="AU132" s="239" t="s">
        <v>81</v>
      </c>
      <c r="AY132" s="19" t="s">
        <v>144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79</v>
      </c>
      <c r="BK132" s="240">
        <f>ROUND(I132*H132,2)</f>
        <v>0</v>
      </c>
      <c r="BL132" s="19" t="s">
        <v>151</v>
      </c>
      <c r="BM132" s="239" t="s">
        <v>798</v>
      </c>
    </row>
    <row r="133" s="12" customFormat="1" ht="22.8" customHeight="1">
      <c r="A133" s="12"/>
      <c r="B133" s="212"/>
      <c r="C133" s="213"/>
      <c r="D133" s="214" t="s">
        <v>71</v>
      </c>
      <c r="E133" s="226" t="s">
        <v>1289</v>
      </c>
      <c r="F133" s="226" t="s">
        <v>1290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SUM(P134:P141)</f>
        <v>0</v>
      </c>
      <c r="Q133" s="220"/>
      <c r="R133" s="221">
        <f>SUM(R134:R141)</f>
        <v>0</v>
      </c>
      <c r="S133" s="220"/>
      <c r="T133" s="222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79</v>
      </c>
      <c r="AT133" s="224" t="s">
        <v>71</v>
      </c>
      <c r="AU133" s="224" t="s">
        <v>79</v>
      </c>
      <c r="AY133" s="223" t="s">
        <v>144</v>
      </c>
      <c r="BK133" s="225">
        <f>SUM(BK134:BK141)</f>
        <v>0</v>
      </c>
    </row>
    <row r="134" s="2" customFormat="1" ht="16.5" customHeight="1">
      <c r="A134" s="40"/>
      <c r="B134" s="41"/>
      <c r="C134" s="228" t="s">
        <v>348</v>
      </c>
      <c r="D134" s="228" t="s">
        <v>146</v>
      </c>
      <c r="E134" s="229" t="s">
        <v>1291</v>
      </c>
      <c r="F134" s="230" t="s">
        <v>1292</v>
      </c>
      <c r="G134" s="231" t="s">
        <v>211</v>
      </c>
      <c r="H134" s="232">
        <v>5</v>
      </c>
      <c r="I134" s="233"/>
      <c r="J134" s="234">
        <f>ROUND(I134*H134,2)</f>
        <v>0</v>
      </c>
      <c r="K134" s="230" t="s">
        <v>19</v>
      </c>
      <c r="L134" s="46"/>
      <c r="M134" s="235" t="s">
        <v>19</v>
      </c>
      <c r="N134" s="23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151</v>
      </c>
      <c r="AT134" s="239" t="s">
        <v>146</v>
      </c>
      <c r="AU134" s="239" t="s">
        <v>81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151</v>
      </c>
      <c r="BM134" s="239" t="s">
        <v>810</v>
      </c>
    </row>
    <row r="135" s="2" customFormat="1" ht="16.5" customHeight="1">
      <c r="A135" s="40"/>
      <c r="B135" s="41"/>
      <c r="C135" s="228" t="s">
        <v>352</v>
      </c>
      <c r="D135" s="228" t="s">
        <v>146</v>
      </c>
      <c r="E135" s="229" t="s">
        <v>1293</v>
      </c>
      <c r="F135" s="230" t="s">
        <v>1294</v>
      </c>
      <c r="G135" s="231" t="s">
        <v>211</v>
      </c>
      <c r="H135" s="232">
        <v>51</v>
      </c>
      <c r="I135" s="233"/>
      <c r="J135" s="234">
        <f>ROUND(I135*H135,2)</f>
        <v>0</v>
      </c>
      <c r="K135" s="230" t="s">
        <v>19</v>
      </c>
      <c r="L135" s="46"/>
      <c r="M135" s="235" t="s">
        <v>19</v>
      </c>
      <c r="N135" s="236" t="s">
        <v>43</v>
      </c>
      <c r="O135" s="86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151</v>
      </c>
      <c r="AT135" s="239" t="s">
        <v>146</v>
      </c>
      <c r="AU135" s="239" t="s">
        <v>81</v>
      </c>
      <c r="AY135" s="19" t="s">
        <v>144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79</v>
      </c>
      <c r="BK135" s="240">
        <f>ROUND(I135*H135,2)</f>
        <v>0</v>
      </c>
      <c r="BL135" s="19" t="s">
        <v>151</v>
      </c>
      <c r="BM135" s="239" t="s">
        <v>822</v>
      </c>
    </row>
    <row r="136" s="2" customFormat="1" ht="16.5" customHeight="1">
      <c r="A136" s="40"/>
      <c r="B136" s="41"/>
      <c r="C136" s="228" t="s">
        <v>357</v>
      </c>
      <c r="D136" s="228" t="s">
        <v>146</v>
      </c>
      <c r="E136" s="229" t="s">
        <v>1295</v>
      </c>
      <c r="F136" s="230" t="s">
        <v>1296</v>
      </c>
      <c r="G136" s="231" t="s">
        <v>211</v>
      </c>
      <c r="H136" s="232">
        <v>13</v>
      </c>
      <c r="I136" s="233"/>
      <c r="J136" s="234">
        <f>ROUND(I136*H136,2)</f>
        <v>0</v>
      </c>
      <c r="K136" s="230" t="s">
        <v>19</v>
      </c>
      <c r="L136" s="46"/>
      <c r="M136" s="235" t="s">
        <v>19</v>
      </c>
      <c r="N136" s="236" t="s">
        <v>43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151</v>
      </c>
      <c r="AT136" s="239" t="s">
        <v>146</v>
      </c>
      <c r="AU136" s="239" t="s">
        <v>81</v>
      </c>
      <c r="AY136" s="19" t="s">
        <v>144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79</v>
      </c>
      <c r="BK136" s="240">
        <f>ROUND(I136*H136,2)</f>
        <v>0</v>
      </c>
      <c r="BL136" s="19" t="s">
        <v>151</v>
      </c>
      <c r="BM136" s="239" t="s">
        <v>830</v>
      </c>
    </row>
    <row r="137" s="2" customFormat="1" ht="16.5" customHeight="1">
      <c r="A137" s="40"/>
      <c r="B137" s="41"/>
      <c r="C137" s="228" t="s">
        <v>365</v>
      </c>
      <c r="D137" s="228" t="s">
        <v>146</v>
      </c>
      <c r="E137" s="229" t="s">
        <v>1297</v>
      </c>
      <c r="F137" s="230" t="s">
        <v>1298</v>
      </c>
      <c r="G137" s="231" t="s">
        <v>211</v>
      </c>
      <c r="H137" s="232">
        <v>3</v>
      </c>
      <c r="I137" s="233"/>
      <c r="J137" s="234">
        <f>ROUND(I137*H137,2)</f>
        <v>0</v>
      </c>
      <c r="K137" s="230" t="s">
        <v>19</v>
      </c>
      <c r="L137" s="46"/>
      <c r="M137" s="235" t="s">
        <v>19</v>
      </c>
      <c r="N137" s="236" t="s">
        <v>43</v>
      </c>
      <c r="O137" s="86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151</v>
      </c>
      <c r="AT137" s="239" t="s">
        <v>146</v>
      </c>
      <c r="AU137" s="239" t="s">
        <v>81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151</v>
      </c>
      <c r="BM137" s="239" t="s">
        <v>838</v>
      </c>
    </row>
    <row r="138" s="2" customFormat="1" ht="16.5" customHeight="1">
      <c r="A138" s="40"/>
      <c r="B138" s="41"/>
      <c r="C138" s="228" t="s">
        <v>371</v>
      </c>
      <c r="D138" s="228" t="s">
        <v>146</v>
      </c>
      <c r="E138" s="229" t="s">
        <v>1299</v>
      </c>
      <c r="F138" s="230" t="s">
        <v>1300</v>
      </c>
      <c r="G138" s="231" t="s">
        <v>211</v>
      </c>
      <c r="H138" s="232">
        <v>6</v>
      </c>
      <c r="I138" s="233"/>
      <c r="J138" s="234">
        <f>ROUND(I138*H138,2)</f>
        <v>0</v>
      </c>
      <c r="K138" s="230" t="s">
        <v>19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151</v>
      </c>
      <c r="AT138" s="239" t="s">
        <v>146</v>
      </c>
      <c r="AU138" s="239" t="s">
        <v>81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151</v>
      </c>
      <c r="BM138" s="239" t="s">
        <v>846</v>
      </c>
    </row>
    <row r="139" s="2" customFormat="1" ht="16.5" customHeight="1">
      <c r="A139" s="40"/>
      <c r="B139" s="41"/>
      <c r="C139" s="228" t="s">
        <v>378</v>
      </c>
      <c r="D139" s="228" t="s">
        <v>146</v>
      </c>
      <c r="E139" s="229" t="s">
        <v>1301</v>
      </c>
      <c r="F139" s="230" t="s">
        <v>1302</v>
      </c>
      <c r="G139" s="231" t="s">
        <v>211</v>
      </c>
      <c r="H139" s="232">
        <v>13</v>
      </c>
      <c r="I139" s="233"/>
      <c r="J139" s="234">
        <f>ROUND(I139*H139,2)</f>
        <v>0</v>
      </c>
      <c r="K139" s="230" t="s">
        <v>19</v>
      </c>
      <c r="L139" s="46"/>
      <c r="M139" s="235" t="s">
        <v>19</v>
      </c>
      <c r="N139" s="236" t="s">
        <v>43</v>
      </c>
      <c r="O139" s="86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151</v>
      </c>
      <c r="AT139" s="239" t="s">
        <v>146</v>
      </c>
      <c r="AU139" s="239" t="s">
        <v>81</v>
      </c>
      <c r="AY139" s="19" t="s">
        <v>144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9" t="s">
        <v>79</v>
      </c>
      <c r="BK139" s="240">
        <f>ROUND(I139*H139,2)</f>
        <v>0</v>
      </c>
      <c r="BL139" s="19" t="s">
        <v>151</v>
      </c>
      <c r="BM139" s="239" t="s">
        <v>854</v>
      </c>
    </row>
    <row r="140" s="2" customFormat="1" ht="16.5" customHeight="1">
      <c r="A140" s="40"/>
      <c r="B140" s="41"/>
      <c r="C140" s="228" t="s">
        <v>383</v>
      </c>
      <c r="D140" s="228" t="s">
        <v>146</v>
      </c>
      <c r="E140" s="229" t="s">
        <v>1303</v>
      </c>
      <c r="F140" s="230" t="s">
        <v>1304</v>
      </c>
      <c r="G140" s="231" t="s">
        <v>211</v>
      </c>
      <c r="H140" s="232">
        <v>40</v>
      </c>
      <c r="I140" s="233"/>
      <c r="J140" s="234">
        <f>ROUND(I140*H140,2)</f>
        <v>0</v>
      </c>
      <c r="K140" s="230" t="s">
        <v>19</v>
      </c>
      <c r="L140" s="46"/>
      <c r="M140" s="235" t="s">
        <v>19</v>
      </c>
      <c r="N140" s="236" t="s">
        <v>43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151</v>
      </c>
      <c r="AT140" s="239" t="s">
        <v>146</v>
      </c>
      <c r="AU140" s="239" t="s">
        <v>81</v>
      </c>
      <c r="AY140" s="19" t="s">
        <v>144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79</v>
      </c>
      <c r="BK140" s="240">
        <f>ROUND(I140*H140,2)</f>
        <v>0</v>
      </c>
      <c r="BL140" s="19" t="s">
        <v>151</v>
      </c>
      <c r="BM140" s="239" t="s">
        <v>862</v>
      </c>
    </row>
    <row r="141" s="2" customFormat="1" ht="16.5" customHeight="1">
      <c r="A141" s="40"/>
      <c r="B141" s="41"/>
      <c r="C141" s="228" t="s">
        <v>389</v>
      </c>
      <c r="D141" s="228" t="s">
        <v>146</v>
      </c>
      <c r="E141" s="229" t="s">
        <v>1305</v>
      </c>
      <c r="F141" s="230" t="s">
        <v>1273</v>
      </c>
      <c r="G141" s="231" t="s">
        <v>374</v>
      </c>
      <c r="H141" s="277"/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151</v>
      </c>
      <c r="AT141" s="239" t="s">
        <v>146</v>
      </c>
      <c r="AU141" s="239" t="s">
        <v>81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151</v>
      </c>
      <c r="BM141" s="239" t="s">
        <v>871</v>
      </c>
    </row>
    <row r="142" s="12" customFormat="1" ht="22.8" customHeight="1">
      <c r="A142" s="12"/>
      <c r="B142" s="212"/>
      <c r="C142" s="213"/>
      <c r="D142" s="214" t="s">
        <v>71</v>
      </c>
      <c r="E142" s="226" t="s">
        <v>1306</v>
      </c>
      <c r="F142" s="226" t="s">
        <v>1307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SUM(P143:P152)</f>
        <v>0</v>
      </c>
      <c r="Q142" s="220"/>
      <c r="R142" s="221">
        <f>SUM(R143:R152)</f>
        <v>0</v>
      </c>
      <c r="S142" s="220"/>
      <c r="T142" s="222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79</v>
      </c>
      <c r="AT142" s="224" t="s">
        <v>71</v>
      </c>
      <c r="AU142" s="224" t="s">
        <v>79</v>
      </c>
      <c r="AY142" s="223" t="s">
        <v>144</v>
      </c>
      <c r="BK142" s="225">
        <f>SUM(BK143:BK152)</f>
        <v>0</v>
      </c>
    </row>
    <row r="143" s="2" customFormat="1" ht="16.5" customHeight="1">
      <c r="A143" s="40"/>
      <c r="B143" s="41"/>
      <c r="C143" s="228" t="s">
        <v>394</v>
      </c>
      <c r="D143" s="228" t="s">
        <v>146</v>
      </c>
      <c r="E143" s="229" t="s">
        <v>1308</v>
      </c>
      <c r="F143" s="230" t="s">
        <v>1309</v>
      </c>
      <c r="G143" s="231" t="s">
        <v>1225</v>
      </c>
      <c r="H143" s="232">
        <v>1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151</v>
      </c>
      <c r="AT143" s="239" t="s">
        <v>146</v>
      </c>
      <c r="AU143" s="239" t="s">
        <v>81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151</v>
      </c>
      <c r="BM143" s="239" t="s">
        <v>879</v>
      </c>
    </row>
    <row r="144" s="2" customFormat="1">
      <c r="A144" s="40"/>
      <c r="B144" s="41"/>
      <c r="C144" s="42"/>
      <c r="D144" s="241" t="s">
        <v>153</v>
      </c>
      <c r="E144" s="42"/>
      <c r="F144" s="242" t="s">
        <v>1310</v>
      </c>
      <c r="G144" s="42"/>
      <c r="H144" s="42"/>
      <c r="I144" s="148"/>
      <c r="J144" s="42"/>
      <c r="K144" s="42"/>
      <c r="L144" s="46"/>
      <c r="M144" s="243"/>
      <c r="N144" s="244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153</v>
      </c>
      <c r="AU144" s="19" t="s">
        <v>81</v>
      </c>
    </row>
    <row r="145" s="2" customFormat="1" ht="16.5" customHeight="1">
      <c r="A145" s="40"/>
      <c r="B145" s="41"/>
      <c r="C145" s="228" t="s">
        <v>399</v>
      </c>
      <c r="D145" s="228" t="s">
        <v>146</v>
      </c>
      <c r="E145" s="229" t="s">
        <v>1311</v>
      </c>
      <c r="F145" s="230" t="s">
        <v>1312</v>
      </c>
      <c r="G145" s="231" t="s">
        <v>1225</v>
      </c>
      <c r="H145" s="232">
        <v>3</v>
      </c>
      <c r="I145" s="233"/>
      <c r="J145" s="234">
        <f>ROUND(I145*H145,2)</f>
        <v>0</v>
      </c>
      <c r="K145" s="230" t="s">
        <v>19</v>
      </c>
      <c r="L145" s="46"/>
      <c r="M145" s="235" t="s">
        <v>19</v>
      </c>
      <c r="N145" s="236" t="s">
        <v>43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151</v>
      </c>
      <c r="AT145" s="239" t="s">
        <v>146</v>
      </c>
      <c r="AU145" s="239" t="s">
        <v>81</v>
      </c>
      <c r="AY145" s="19" t="s">
        <v>144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79</v>
      </c>
      <c r="BK145" s="240">
        <f>ROUND(I145*H145,2)</f>
        <v>0</v>
      </c>
      <c r="BL145" s="19" t="s">
        <v>151</v>
      </c>
      <c r="BM145" s="239" t="s">
        <v>887</v>
      </c>
    </row>
    <row r="146" s="2" customFormat="1">
      <c r="A146" s="40"/>
      <c r="B146" s="41"/>
      <c r="C146" s="42"/>
      <c r="D146" s="241" t="s">
        <v>153</v>
      </c>
      <c r="E146" s="42"/>
      <c r="F146" s="242" t="s">
        <v>1313</v>
      </c>
      <c r="G146" s="42"/>
      <c r="H146" s="42"/>
      <c r="I146" s="148"/>
      <c r="J146" s="42"/>
      <c r="K146" s="42"/>
      <c r="L146" s="46"/>
      <c r="M146" s="243"/>
      <c r="N146" s="24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153</v>
      </c>
      <c r="AU146" s="19" t="s">
        <v>81</v>
      </c>
    </row>
    <row r="147" s="2" customFormat="1" ht="16.5" customHeight="1">
      <c r="A147" s="40"/>
      <c r="B147" s="41"/>
      <c r="C147" s="228" t="s">
        <v>405</v>
      </c>
      <c r="D147" s="228" t="s">
        <v>146</v>
      </c>
      <c r="E147" s="229" t="s">
        <v>1314</v>
      </c>
      <c r="F147" s="230" t="s">
        <v>1315</v>
      </c>
      <c r="G147" s="231" t="s">
        <v>1225</v>
      </c>
      <c r="H147" s="232">
        <v>2</v>
      </c>
      <c r="I147" s="233"/>
      <c r="J147" s="234">
        <f>ROUND(I147*H147,2)</f>
        <v>0</v>
      </c>
      <c r="K147" s="230" t="s">
        <v>19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151</v>
      </c>
      <c r="AT147" s="239" t="s">
        <v>146</v>
      </c>
      <c r="AU147" s="239" t="s">
        <v>81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151</v>
      </c>
      <c r="BM147" s="239" t="s">
        <v>895</v>
      </c>
    </row>
    <row r="148" s="2" customFormat="1" ht="16.5" customHeight="1">
      <c r="A148" s="40"/>
      <c r="B148" s="41"/>
      <c r="C148" s="228" t="s">
        <v>423</v>
      </c>
      <c r="D148" s="228" t="s">
        <v>146</v>
      </c>
      <c r="E148" s="229" t="s">
        <v>1316</v>
      </c>
      <c r="F148" s="230" t="s">
        <v>1317</v>
      </c>
      <c r="G148" s="231" t="s">
        <v>1225</v>
      </c>
      <c r="H148" s="232">
        <v>1</v>
      </c>
      <c r="I148" s="233"/>
      <c r="J148" s="234">
        <f>ROUND(I148*H148,2)</f>
        <v>0</v>
      </c>
      <c r="K148" s="230" t="s">
        <v>19</v>
      </c>
      <c r="L148" s="46"/>
      <c r="M148" s="235" t="s">
        <v>19</v>
      </c>
      <c r="N148" s="236" t="s">
        <v>43</v>
      </c>
      <c r="O148" s="86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151</v>
      </c>
      <c r="AT148" s="239" t="s">
        <v>146</v>
      </c>
      <c r="AU148" s="239" t="s">
        <v>81</v>
      </c>
      <c r="AY148" s="19" t="s">
        <v>144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79</v>
      </c>
      <c r="BK148" s="240">
        <f>ROUND(I148*H148,2)</f>
        <v>0</v>
      </c>
      <c r="BL148" s="19" t="s">
        <v>151</v>
      </c>
      <c r="BM148" s="239" t="s">
        <v>903</v>
      </c>
    </row>
    <row r="149" s="2" customFormat="1" ht="16.5" customHeight="1">
      <c r="A149" s="40"/>
      <c r="B149" s="41"/>
      <c r="C149" s="228" t="s">
        <v>429</v>
      </c>
      <c r="D149" s="228" t="s">
        <v>146</v>
      </c>
      <c r="E149" s="229" t="s">
        <v>1318</v>
      </c>
      <c r="F149" s="230" t="s">
        <v>1319</v>
      </c>
      <c r="G149" s="231" t="s">
        <v>1225</v>
      </c>
      <c r="H149" s="232">
        <v>2</v>
      </c>
      <c r="I149" s="233"/>
      <c r="J149" s="234">
        <f>ROUND(I149*H149,2)</f>
        <v>0</v>
      </c>
      <c r="K149" s="230" t="s">
        <v>19</v>
      </c>
      <c r="L149" s="46"/>
      <c r="M149" s="235" t="s">
        <v>19</v>
      </c>
      <c r="N149" s="236" t="s">
        <v>43</v>
      </c>
      <c r="O149" s="86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151</v>
      </c>
      <c r="AT149" s="239" t="s">
        <v>146</v>
      </c>
      <c r="AU149" s="239" t="s">
        <v>81</v>
      </c>
      <c r="AY149" s="19" t="s">
        <v>144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79</v>
      </c>
      <c r="BK149" s="240">
        <f>ROUND(I149*H149,2)</f>
        <v>0</v>
      </c>
      <c r="BL149" s="19" t="s">
        <v>151</v>
      </c>
      <c r="BM149" s="239" t="s">
        <v>911</v>
      </c>
    </row>
    <row r="150" s="2" customFormat="1" ht="16.5" customHeight="1">
      <c r="A150" s="40"/>
      <c r="B150" s="41"/>
      <c r="C150" s="228" t="s">
        <v>435</v>
      </c>
      <c r="D150" s="228" t="s">
        <v>146</v>
      </c>
      <c r="E150" s="229" t="s">
        <v>1320</v>
      </c>
      <c r="F150" s="230" t="s">
        <v>1321</v>
      </c>
      <c r="G150" s="231" t="s">
        <v>1225</v>
      </c>
      <c r="H150" s="232">
        <v>1</v>
      </c>
      <c r="I150" s="233"/>
      <c r="J150" s="234">
        <f>ROUND(I150*H150,2)</f>
        <v>0</v>
      </c>
      <c r="K150" s="230" t="s">
        <v>19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151</v>
      </c>
      <c r="AT150" s="239" t="s">
        <v>146</v>
      </c>
      <c r="AU150" s="239" t="s">
        <v>81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151</v>
      </c>
      <c r="BM150" s="239" t="s">
        <v>919</v>
      </c>
    </row>
    <row r="151" s="2" customFormat="1" ht="16.5" customHeight="1">
      <c r="A151" s="40"/>
      <c r="B151" s="41"/>
      <c r="C151" s="228" t="s">
        <v>441</v>
      </c>
      <c r="D151" s="228" t="s">
        <v>146</v>
      </c>
      <c r="E151" s="229" t="s">
        <v>1322</v>
      </c>
      <c r="F151" s="230" t="s">
        <v>1323</v>
      </c>
      <c r="G151" s="231" t="s">
        <v>1225</v>
      </c>
      <c r="H151" s="232">
        <v>2</v>
      </c>
      <c r="I151" s="233"/>
      <c r="J151" s="234">
        <f>ROUND(I151*H151,2)</f>
        <v>0</v>
      </c>
      <c r="K151" s="230" t="s">
        <v>19</v>
      </c>
      <c r="L151" s="46"/>
      <c r="M151" s="235" t="s">
        <v>19</v>
      </c>
      <c r="N151" s="236" t="s">
        <v>43</v>
      </c>
      <c r="O151" s="86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151</v>
      </c>
      <c r="AT151" s="239" t="s">
        <v>146</v>
      </c>
      <c r="AU151" s="239" t="s">
        <v>81</v>
      </c>
      <c r="AY151" s="19" t="s">
        <v>144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79</v>
      </c>
      <c r="BK151" s="240">
        <f>ROUND(I151*H151,2)</f>
        <v>0</v>
      </c>
      <c r="BL151" s="19" t="s">
        <v>151</v>
      </c>
      <c r="BM151" s="239" t="s">
        <v>930</v>
      </c>
    </row>
    <row r="152" s="2" customFormat="1" ht="16.5" customHeight="1">
      <c r="A152" s="40"/>
      <c r="B152" s="41"/>
      <c r="C152" s="228" t="s">
        <v>457</v>
      </c>
      <c r="D152" s="228" t="s">
        <v>146</v>
      </c>
      <c r="E152" s="229" t="s">
        <v>1324</v>
      </c>
      <c r="F152" s="230" t="s">
        <v>1273</v>
      </c>
      <c r="G152" s="231" t="s">
        <v>374</v>
      </c>
      <c r="H152" s="277"/>
      <c r="I152" s="233"/>
      <c r="J152" s="234">
        <f>ROUND(I152*H152,2)</f>
        <v>0</v>
      </c>
      <c r="K152" s="230" t="s">
        <v>19</v>
      </c>
      <c r="L152" s="46"/>
      <c r="M152" s="235" t="s">
        <v>19</v>
      </c>
      <c r="N152" s="236" t="s">
        <v>43</v>
      </c>
      <c r="O152" s="86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151</v>
      </c>
      <c r="AT152" s="239" t="s">
        <v>146</v>
      </c>
      <c r="AU152" s="239" t="s">
        <v>81</v>
      </c>
      <c r="AY152" s="19" t="s">
        <v>144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79</v>
      </c>
      <c r="BK152" s="240">
        <f>ROUND(I152*H152,2)</f>
        <v>0</v>
      </c>
      <c r="BL152" s="19" t="s">
        <v>151</v>
      </c>
      <c r="BM152" s="239" t="s">
        <v>940</v>
      </c>
    </row>
    <row r="153" s="12" customFormat="1" ht="22.8" customHeight="1">
      <c r="A153" s="12"/>
      <c r="B153" s="212"/>
      <c r="C153" s="213"/>
      <c r="D153" s="214" t="s">
        <v>71</v>
      </c>
      <c r="E153" s="226" t="s">
        <v>1325</v>
      </c>
      <c r="F153" s="226" t="s">
        <v>1326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SUM(P154:P155)</f>
        <v>0</v>
      </c>
      <c r="Q153" s="220"/>
      <c r="R153" s="221">
        <f>SUM(R154:R155)</f>
        <v>0</v>
      </c>
      <c r="S153" s="220"/>
      <c r="T153" s="222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79</v>
      </c>
      <c r="AT153" s="224" t="s">
        <v>71</v>
      </c>
      <c r="AU153" s="224" t="s">
        <v>79</v>
      </c>
      <c r="AY153" s="223" t="s">
        <v>144</v>
      </c>
      <c r="BK153" s="225">
        <f>SUM(BK154:BK155)</f>
        <v>0</v>
      </c>
    </row>
    <row r="154" s="2" customFormat="1" ht="16.5" customHeight="1">
      <c r="A154" s="40"/>
      <c r="B154" s="41"/>
      <c r="C154" s="228" t="s">
        <v>463</v>
      </c>
      <c r="D154" s="228" t="s">
        <v>146</v>
      </c>
      <c r="E154" s="229" t="s">
        <v>1327</v>
      </c>
      <c r="F154" s="230" t="s">
        <v>1328</v>
      </c>
      <c r="G154" s="231" t="s">
        <v>211</v>
      </c>
      <c r="H154" s="232">
        <v>2.5</v>
      </c>
      <c r="I154" s="233"/>
      <c r="J154" s="234">
        <f>ROUND(I154*H154,2)</f>
        <v>0</v>
      </c>
      <c r="K154" s="230" t="s">
        <v>19</v>
      </c>
      <c r="L154" s="46"/>
      <c r="M154" s="235" t="s">
        <v>19</v>
      </c>
      <c r="N154" s="236" t="s">
        <v>43</v>
      </c>
      <c r="O154" s="86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151</v>
      </c>
      <c r="AT154" s="239" t="s">
        <v>146</v>
      </c>
      <c r="AU154" s="239" t="s">
        <v>81</v>
      </c>
      <c r="AY154" s="19" t="s">
        <v>144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79</v>
      </c>
      <c r="BK154" s="240">
        <f>ROUND(I154*H154,2)</f>
        <v>0</v>
      </c>
      <c r="BL154" s="19" t="s">
        <v>151</v>
      </c>
      <c r="BM154" s="239" t="s">
        <v>950</v>
      </c>
    </row>
    <row r="155" s="2" customFormat="1" ht="16.5" customHeight="1">
      <c r="A155" s="40"/>
      <c r="B155" s="41"/>
      <c r="C155" s="228" t="s">
        <v>470</v>
      </c>
      <c r="D155" s="228" t="s">
        <v>146</v>
      </c>
      <c r="E155" s="229" t="s">
        <v>1305</v>
      </c>
      <c r="F155" s="230" t="s">
        <v>1273</v>
      </c>
      <c r="G155" s="231" t="s">
        <v>374</v>
      </c>
      <c r="H155" s="277"/>
      <c r="I155" s="233"/>
      <c r="J155" s="234">
        <f>ROUND(I155*H155,2)</f>
        <v>0</v>
      </c>
      <c r="K155" s="230" t="s">
        <v>19</v>
      </c>
      <c r="L155" s="46"/>
      <c r="M155" s="235" t="s">
        <v>19</v>
      </c>
      <c r="N155" s="236" t="s">
        <v>43</v>
      </c>
      <c r="O155" s="86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151</v>
      </c>
      <c r="AT155" s="239" t="s">
        <v>146</v>
      </c>
      <c r="AU155" s="239" t="s">
        <v>81</v>
      </c>
      <c r="AY155" s="19" t="s">
        <v>144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9" t="s">
        <v>79</v>
      </c>
      <c r="BK155" s="240">
        <f>ROUND(I155*H155,2)</f>
        <v>0</v>
      </c>
      <c r="BL155" s="19" t="s">
        <v>151</v>
      </c>
      <c r="BM155" s="239" t="s">
        <v>959</v>
      </c>
    </row>
    <row r="156" s="12" customFormat="1" ht="22.8" customHeight="1">
      <c r="A156" s="12"/>
      <c r="B156" s="212"/>
      <c r="C156" s="213"/>
      <c r="D156" s="214" t="s">
        <v>71</v>
      </c>
      <c r="E156" s="226" t="s">
        <v>269</v>
      </c>
      <c r="F156" s="226" t="s">
        <v>1329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SUM(P157:P158)</f>
        <v>0</v>
      </c>
      <c r="Q156" s="220"/>
      <c r="R156" s="221">
        <f>SUM(R157:R158)</f>
        <v>0</v>
      </c>
      <c r="S156" s="220"/>
      <c r="T156" s="222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79</v>
      </c>
      <c r="AT156" s="224" t="s">
        <v>71</v>
      </c>
      <c r="AU156" s="224" t="s">
        <v>79</v>
      </c>
      <c r="AY156" s="223" t="s">
        <v>144</v>
      </c>
      <c r="BK156" s="225">
        <f>SUM(BK157:BK158)</f>
        <v>0</v>
      </c>
    </row>
    <row r="157" s="2" customFormat="1" ht="16.5" customHeight="1">
      <c r="A157" s="40"/>
      <c r="B157" s="41"/>
      <c r="C157" s="228" t="s">
        <v>475</v>
      </c>
      <c r="D157" s="228" t="s">
        <v>146</v>
      </c>
      <c r="E157" s="229" t="s">
        <v>1330</v>
      </c>
      <c r="F157" s="230" t="s">
        <v>1331</v>
      </c>
      <c r="G157" s="231" t="s">
        <v>1332</v>
      </c>
      <c r="H157" s="232">
        <v>280</v>
      </c>
      <c r="I157" s="233"/>
      <c r="J157" s="234">
        <f>ROUND(I157*H157,2)</f>
        <v>0</v>
      </c>
      <c r="K157" s="230" t="s">
        <v>19</v>
      </c>
      <c r="L157" s="46"/>
      <c r="M157" s="235" t="s">
        <v>19</v>
      </c>
      <c r="N157" s="236" t="s">
        <v>43</v>
      </c>
      <c r="O157" s="86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151</v>
      </c>
      <c r="AT157" s="239" t="s">
        <v>146</v>
      </c>
      <c r="AU157" s="239" t="s">
        <v>81</v>
      </c>
      <c r="AY157" s="19" t="s">
        <v>144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79</v>
      </c>
      <c r="BK157" s="240">
        <f>ROUND(I157*H157,2)</f>
        <v>0</v>
      </c>
      <c r="BL157" s="19" t="s">
        <v>151</v>
      </c>
      <c r="BM157" s="239" t="s">
        <v>967</v>
      </c>
    </row>
    <row r="158" s="2" customFormat="1" ht="16.5" customHeight="1">
      <c r="A158" s="40"/>
      <c r="B158" s="41"/>
      <c r="C158" s="228" t="s">
        <v>760</v>
      </c>
      <c r="D158" s="228" t="s">
        <v>146</v>
      </c>
      <c r="E158" s="229" t="s">
        <v>1333</v>
      </c>
      <c r="F158" s="230" t="s">
        <v>1273</v>
      </c>
      <c r="G158" s="231" t="s">
        <v>214</v>
      </c>
      <c r="H158" s="232">
        <v>0.25</v>
      </c>
      <c r="I158" s="233"/>
      <c r="J158" s="234">
        <f>ROUND(I158*H158,2)</f>
        <v>0</v>
      </c>
      <c r="K158" s="230" t="s">
        <v>19</v>
      </c>
      <c r="L158" s="46"/>
      <c r="M158" s="235" t="s">
        <v>19</v>
      </c>
      <c r="N158" s="236" t="s">
        <v>43</v>
      </c>
      <c r="O158" s="86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151</v>
      </c>
      <c r="AT158" s="239" t="s">
        <v>146</v>
      </c>
      <c r="AU158" s="239" t="s">
        <v>81</v>
      </c>
      <c r="AY158" s="19" t="s">
        <v>144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79</v>
      </c>
      <c r="BK158" s="240">
        <f>ROUND(I158*H158,2)</f>
        <v>0</v>
      </c>
      <c r="BL158" s="19" t="s">
        <v>151</v>
      </c>
      <c r="BM158" s="239" t="s">
        <v>978</v>
      </c>
    </row>
    <row r="159" s="12" customFormat="1" ht="22.8" customHeight="1">
      <c r="A159" s="12"/>
      <c r="B159" s="212"/>
      <c r="C159" s="213"/>
      <c r="D159" s="214" t="s">
        <v>71</v>
      </c>
      <c r="E159" s="226" t="s">
        <v>282</v>
      </c>
      <c r="F159" s="226" t="s">
        <v>1334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SUM(P160:P164)</f>
        <v>0</v>
      </c>
      <c r="Q159" s="220"/>
      <c r="R159" s="221">
        <f>SUM(R160:R164)</f>
        <v>0</v>
      </c>
      <c r="S159" s="220"/>
      <c r="T159" s="222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79</v>
      </c>
      <c r="AT159" s="224" t="s">
        <v>71</v>
      </c>
      <c r="AU159" s="224" t="s">
        <v>79</v>
      </c>
      <c r="AY159" s="223" t="s">
        <v>144</v>
      </c>
      <c r="BK159" s="225">
        <f>SUM(BK160:BK164)</f>
        <v>0</v>
      </c>
    </row>
    <row r="160" s="2" customFormat="1" ht="16.5" customHeight="1">
      <c r="A160" s="40"/>
      <c r="B160" s="41"/>
      <c r="C160" s="228" t="s">
        <v>765</v>
      </c>
      <c r="D160" s="228" t="s">
        <v>146</v>
      </c>
      <c r="E160" s="229" t="s">
        <v>1335</v>
      </c>
      <c r="F160" s="230" t="s">
        <v>1336</v>
      </c>
      <c r="G160" s="231" t="s">
        <v>1337</v>
      </c>
      <c r="H160" s="232">
        <v>50.399999999999999</v>
      </c>
      <c r="I160" s="233"/>
      <c r="J160" s="234">
        <f>ROUND(I160*H160,2)</f>
        <v>0</v>
      </c>
      <c r="K160" s="230" t="s">
        <v>19</v>
      </c>
      <c r="L160" s="46"/>
      <c r="M160" s="235" t="s">
        <v>19</v>
      </c>
      <c r="N160" s="236" t="s">
        <v>43</v>
      </c>
      <c r="O160" s="86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151</v>
      </c>
      <c r="AT160" s="239" t="s">
        <v>146</v>
      </c>
      <c r="AU160" s="239" t="s">
        <v>81</v>
      </c>
      <c r="AY160" s="19" t="s">
        <v>144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79</v>
      </c>
      <c r="BK160" s="240">
        <f>ROUND(I160*H160,2)</f>
        <v>0</v>
      </c>
      <c r="BL160" s="19" t="s">
        <v>151</v>
      </c>
      <c r="BM160" s="239" t="s">
        <v>989</v>
      </c>
    </row>
    <row r="161" s="2" customFormat="1">
      <c r="A161" s="40"/>
      <c r="B161" s="41"/>
      <c r="C161" s="42"/>
      <c r="D161" s="241" t="s">
        <v>153</v>
      </c>
      <c r="E161" s="42"/>
      <c r="F161" s="242" t="s">
        <v>1338</v>
      </c>
      <c r="G161" s="42"/>
      <c r="H161" s="42"/>
      <c r="I161" s="148"/>
      <c r="J161" s="42"/>
      <c r="K161" s="42"/>
      <c r="L161" s="46"/>
      <c r="M161" s="243"/>
      <c r="N161" s="24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153</v>
      </c>
      <c r="AU161" s="19" t="s">
        <v>81</v>
      </c>
    </row>
    <row r="162" s="2" customFormat="1" ht="16.5" customHeight="1">
      <c r="A162" s="40"/>
      <c r="B162" s="41"/>
      <c r="C162" s="228" t="s">
        <v>769</v>
      </c>
      <c r="D162" s="228" t="s">
        <v>146</v>
      </c>
      <c r="E162" s="229" t="s">
        <v>1339</v>
      </c>
      <c r="F162" s="230" t="s">
        <v>1340</v>
      </c>
      <c r="G162" s="231" t="s">
        <v>1337</v>
      </c>
      <c r="H162" s="232">
        <v>82</v>
      </c>
      <c r="I162" s="233"/>
      <c r="J162" s="234">
        <f>ROUND(I162*H162,2)</f>
        <v>0</v>
      </c>
      <c r="K162" s="230" t="s">
        <v>19</v>
      </c>
      <c r="L162" s="46"/>
      <c r="M162" s="235" t="s">
        <v>19</v>
      </c>
      <c r="N162" s="236" t="s">
        <v>43</v>
      </c>
      <c r="O162" s="86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151</v>
      </c>
      <c r="AT162" s="239" t="s">
        <v>146</v>
      </c>
      <c r="AU162" s="239" t="s">
        <v>81</v>
      </c>
      <c r="AY162" s="19" t="s">
        <v>144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9" t="s">
        <v>79</v>
      </c>
      <c r="BK162" s="240">
        <f>ROUND(I162*H162,2)</f>
        <v>0</v>
      </c>
      <c r="BL162" s="19" t="s">
        <v>151</v>
      </c>
      <c r="BM162" s="239" t="s">
        <v>1000</v>
      </c>
    </row>
    <row r="163" s="2" customFormat="1">
      <c r="A163" s="40"/>
      <c r="B163" s="41"/>
      <c r="C163" s="42"/>
      <c r="D163" s="241" t="s">
        <v>153</v>
      </c>
      <c r="E163" s="42"/>
      <c r="F163" s="242" t="s">
        <v>1341</v>
      </c>
      <c r="G163" s="42"/>
      <c r="H163" s="42"/>
      <c r="I163" s="148"/>
      <c r="J163" s="42"/>
      <c r="K163" s="42"/>
      <c r="L163" s="46"/>
      <c r="M163" s="243"/>
      <c r="N163" s="24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153</v>
      </c>
      <c r="AU163" s="19" t="s">
        <v>81</v>
      </c>
    </row>
    <row r="164" s="2" customFormat="1" ht="16.5" customHeight="1">
      <c r="A164" s="40"/>
      <c r="B164" s="41"/>
      <c r="C164" s="228" t="s">
        <v>774</v>
      </c>
      <c r="D164" s="228" t="s">
        <v>146</v>
      </c>
      <c r="E164" s="229" t="s">
        <v>1342</v>
      </c>
      <c r="F164" s="230" t="s">
        <v>1273</v>
      </c>
      <c r="G164" s="231" t="s">
        <v>374</v>
      </c>
      <c r="H164" s="277"/>
      <c r="I164" s="233"/>
      <c r="J164" s="234">
        <f>ROUND(I164*H164,2)</f>
        <v>0</v>
      </c>
      <c r="K164" s="230" t="s">
        <v>19</v>
      </c>
      <c r="L164" s="46"/>
      <c r="M164" s="235" t="s">
        <v>19</v>
      </c>
      <c r="N164" s="236" t="s">
        <v>43</v>
      </c>
      <c r="O164" s="86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151</v>
      </c>
      <c r="AT164" s="239" t="s">
        <v>146</v>
      </c>
      <c r="AU164" s="239" t="s">
        <v>81</v>
      </c>
      <c r="AY164" s="19" t="s">
        <v>144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9" t="s">
        <v>79</v>
      </c>
      <c r="BK164" s="240">
        <f>ROUND(I164*H164,2)</f>
        <v>0</v>
      </c>
      <c r="BL164" s="19" t="s">
        <v>151</v>
      </c>
      <c r="BM164" s="239" t="s">
        <v>1010</v>
      </c>
    </row>
    <row r="165" s="12" customFormat="1" ht="22.8" customHeight="1">
      <c r="A165" s="12"/>
      <c r="B165" s="212"/>
      <c r="C165" s="213"/>
      <c r="D165" s="214" t="s">
        <v>71</v>
      </c>
      <c r="E165" s="226" t="s">
        <v>475</v>
      </c>
      <c r="F165" s="226" t="s">
        <v>1343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P166</f>
        <v>0</v>
      </c>
      <c r="Q165" s="220"/>
      <c r="R165" s="221">
        <f>R166</f>
        <v>0</v>
      </c>
      <c r="S165" s="220"/>
      <c r="T165" s="222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79</v>
      </c>
      <c r="AT165" s="224" t="s">
        <v>71</v>
      </c>
      <c r="AU165" s="224" t="s">
        <v>79</v>
      </c>
      <c r="AY165" s="223" t="s">
        <v>144</v>
      </c>
      <c r="BK165" s="225">
        <f>BK166</f>
        <v>0</v>
      </c>
    </row>
    <row r="166" s="2" customFormat="1" ht="16.5" customHeight="1">
      <c r="A166" s="40"/>
      <c r="B166" s="41"/>
      <c r="C166" s="228" t="s">
        <v>778</v>
      </c>
      <c r="D166" s="228" t="s">
        <v>146</v>
      </c>
      <c r="E166" s="229" t="s">
        <v>1344</v>
      </c>
      <c r="F166" s="230" t="s">
        <v>1345</v>
      </c>
      <c r="G166" s="231" t="s">
        <v>203</v>
      </c>
      <c r="H166" s="232">
        <v>84</v>
      </c>
      <c r="I166" s="233"/>
      <c r="J166" s="234">
        <f>ROUND(I166*H166,2)</f>
        <v>0</v>
      </c>
      <c r="K166" s="230" t="s">
        <v>19</v>
      </c>
      <c r="L166" s="46"/>
      <c r="M166" s="235" t="s">
        <v>19</v>
      </c>
      <c r="N166" s="236" t="s">
        <v>43</v>
      </c>
      <c r="O166" s="86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151</v>
      </c>
      <c r="AT166" s="239" t="s">
        <v>146</v>
      </c>
      <c r="AU166" s="239" t="s">
        <v>81</v>
      </c>
      <c r="AY166" s="19" t="s">
        <v>144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9" t="s">
        <v>79</v>
      </c>
      <c r="BK166" s="240">
        <f>ROUND(I166*H166,2)</f>
        <v>0</v>
      </c>
      <c r="BL166" s="19" t="s">
        <v>151</v>
      </c>
      <c r="BM166" s="239" t="s">
        <v>1020</v>
      </c>
    </row>
    <row r="167" s="12" customFormat="1" ht="22.8" customHeight="1">
      <c r="A167" s="12"/>
      <c r="B167" s="212"/>
      <c r="C167" s="213"/>
      <c r="D167" s="214" t="s">
        <v>71</v>
      </c>
      <c r="E167" s="226" t="s">
        <v>1346</v>
      </c>
      <c r="F167" s="226" t="s">
        <v>1347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SUM(P168:P170)</f>
        <v>0</v>
      </c>
      <c r="Q167" s="220"/>
      <c r="R167" s="221">
        <f>SUM(R168:R170)</f>
        <v>0</v>
      </c>
      <c r="S167" s="220"/>
      <c r="T167" s="222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79</v>
      </c>
      <c r="AT167" s="224" t="s">
        <v>71</v>
      </c>
      <c r="AU167" s="224" t="s">
        <v>79</v>
      </c>
      <c r="AY167" s="223" t="s">
        <v>144</v>
      </c>
      <c r="BK167" s="225">
        <f>SUM(BK168:BK170)</f>
        <v>0</v>
      </c>
    </row>
    <row r="168" s="2" customFormat="1" ht="16.5" customHeight="1">
      <c r="A168" s="40"/>
      <c r="B168" s="41"/>
      <c r="C168" s="228" t="s">
        <v>782</v>
      </c>
      <c r="D168" s="228" t="s">
        <v>146</v>
      </c>
      <c r="E168" s="229" t="s">
        <v>1348</v>
      </c>
      <c r="F168" s="230" t="s">
        <v>1349</v>
      </c>
      <c r="G168" s="231" t="s">
        <v>1350</v>
      </c>
      <c r="H168" s="232">
        <v>16</v>
      </c>
      <c r="I168" s="233"/>
      <c r="J168" s="234">
        <f>ROUND(I168*H168,2)</f>
        <v>0</v>
      </c>
      <c r="K168" s="230" t="s">
        <v>19</v>
      </c>
      <c r="L168" s="46"/>
      <c r="M168" s="235" t="s">
        <v>19</v>
      </c>
      <c r="N168" s="236" t="s">
        <v>43</v>
      </c>
      <c r="O168" s="86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151</v>
      </c>
      <c r="AT168" s="239" t="s">
        <v>146</v>
      </c>
      <c r="AU168" s="239" t="s">
        <v>81</v>
      </c>
      <c r="AY168" s="19" t="s">
        <v>144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9" t="s">
        <v>79</v>
      </c>
      <c r="BK168" s="240">
        <f>ROUND(I168*H168,2)</f>
        <v>0</v>
      </c>
      <c r="BL168" s="19" t="s">
        <v>151</v>
      </c>
      <c r="BM168" s="239" t="s">
        <v>1027</v>
      </c>
    </row>
    <row r="169" s="2" customFormat="1" ht="16.5" customHeight="1">
      <c r="A169" s="40"/>
      <c r="B169" s="41"/>
      <c r="C169" s="228" t="s">
        <v>786</v>
      </c>
      <c r="D169" s="228" t="s">
        <v>146</v>
      </c>
      <c r="E169" s="229" t="s">
        <v>1351</v>
      </c>
      <c r="F169" s="230" t="s">
        <v>1352</v>
      </c>
      <c r="G169" s="231" t="s">
        <v>1350</v>
      </c>
      <c r="H169" s="232">
        <v>32</v>
      </c>
      <c r="I169" s="233"/>
      <c r="J169" s="234">
        <f>ROUND(I169*H169,2)</f>
        <v>0</v>
      </c>
      <c r="K169" s="230" t="s">
        <v>19</v>
      </c>
      <c r="L169" s="46"/>
      <c r="M169" s="235" t="s">
        <v>19</v>
      </c>
      <c r="N169" s="236" t="s">
        <v>43</v>
      </c>
      <c r="O169" s="86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151</v>
      </c>
      <c r="AT169" s="239" t="s">
        <v>146</v>
      </c>
      <c r="AU169" s="239" t="s">
        <v>81</v>
      </c>
      <c r="AY169" s="19" t="s">
        <v>144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9" t="s">
        <v>79</v>
      </c>
      <c r="BK169" s="240">
        <f>ROUND(I169*H169,2)</f>
        <v>0</v>
      </c>
      <c r="BL169" s="19" t="s">
        <v>151</v>
      </c>
      <c r="BM169" s="239" t="s">
        <v>1036</v>
      </c>
    </row>
    <row r="170" s="2" customFormat="1">
      <c r="A170" s="40"/>
      <c r="B170" s="41"/>
      <c r="C170" s="42"/>
      <c r="D170" s="241" t="s">
        <v>153</v>
      </c>
      <c r="E170" s="42"/>
      <c r="F170" s="242" t="s">
        <v>1353</v>
      </c>
      <c r="G170" s="42"/>
      <c r="H170" s="42"/>
      <c r="I170" s="148"/>
      <c r="J170" s="42"/>
      <c r="K170" s="42"/>
      <c r="L170" s="46"/>
      <c r="M170" s="302"/>
      <c r="N170" s="303"/>
      <c r="O170" s="304"/>
      <c r="P170" s="304"/>
      <c r="Q170" s="304"/>
      <c r="R170" s="304"/>
      <c r="S170" s="304"/>
      <c r="T170" s="30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153</v>
      </c>
      <c r="AU170" s="19" t="s">
        <v>81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177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dYAhLq+z4oUbNqEgP4lAFuqTfnlf7xUctUI7jyyj9qL37B3eoxk+rWUqoiOu7MNIS3zDsdxZprndXFnCh2O42A==" hashValue="13wiW5IXoHACWfb1CKajYZIAYqHNmkS3p5y1Sbz8B2G5OAaIyg/6riJVFUgImXp0/STXn7b0G6QMJlso+LvqMQ==" algorithmName="SHA-512" password="CC35"/>
  <autoFilter ref="C95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1354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ROUND(J96,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ROUND((SUM(BE96:BE161)),  2)</f>
        <v>0</v>
      </c>
      <c r="G35" s="40"/>
      <c r="H35" s="40"/>
      <c r="I35" s="166">
        <v>0.20999999999999999</v>
      </c>
      <c r="J35" s="165">
        <f>ROUND(((SUM(BE96:BE161))*I35),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ROUND((SUM(BF96:BF161)),  2)</f>
        <v>0</v>
      </c>
      <c r="G36" s="40"/>
      <c r="H36" s="40"/>
      <c r="I36" s="166">
        <v>0.14999999999999999</v>
      </c>
      <c r="J36" s="165">
        <f>ROUND(((SUM(BF96:BF161))*I36),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ROUND((SUM(BG96:BG161)),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ROUND((SUM(BH96:BH161)),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ROUND((SUM(BI96:BI161)),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D.01.4.3 - Elektroinstalace - silnoproud + slaboporud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J96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121</v>
      </c>
      <c r="E64" s="190"/>
      <c r="F64" s="190"/>
      <c r="G64" s="190"/>
      <c r="H64" s="190"/>
      <c r="I64" s="191"/>
      <c r="J64" s="192">
        <f>J97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1355</v>
      </c>
      <c r="E65" s="196"/>
      <c r="F65" s="196"/>
      <c r="G65" s="196"/>
      <c r="H65" s="196"/>
      <c r="I65" s="197"/>
      <c r="J65" s="198">
        <f>J98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94"/>
      <c r="C66" s="127"/>
      <c r="D66" s="195" t="s">
        <v>1356</v>
      </c>
      <c r="E66" s="196"/>
      <c r="F66" s="196"/>
      <c r="G66" s="196"/>
      <c r="H66" s="196"/>
      <c r="I66" s="197"/>
      <c r="J66" s="198">
        <f>J99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94"/>
      <c r="C67" s="127"/>
      <c r="D67" s="195" t="s">
        <v>1357</v>
      </c>
      <c r="E67" s="196"/>
      <c r="F67" s="196"/>
      <c r="G67" s="196"/>
      <c r="H67" s="196"/>
      <c r="I67" s="197"/>
      <c r="J67" s="198">
        <f>J105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94"/>
      <c r="C68" s="127"/>
      <c r="D68" s="195" t="s">
        <v>1358</v>
      </c>
      <c r="E68" s="196"/>
      <c r="F68" s="196"/>
      <c r="G68" s="196"/>
      <c r="H68" s="196"/>
      <c r="I68" s="197"/>
      <c r="J68" s="198">
        <f>J109</f>
        <v>0</v>
      </c>
      <c r="K68" s="127"/>
      <c r="L68" s="19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94"/>
      <c r="C69" s="127"/>
      <c r="D69" s="195" t="s">
        <v>1359</v>
      </c>
      <c r="E69" s="196"/>
      <c r="F69" s="196"/>
      <c r="G69" s="196"/>
      <c r="H69" s="196"/>
      <c r="I69" s="197"/>
      <c r="J69" s="198">
        <f>J115</f>
        <v>0</v>
      </c>
      <c r="K69" s="127"/>
      <c r="L69" s="19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94"/>
      <c r="C70" s="127"/>
      <c r="D70" s="195" t="s">
        <v>1360</v>
      </c>
      <c r="E70" s="196"/>
      <c r="F70" s="196"/>
      <c r="G70" s="196"/>
      <c r="H70" s="196"/>
      <c r="I70" s="197"/>
      <c r="J70" s="198">
        <f>J130</f>
        <v>0</v>
      </c>
      <c r="K70" s="127"/>
      <c r="L70" s="19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94"/>
      <c r="C71" s="127"/>
      <c r="D71" s="195" t="s">
        <v>1361</v>
      </c>
      <c r="E71" s="196"/>
      <c r="F71" s="196"/>
      <c r="G71" s="196"/>
      <c r="H71" s="196"/>
      <c r="I71" s="197"/>
      <c r="J71" s="198">
        <f>J139</f>
        <v>0</v>
      </c>
      <c r="K71" s="127"/>
      <c r="L71" s="19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94"/>
      <c r="C72" s="127"/>
      <c r="D72" s="195" t="s">
        <v>1362</v>
      </c>
      <c r="E72" s="196"/>
      <c r="F72" s="196"/>
      <c r="G72" s="196"/>
      <c r="H72" s="196"/>
      <c r="I72" s="197"/>
      <c r="J72" s="198">
        <f>J153</f>
        <v>0</v>
      </c>
      <c r="K72" s="127"/>
      <c r="L72" s="19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94"/>
      <c r="C73" s="127"/>
      <c r="D73" s="195" t="s">
        <v>1363</v>
      </c>
      <c r="E73" s="196"/>
      <c r="F73" s="196"/>
      <c r="G73" s="196"/>
      <c r="H73" s="196"/>
      <c r="I73" s="197"/>
      <c r="J73" s="198">
        <f>J155</f>
        <v>0</v>
      </c>
      <c r="K73" s="127"/>
      <c r="L73" s="19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94"/>
      <c r="C74" s="127"/>
      <c r="D74" s="195" t="s">
        <v>1364</v>
      </c>
      <c r="E74" s="196"/>
      <c r="F74" s="196"/>
      <c r="G74" s="196"/>
      <c r="H74" s="196"/>
      <c r="I74" s="197"/>
      <c r="J74" s="198">
        <f>J159</f>
        <v>0</v>
      </c>
      <c r="K74" s="127"/>
      <c r="L74" s="19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177"/>
      <c r="J76" s="62"/>
      <c r="K76" s="6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180"/>
      <c r="J80" s="64"/>
      <c r="K80" s="64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129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1" t="str">
        <f>E7</f>
        <v>Stavební úpravy objektu ZŠ Šimanovská - gastroprovoz</v>
      </c>
      <c r="F84" s="34"/>
      <c r="G84" s="34"/>
      <c r="H84" s="34"/>
      <c r="I84" s="148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108</v>
      </c>
      <c r="D85" s="24"/>
      <c r="E85" s="24"/>
      <c r="F85" s="24"/>
      <c r="G85" s="24"/>
      <c r="H85" s="24"/>
      <c r="I85" s="140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81" t="s">
        <v>109</v>
      </c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110</v>
      </c>
      <c r="D87" s="42"/>
      <c r="E87" s="42"/>
      <c r="F87" s="42"/>
      <c r="G87" s="42"/>
      <c r="H87" s="42"/>
      <c r="I87" s="148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D.01.4.3 - Elektroinstalace - silnoproud + slaboporud</v>
      </c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48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Šimanovská 16, Praha 14</v>
      </c>
      <c r="G90" s="42"/>
      <c r="H90" s="42"/>
      <c r="I90" s="151" t="s">
        <v>23</v>
      </c>
      <c r="J90" s="74" t="str">
        <f>IF(J14="","",J14)</f>
        <v>23. 12. 2020</v>
      </c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48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7.9" customHeight="1">
      <c r="A92" s="40"/>
      <c r="B92" s="41"/>
      <c r="C92" s="34" t="s">
        <v>25</v>
      </c>
      <c r="D92" s="42"/>
      <c r="E92" s="42"/>
      <c r="F92" s="29" t="str">
        <f>E17</f>
        <v>Městská část Praha 14</v>
      </c>
      <c r="G92" s="42"/>
      <c r="H92" s="42"/>
      <c r="I92" s="151" t="s">
        <v>31</v>
      </c>
      <c r="J92" s="38" t="str">
        <f>E23</f>
        <v>OMEGA project, s.r.o.</v>
      </c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58.2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151" t="s">
        <v>34</v>
      </c>
      <c r="J93" s="38" t="str">
        <f>E26</f>
        <v>Vít Včeliš, 724538658, vitvcelis@seznam.cz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148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200"/>
      <c r="B95" s="201"/>
      <c r="C95" s="202" t="s">
        <v>130</v>
      </c>
      <c r="D95" s="203" t="s">
        <v>57</v>
      </c>
      <c r="E95" s="203" t="s">
        <v>53</v>
      </c>
      <c r="F95" s="203" t="s">
        <v>54</v>
      </c>
      <c r="G95" s="203" t="s">
        <v>131</v>
      </c>
      <c r="H95" s="203" t="s">
        <v>132</v>
      </c>
      <c r="I95" s="204" t="s">
        <v>133</v>
      </c>
      <c r="J95" s="203" t="s">
        <v>115</v>
      </c>
      <c r="K95" s="205" t="s">
        <v>134</v>
      </c>
      <c r="L95" s="206"/>
      <c r="M95" s="94" t="s">
        <v>19</v>
      </c>
      <c r="N95" s="95" t="s">
        <v>42</v>
      </c>
      <c r="O95" s="95" t="s">
        <v>135</v>
      </c>
      <c r="P95" s="95" t="s">
        <v>136</v>
      </c>
      <c r="Q95" s="95" t="s">
        <v>137</v>
      </c>
      <c r="R95" s="95" t="s">
        <v>138</v>
      </c>
      <c r="S95" s="95" t="s">
        <v>139</v>
      </c>
      <c r="T95" s="96" t="s">
        <v>140</v>
      </c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</row>
    <row r="96" s="2" customFormat="1" ht="22.8" customHeight="1">
      <c r="A96" s="40"/>
      <c r="B96" s="41"/>
      <c r="C96" s="101" t="s">
        <v>141</v>
      </c>
      <c r="D96" s="42"/>
      <c r="E96" s="42"/>
      <c r="F96" s="42"/>
      <c r="G96" s="42"/>
      <c r="H96" s="42"/>
      <c r="I96" s="148"/>
      <c r="J96" s="207">
        <f>BK96</f>
        <v>0</v>
      </c>
      <c r="K96" s="42"/>
      <c r="L96" s="46"/>
      <c r="M96" s="97"/>
      <c r="N96" s="208"/>
      <c r="O96" s="98"/>
      <c r="P96" s="209">
        <f>P97</f>
        <v>0</v>
      </c>
      <c r="Q96" s="98"/>
      <c r="R96" s="209">
        <f>R97</f>
        <v>0</v>
      </c>
      <c r="S96" s="98"/>
      <c r="T96" s="210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116</v>
      </c>
      <c r="BK96" s="211">
        <f>BK97</f>
        <v>0</v>
      </c>
    </row>
    <row r="97" s="12" customFormat="1" ht="25.92" customHeight="1">
      <c r="A97" s="12"/>
      <c r="B97" s="212"/>
      <c r="C97" s="213"/>
      <c r="D97" s="214" t="s">
        <v>71</v>
      </c>
      <c r="E97" s="215" t="s">
        <v>361</v>
      </c>
      <c r="F97" s="215" t="s">
        <v>362</v>
      </c>
      <c r="G97" s="213"/>
      <c r="H97" s="213"/>
      <c r="I97" s="216"/>
      <c r="J97" s="217">
        <f>BK97</f>
        <v>0</v>
      </c>
      <c r="K97" s="213"/>
      <c r="L97" s="218"/>
      <c r="M97" s="219"/>
      <c r="N97" s="220"/>
      <c r="O97" s="220"/>
      <c r="P97" s="221">
        <f>P98</f>
        <v>0</v>
      </c>
      <c r="Q97" s="220"/>
      <c r="R97" s="221">
        <f>R98</f>
        <v>0</v>
      </c>
      <c r="S97" s="220"/>
      <c r="T97" s="222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23" t="s">
        <v>81</v>
      </c>
      <c r="AT97" s="224" t="s">
        <v>71</v>
      </c>
      <c r="AU97" s="224" t="s">
        <v>72</v>
      </c>
      <c r="AY97" s="223" t="s">
        <v>144</v>
      </c>
      <c r="BK97" s="225">
        <f>BK98</f>
        <v>0</v>
      </c>
    </row>
    <row r="98" s="12" customFormat="1" ht="22.8" customHeight="1">
      <c r="A98" s="12"/>
      <c r="B98" s="212"/>
      <c r="C98" s="213"/>
      <c r="D98" s="214" t="s">
        <v>71</v>
      </c>
      <c r="E98" s="226" t="s">
        <v>1365</v>
      </c>
      <c r="F98" s="226" t="s">
        <v>1366</v>
      </c>
      <c r="G98" s="213"/>
      <c r="H98" s="213"/>
      <c r="I98" s="216"/>
      <c r="J98" s="227">
        <f>BK98</f>
        <v>0</v>
      </c>
      <c r="K98" s="213"/>
      <c r="L98" s="218"/>
      <c r="M98" s="219"/>
      <c r="N98" s="220"/>
      <c r="O98" s="220"/>
      <c r="P98" s="221">
        <f>P99+P105+P109+P115+P130+P139+P153+P155+P159</f>
        <v>0</v>
      </c>
      <c r="Q98" s="220"/>
      <c r="R98" s="221">
        <f>R99+R105+R109+R115+R130+R139+R153+R155+R159</f>
        <v>0</v>
      </c>
      <c r="S98" s="220"/>
      <c r="T98" s="222">
        <f>T99+T105+T109+T115+T130+T139+T153+T155+T159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23" t="s">
        <v>81</v>
      </c>
      <c r="AT98" s="224" t="s">
        <v>71</v>
      </c>
      <c r="AU98" s="224" t="s">
        <v>79</v>
      </c>
      <c r="AY98" s="223" t="s">
        <v>144</v>
      </c>
      <c r="BK98" s="225">
        <f>BK99+BK105+BK109+BK115+BK130+BK139+BK153+BK155+BK159</f>
        <v>0</v>
      </c>
    </row>
    <row r="99" s="12" customFormat="1" ht="20.88" customHeight="1">
      <c r="A99" s="12"/>
      <c r="B99" s="212"/>
      <c r="C99" s="213"/>
      <c r="D99" s="214" t="s">
        <v>71</v>
      </c>
      <c r="E99" s="226" t="s">
        <v>1148</v>
      </c>
      <c r="F99" s="226" t="s">
        <v>1367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SUM(P100:P104)</f>
        <v>0</v>
      </c>
      <c r="Q99" s="220"/>
      <c r="R99" s="221">
        <f>SUM(R100:R104)</f>
        <v>0</v>
      </c>
      <c r="S99" s="220"/>
      <c r="T99" s="22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79</v>
      </c>
      <c r="AT99" s="224" t="s">
        <v>71</v>
      </c>
      <c r="AU99" s="224" t="s">
        <v>81</v>
      </c>
      <c r="AY99" s="223" t="s">
        <v>144</v>
      </c>
      <c r="BK99" s="225">
        <f>SUM(BK100:BK104)</f>
        <v>0</v>
      </c>
    </row>
    <row r="100" s="2" customFormat="1" ht="16.5" customHeight="1">
      <c r="A100" s="40"/>
      <c r="B100" s="41"/>
      <c r="C100" s="228" t="s">
        <v>79</v>
      </c>
      <c r="D100" s="228" t="s">
        <v>146</v>
      </c>
      <c r="E100" s="229" t="s">
        <v>1368</v>
      </c>
      <c r="F100" s="230" t="s">
        <v>1369</v>
      </c>
      <c r="G100" s="231" t="s">
        <v>1151</v>
      </c>
      <c r="H100" s="232">
        <v>57</v>
      </c>
      <c r="I100" s="233"/>
      <c r="J100" s="234">
        <f>ROUND(I100*H100,2)</f>
        <v>0</v>
      </c>
      <c r="K100" s="230" t="s">
        <v>19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235</v>
      </c>
      <c r="AT100" s="239" t="s">
        <v>146</v>
      </c>
      <c r="AU100" s="239" t="s">
        <v>161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235</v>
      </c>
      <c r="BM100" s="239" t="s">
        <v>81</v>
      </c>
    </row>
    <row r="101" s="2" customFormat="1" ht="16.5" customHeight="1">
      <c r="A101" s="40"/>
      <c r="B101" s="41"/>
      <c r="C101" s="228" t="s">
        <v>81</v>
      </c>
      <c r="D101" s="228" t="s">
        <v>146</v>
      </c>
      <c r="E101" s="229" t="s">
        <v>1370</v>
      </c>
      <c r="F101" s="230" t="s">
        <v>1371</v>
      </c>
      <c r="G101" s="231" t="s">
        <v>327</v>
      </c>
      <c r="H101" s="232">
        <v>1752</v>
      </c>
      <c r="I101" s="233"/>
      <c r="J101" s="234">
        <f>ROUND(I101*H101,2)</f>
        <v>0</v>
      </c>
      <c r="K101" s="230" t="s">
        <v>19</v>
      </c>
      <c r="L101" s="46"/>
      <c r="M101" s="235" t="s">
        <v>19</v>
      </c>
      <c r="N101" s="23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235</v>
      </c>
      <c r="AT101" s="239" t="s">
        <v>146</v>
      </c>
      <c r="AU101" s="239" t="s">
        <v>161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235</v>
      </c>
      <c r="BM101" s="239" t="s">
        <v>151</v>
      </c>
    </row>
    <row r="102" s="2" customFormat="1" ht="16.5" customHeight="1">
      <c r="A102" s="40"/>
      <c r="B102" s="41"/>
      <c r="C102" s="228" t="s">
        <v>161</v>
      </c>
      <c r="D102" s="228" t="s">
        <v>146</v>
      </c>
      <c r="E102" s="229" t="s">
        <v>1372</v>
      </c>
      <c r="F102" s="230" t="s">
        <v>1373</v>
      </c>
      <c r="G102" s="231" t="s">
        <v>327</v>
      </c>
      <c r="H102" s="232">
        <v>153</v>
      </c>
      <c r="I102" s="233"/>
      <c r="J102" s="234">
        <f>ROUND(I102*H102,2)</f>
        <v>0</v>
      </c>
      <c r="K102" s="230" t="s">
        <v>19</v>
      </c>
      <c r="L102" s="46"/>
      <c r="M102" s="235" t="s">
        <v>19</v>
      </c>
      <c r="N102" s="236" t="s">
        <v>43</v>
      </c>
      <c r="O102" s="86"/>
      <c r="P102" s="237">
        <f>O102*H102</f>
        <v>0</v>
      </c>
      <c r="Q102" s="237">
        <v>0</v>
      </c>
      <c r="R102" s="237">
        <f>Q102*H102</f>
        <v>0</v>
      </c>
      <c r="S102" s="237">
        <v>0</v>
      </c>
      <c r="T102" s="238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9" t="s">
        <v>235</v>
      </c>
      <c r="AT102" s="239" t="s">
        <v>146</v>
      </c>
      <c r="AU102" s="239" t="s">
        <v>161</v>
      </c>
      <c r="AY102" s="19" t="s">
        <v>144</v>
      </c>
      <c r="BE102" s="240">
        <f>IF(N102="základní",J102,0)</f>
        <v>0</v>
      </c>
      <c r="BF102" s="240">
        <f>IF(N102="snížená",J102,0)</f>
        <v>0</v>
      </c>
      <c r="BG102" s="240">
        <f>IF(N102="zákl. přenesená",J102,0)</f>
        <v>0</v>
      </c>
      <c r="BH102" s="240">
        <f>IF(N102="sníž. přenesená",J102,0)</f>
        <v>0</v>
      </c>
      <c r="BI102" s="240">
        <f>IF(N102="nulová",J102,0)</f>
        <v>0</v>
      </c>
      <c r="BJ102" s="19" t="s">
        <v>79</v>
      </c>
      <c r="BK102" s="240">
        <f>ROUND(I102*H102,2)</f>
        <v>0</v>
      </c>
      <c r="BL102" s="19" t="s">
        <v>235</v>
      </c>
      <c r="BM102" s="239" t="s">
        <v>175</v>
      </c>
    </row>
    <row r="103" s="2" customFormat="1" ht="16.5" customHeight="1">
      <c r="A103" s="40"/>
      <c r="B103" s="41"/>
      <c r="C103" s="228" t="s">
        <v>151</v>
      </c>
      <c r="D103" s="228" t="s">
        <v>146</v>
      </c>
      <c r="E103" s="229" t="s">
        <v>1374</v>
      </c>
      <c r="F103" s="230" t="s">
        <v>1375</v>
      </c>
      <c r="G103" s="231" t="s">
        <v>1151</v>
      </c>
      <c r="H103" s="232">
        <v>1</v>
      </c>
      <c r="I103" s="233"/>
      <c r="J103" s="234">
        <f>ROUND(I103*H103,2)</f>
        <v>0</v>
      </c>
      <c r="K103" s="230" t="s">
        <v>19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235</v>
      </c>
      <c r="AT103" s="239" t="s">
        <v>146</v>
      </c>
      <c r="AU103" s="239" t="s">
        <v>161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235</v>
      </c>
      <c r="BM103" s="239" t="s">
        <v>190</v>
      </c>
    </row>
    <row r="104" s="2" customFormat="1" ht="16.5" customHeight="1">
      <c r="A104" s="40"/>
      <c r="B104" s="41"/>
      <c r="C104" s="228" t="s">
        <v>171</v>
      </c>
      <c r="D104" s="228" t="s">
        <v>146</v>
      </c>
      <c r="E104" s="229" t="s">
        <v>1376</v>
      </c>
      <c r="F104" s="230" t="s">
        <v>1377</v>
      </c>
      <c r="G104" s="231" t="s">
        <v>1151</v>
      </c>
      <c r="H104" s="232">
        <v>61</v>
      </c>
      <c r="I104" s="233"/>
      <c r="J104" s="234">
        <f>ROUND(I104*H104,2)</f>
        <v>0</v>
      </c>
      <c r="K104" s="230" t="s">
        <v>19</v>
      </c>
      <c r="L104" s="46"/>
      <c r="M104" s="235" t="s">
        <v>19</v>
      </c>
      <c r="N104" s="236" t="s">
        <v>43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235</v>
      </c>
      <c r="AT104" s="239" t="s">
        <v>146</v>
      </c>
      <c r="AU104" s="239" t="s">
        <v>161</v>
      </c>
      <c r="AY104" s="19" t="s">
        <v>144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79</v>
      </c>
      <c r="BK104" s="240">
        <f>ROUND(I104*H104,2)</f>
        <v>0</v>
      </c>
      <c r="BL104" s="19" t="s">
        <v>235</v>
      </c>
      <c r="BM104" s="239" t="s">
        <v>200</v>
      </c>
    </row>
    <row r="105" s="12" customFormat="1" ht="20.88" customHeight="1">
      <c r="A105" s="12"/>
      <c r="B105" s="212"/>
      <c r="C105" s="213"/>
      <c r="D105" s="214" t="s">
        <v>71</v>
      </c>
      <c r="E105" s="226" t="s">
        <v>1154</v>
      </c>
      <c r="F105" s="226" t="s">
        <v>1378</v>
      </c>
      <c r="G105" s="213"/>
      <c r="H105" s="213"/>
      <c r="I105" s="216"/>
      <c r="J105" s="227">
        <f>BK105</f>
        <v>0</v>
      </c>
      <c r="K105" s="213"/>
      <c r="L105" s="218"/>
      <c r="M105" s="219"/>
      <c r="N105" s="220"/>
      <c r="O105" s="220"/>
      <c r="P105" s="221">
        <f>SUM(P106:P108)</f>
        <v>0</v>
      </c>
      <c r="Q105" s="220"/>
      <c r="R105" s="221">
        <f>SUM(R106:R108)</f>
        <v>0</v>
      </c>
      <c r="S105" s="220"/>
      <c r="T105" s="222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3" t="s">
        <v>79</v>
      </c>
      <c r="AT105" s="224" t="s">
        <v>71</v>
      </c>
      <c r="AU105" s="224" t="s">
        <v>81</v>
      </c>
      <c r="AY105" s="223" t="s">
        <v>144</v>
      </c>
      <c r="BK105" s="225">
        <f>SUM(BK106:BK108)</f>
        <v>0</v>
      </c>
    </row>
    <row r="106" s="2" customFormat="1" ht="16.5" customHeight="1">
      <c r="A106" s="40"/>
      <c r="B106" s="41"/>
      <c r="C106" s="228" t="s">
        <v>175</v>
      </c>
      <c r="D106" s="228" t="s">
        <v>146</v>
      </c>
      <c r="E106" s="229" t="s">
        <v>1379</v>
      </c>
      <c r="F106" s="230" t="s">
        <v>1380</v>
      </c>
      <c r="G106" s="231" t="s">
        <v>1151</v>
      </c>
      <c r="H106" s="232">
        <v>9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235</v>
      </c>
      <c r="AT106" s="239" t="s">
        <v>146</v>
      </c>
      <c r="AU106" s="239" t="s">
        <v>161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235</v>
      </c>
      <c r="BM106" s="239" t="s">
        <v>210</v>
      </c>
    </row>
    <row r="107" s="2" customFormat="1" ht="16.5" customHeight="1">
      <c r="A107" s="40"/>
      <c r="B107" s="41"/>
      <c r="C107" s="228" t="s">
        <v>180</v>
      </c>
      <c r="D107" s="228" t="s">
        <v>146</v>
      </c>
      <c r="E107" s="229" t="s">
        <v>1381</v>
      </c>
      <c r="F107" s="230" t="s">
        <v>1382</v>
      </c>
      <c r="G107" s="231" t="s">
        <v>1151</v>
      </c>
      <c r="H107" s="232">
        <v>25</v>
      </c>
      <c r="I107" s="233"/>
      <c r="J107" s="234">
        <f>ROUND(I107*H107,2)</f>
        <v>0</v>
      </c>
      <c r="K107" s="230" t="s">
        <v>19</v>
      </c>
      <c r="L107" s="46"/>
      <c r="M107" s="235" t="s">
        <v>19</v>
      </c>
      <c r="N107" s="23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235</v>
      </c>
      <c r="AT107" s="239" t="s">
        <v>146</v>
      </c>
      <c r="AU107" s="239" t="s">
        <v>161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235</v>
      </c>
      <c r="BM107" s="239" t="s">
        <v>222</v>
      </c>
    </row>
    <row r="108" s="2" customFormat="1" ht="16.5" customHeight="1">
      <c r="A108" s="40"/>
      <c r="B108" s="41"/>
      <c r="C108" s="228" t="s">
        <v>190</v>
      </c>
      <c r="D108" s="228" t="s">
        <v>146</v>
      </c>
      <c r="E108" s="229" t="s">
        <v>1383</v>
      </c>
      <c r="F108" s="230" t="s">
        <v>1384</v>
      </c>
      <c r="G108" s="231" t="s">
        <v>1151</v>
      </c>
      <c r="H108" s="232">
        <v>6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235</v>
      </c>
      <c r="AT108" s="239" t="s">
        <v>146</v>
      </c>
      <c r="AU108" s="239" t="s">
        <v>161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235</v>
      </c>
      <c r="BM108" s="239" t="s">
        <v>235</v>
      </c>
    </row>
    <row r="109" s="12" customFormat="1" ht="20.88" customHeight="1">
      <c r="A109" s="12"/>
      <c r="B109" s="212"/>
      <c r="C109" s="213"/>
      <c r="D109" s="214" t="s">
        <v>71</v>
      </c>
      <c r="E109" s="226" t="s">
        <v>1164</v>
      </c>
      <c r="F109" s="226" t="s">
        <v>1385</v>
      </c>
      <c r="G109" s="213"/>
      <c r="H109" s="213"/>
      <c r="I109" s="216"/>
      <c r="J109" s="227">
        <f>BK109</f>
        <v>0</v>
      </c>
      <c r="K109" s="213"/>
      <c r="L109" s="218"/>
      <c r="M109" s="219"/>
      <c r="N109" s="220"/>
      <c r="O109" s="220"/>
      <c r="P109" s="221">
        <f>SUM(P110:P114)</f>
        <v>0</v>
      </c>
      <c r="Q109" s="220"/>
      <c r="R109" s="221">
        <f>SUM(R110:R114)</f>
        <v>0</v>
      </c>
      <c r="S109" s="220"/>
      <c r="T109" s="222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23" t="s">
        <v>79</v>
      </c>
      <c r="AT109" s="224" t="s">
        <v>71</v>
      </c>
      <c r="AU109" s="224" t="s">
        <v>81</v>
      </c>
      <c r="AY109" s="223" t="s">
        <v>144</v>
      </c>
      <c r="BK109" s="225">
        <f>SUM(BK110:BK114)</f>
        <v>0</v>
      </c>
    </row>
    <row r="110" s="2" customFormat="1" ht="24" customHeight="1">
      <c r="A110" s="40"/>
      <c r="B110" s="41"/>
      <c r="C110" s="228" t="s">
        <v>194</v>
      </c>
      <c r="D110" s="228" t="s">
        <v>146</v>
      </c>
      <c r="E110" s="229" t="s">
        <v>1386</v>
      </c>
      <c r="F110" s="230" t="s">
        <v>1387</v>
      </c>
      <c r="G110" s="231" t="s">
        <v>1151</v>
      </c>
      <c r="H110" s="232">
        <v>6</v>
      </c>
      <c r="I110" s="233"/>
      <c r="J110" s="234">
        <f>ROUND(I110*H110,2)</f>
        <v>0</v>
      </c>
      <c r="K110" s="230" t="s">
        <v>19</v>
      </c>
      <c r="L110" s="46"/>
      <c r="M110" s="235" t="s">
        <v>19</v>
      </c>
      <c r="N110" s="236" t="s">
        <v>43</v>
      </c>
      <c r="O110" s="86"/>
      <c r="P110" s="237">
        <f>O110*H110</f>
        <v>0</v>
      </c>
      <c r="Q110" s="237">
        <v>0</v>
      </c>
      <c r="R110" s="237">
        <f>Q110*H110</f>
        <v>0</v>
      </c>
      <c r="S110" s="237">
        <v>0</v>
      </c>
      <c r="T110" s="238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235</v>
      </c>
      <c r="AT110" s="239" t="s">
        <v>146</v>
      </c>
      <c r="AU110" s="239" t="s">
        <v>161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235</v>
      </c>
      <c r="BM110" s="239" t="s">
        <v>269</v>
      </c>
    </row>
    <row r="111" s="2" customFormat="1" ht="24" customHeight="1">
      <c r="A111" s="40"/>
      <c r="B111" s="41"/>
      <c r="C111" s="228" t="s">
        <v>200</v>
      </c>
      <c r="D111" s="228" t="s">
        <v>146</v>
      </c>
      <c r="E111" s="229" t="s">
        <v>1388</v>
      </c>
      <c r="F111" s="230" t="s">
        <v>1389</v>
      </c>
      <c r="G111" s="231" t="s">
        <v>1151</v>
      </c>
      <c r="H111" s="232">
        <v>1</v>
      </c>
      <c r="I111" s="233"/>
      <c r="J111" s="234">
        <f>ROUND(I111*H111,2)</f>
        <v>0</v>
      </c>
      <c r="K111" s="230" t="s">
        <v>19</v>
      </c>
      <c r="L111" s="46"/>
      <c r="M111" s="235" t="s">
        <v>19</v>
      </c>
      <c r="N111" s="236" t="s">
        <v>43</v>
      </c>
      <c r="O111" s="86"/>
      <c r="P111" s="237">
        <f>O111*H111</f>
        <v>0</v>
      </c>
      <c r="Q111" s="237">
        <v>0</v>
      </c>
      <c r="R111" s="237">
        <f>Q111*H111</f>
        <v>0</v>
      </c>
      <c r="S111" s="237">
        <v>0</v>
      </c>
      <c r="T111" s="23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9" t="s">
        <v>235</v>
      </c>
      <c r="AT111" s="239" t="s">
        <v>146</v>
      </c>
      <c r="AU111" s="239" t="s">
        <v>161</v>
      </c>
      <c r="AY111" s="19" t="s">
        <v>144</v>
      </c>
      <c r="BE111" s="240">
        <f>IF(N111="základní",J111,0)</f>
        <v>0</v>
      </c>
      <c r="BF111" s="240">
        <f>IF(N111="snížená",J111,0)</f>
        <v>0</v>
      </c>
      <c r="BG111" s="240">
        <f>IF(N111="zákl. přenesená",J111,0)</f>
        <v>0</v>
      </c>
      <c r="BH111" s="240">
        <f>IF(N111="sníž. přenesená",J111,0)</f>
        <v>0</v>
      </c>
      <c r="BI111" s="240">
        <f>IF(N111="nulová",J111,0)</f>
        <v>0</v>
      </c>
      <c r="BJ111" s="19" t="s">
        <v>79</v>
      </c>
      <c r="BK111" s="240">
        <f>ROUND(I111*H111,2)</f>
        <v>0</v>
      </c>
      <c r="BL111" s="19" t="s">
        <v>235</v>
      </c>
      <c r="BM111" s="239" t="s">
        <v>282</v>
      </c>
    </row>
    <row r="112" s="2" customFormat="1" ht="24" customHeight="1">
      <c r="A112" s="40"/>
      <c r="B112" s="41"/>
      <c r="C112" s="228" t="s">
        <v>206</v>
      </c>
      <c r="D112" s="228" t="s">
        <v>146</v>
      </c>
      <c r="E112" s="229" t="s">
        <v>1390</v>
      </c>
      <c r="F112" s="230" t="s">
        <v>1391</v>
      </c>
      <c r="G112" s="231" t="s">
        <v>1151</v>
      </c>
      <c r="H112" s="232">
        <v>12</v>
      </c>
      <c r="I112" s="233"/>
      <c r="J112" s="234">
        <f>ROUND(I112*H112,2)</f>
        <v>0</v>
      </c>
      <c r="K112" s="230" t="s">
        <v>19</v>
      </c>
      <c r="L112" s="46"/>
      <c r="M112" s="235" t="s">
        <v>19</v>
      </c>
      <c r="N112" s="236" t="s">
        <v>43</v>
      </c>
      <c r="O112" s="86"/>
      <c r="P112" s="237">
        <f>O112*H112</f>
        <v>0</v>
      </c>
      <c r="Q112" s="237">
        <v>0</v>
      </c>
      <c r="R112" s="237">
        <f>Q112*H112</f>
        <v>0</v>
      </c>
      <c r="S112" s="237">
        <v>0</v>
      </c>
      <c r="T112" s="23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9" t="s">
        <v>235</v>
      </c>
      <c r="AT112" s="239" t="s">
        <v>146</v>
      </c>
      <c r="AU112" s="239" t="s">
        <v>161</v>
      </c>
      <c r="AY112" s="19" t="s">
        <v>144</v>
      </c>
      <c r="BE112" s="240">
        <f>IF(N112="základní",J112,0)</f>
        <v>0</v>
      </c>
      <c r="BF112" s="240">
        <f>IF(N112="snížená",J112,0)</f>
        <v>0</v>
      </c>
      <c r="BG112" s="240">
        <f>IF(N112="zákl. přenesená",J112,0)</f>
        <v>0</v>
      </c>
      <c r="BH112" s="240">
        <f>IF(N112="sníž. přenesená",J112,0)</f>
        <v>0</v>
      </c>
      <c r="BI112" s="240">
        <f>IF(N112="nulová",J112,0)</f>
        <v>0</v>
      </c>
      <c r="BJ112" s="19" t="s">
        <v>79</v>
      </c>
      <c r="BK112" s="240">
        <f>ROUND(I112*H112,2)</f>
        <v>0</v>
      </c>
      <c r="BL112" s="19" t="s">
        <v>235</v>
      </c>
      <c r="BM112" s="239" t="s">
        <v>295</v>
      </c>
    </row>
    <row r="113" s="2" customFormat="1" ht="24" customHeight="1">
      <c r="A113" s="40"/>
      <c r="B113" s="41"/>
      <c r="C113" s="228" t="s">
        <v>210</v>
      </c>
      <c r="D113" s="228" t="s">
        <v>146</v>
      </c>
      <c r="E113" s="229" t="s">
        <v>1392</v>
      </c>
      <c r="F113" s="230" t="s">
        <v>1393</v>
      </c>
      <c r="G113" s="231" t="s">
        <v>1151</v>
      </c>
      <c r="H113" s="232">
        <v>1</v>
      </c>
      <c r="I113" s="233"/>
      <c r="J113" s="234">
        <f>ROUND(I113*H113,2)</f>
        <v>0</v>
      </c>
      <c r="K113" s="230" t="s">
        <v>19</v>
      </c>
      <c r="L113" s="46"/>
      <c r="M113" s="235" t="s">
        <v>19</v>
      </c>
      <c r="N113" s="236" t="s">
        <v>43</v>
      </c>
      <c r="O113" s="86"/>
      <c r="P113" s="237">
        <f>O113*H113</f>
        <v>0</v>
      </c>
      <c r="Q113" s="237">
        <v>0</v>
      </c>
      <c r="R113" s="237">
        <f>Q113*H113</f>
        <v>0</v>
      </c>
      <c r="S113" s="237">
        <v>0</v>
      </c>
      <c r="T113" s="238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9" t="s">
        <v>235</v>
      </c>
      <c r="AT113" s="239" t="s">
        <v>146</v>
      </c>
      <c r="AU113" s="239" t="s">
        <v>161</v>
      </c>
      <c r="AY113" s="19" t="s">
        <v>144</v>
      </c>
      <c r="BE113" s="240">
        <f>IF(N113="základní",J113,0)</f>
        <v>0</v>
      </c>
      <c r="BF113" s="240">
        <f>IF(N113="snížená",J113,0)</f>
        <v>0</v>
      </c>
      <c r="BG113" s="240">
        <f>IF(N113="zákl. přenesená",J113,0)</f>
        <v>0</v>
      </c>
      <c r="BH113" s="240">
        <f>IF(N113="sníž. přenesená",J113,0)</f>
        <v>0</v>
      </c>
      <c r="BI113" s="240">
        <f>IF(N113="nulová",J113,0)</f>
        <v>0</v>
      </c>
      <c r="BJ113" s="19" t="s">
        <v>79</v>
      </c>
      <c r="BK113" s="240">
        <f>ROUND(I113*H113,2)</f>
        <v>0</v>
      </c>
      <c r="BL113" s="19" t="s">
        <v>235</v>
      </c>
      <c r="BM113" s="239" t="s">
        <v>311</v>
      </c>
    </row>
    <row r="114" s="2" customFormat="1" ht="24" customHeight="1">
      <c r="A114" s="40"/>
      <c r="B114" s="41"/>
      <c r="C114" s="228" t="s">
        <v>218</v>
      </c>
      <c r="D114" s="228" t="s">
        <v>146</v>
      </c>
      <c r="E114" s="229" t="s">
        <v>1394</v>
      </c>
      <c r="F114" s="230" t="s">
        <v>1395</v>
      </c>
      <c r="G114" s="231" t="s">
        <v>1151</v>
      </c>
      <c r="H114" s="232">
        <v>3</v>
      </c>
      <c r="I114" s="233"/>
      <c r="J114" s="234">
        <f>ROUND(I114*H114,2)</f>
        <v>0</v>
      </c>
      <c r="K114" s="230" t="s">
        <v>19</v>
      </c>
      <c r="L114" s="46"/>
      <c r="M114" s="235" t="s">
        <v>19</v>
      </c>
      <c r="N114" s="236" t="s">
        <v>43</v>
      </c>
      <c r="O114" s="86"/>
      <c r="P114" s="237">
        <f>O114*H114</f>
        <v>0</v>
      </c>
      <c r="Q114" s="237">
        <v>0</v>
      </c>
      <c r="R114" s="237">
        <f>Q114*H114</f>
        <v>0</v>
      </c>
      <c r="S114" s="237">
        <v>0</v>
      </c>
      <c r="T114" s="23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9" t="s">
        <v>235</v>
      </c>
      <c r="AT114" s="239" t="s">
        <v>146</v>
      </c>
      <c r="AU114" s="239" t="s">
        <v>161</v>
      </c>
      <c r="AY114" s="19" t="s">
        <v>144</v>
      </c>
      <c r="BE114" s="240">
        <f>IF(N114="základní",J114,0)</f>
        <v>0</v>
      </c>
      <c r="BF114" s="240">
        <f>IF(N114="snížená",J114,0)</f>
        <v>0</v>
      </c>
      <c r="BG114" s="240">
        <f>IF(N114="zákl. přenesená",J114,0)</f>
        <v>0</v>
      </c>
      <c r="BH114" s="240">
        <f>IF(N114="sníž. přenesená",J114,0)</f>
        <v>0</v>
      </c>
      <c r="BI114" s="240">
        <f>IF(N114="nulová",J114,0)</f>
        <v>0</v>
      </c>
      <c r="BJ114" s="19" t="s">
        <v>79</v>
      </c>
      <c r="BK114" s="240">
        <f>ROUND(I114*H114,2)</f>
        <v>0</v>
      </c>
      <c r="BL114" s="19" t="s">
        <v>235</v>
      </c>
      <c r="BM114" s="239" t="s">
        <v>324</v>
      </c>
    </row>
    <row r="115" s="12" customFormat="1" ht="20.88" customHeight="1">
      <c r="A115" s="12"/>
      <c r="B115" s="212"/>
      <c r="C115" s="213"/>
      <c r="D115" s="214" t="s">
        <v>71</v>
      </c>
      <c r="E115" s="226" t="s">
        <v>1182</v>
      </c>
      <c r="F115" s="226" t="s">
        <v>1396</v>
      </c>
      <c r="G115" s="213"/>
      <c r="H115" s="213"/>
      <c r="I115" s="216"/>
      <c r="J115" s="227">
        <f>BK115</f>
        <v>0</v>
      </c>
      <c r="K115" s="213"/>
      <c r="L115" s="218"/>
      <c r="M115" s="219"/>
      <c r="N115" s="220"/>
      <c r="O115" s="220"/>
      <c r="P115" s="221">
        <f>SUM(P116:P129)</f>
        <v>0</v>
      </c>
      <c r="Q115" s="220"/>
      <c r="R115" s="221">
        <f>SUM(R116:R129)</f>
        <v>0</v>
      </c>
      <c r="S115" s="220"/>
      <c r="T115" s="222">
        <f>SUM(T116:T129)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3" t="s">
        <v>79</v>
      </c>
      <c r="AT115" s="224" t="s">
        <v>71</v>
      </c>
      <c r="AU115" s="224" t="s">
        <v>81</v>
      </c>
      <c r="AY115" s="223" t="s">
        <v>144</v>
      </c>
      <c r="BK115" s="225">
        <f>SUM(BK116:BK129)</f>
        <v>0</v>
      </c>
    </row>
    <row r="116" s="2" customFormat="1" ht="16.5" customHeight="1">
      <c r="A116" s="40"/>
      <c r="B116" s="41"/>
      <c r="C116" s="228" t="s">
        <v>222</v>
      </c>
      <c r="D116" s="228" t="s">
        <v>146</v>
      </c>
      <c r="E116" s="229" t="s">
        <v>1397</v>
      </c>
      <c r="F116" s="230" t="s">
        <v>1398</v>
      </c>
      <c r="G116" s="231" t="s">
        <v>1151</v>
      </c>
      <c r="H116" s="232">
        <v>22</v>
      </c>
      <c r="I116" s="233"/>
      <c r="J116" s="234">
        <f>ROUND(I116*H116,2)</f>
        <v>0</v>
      </c>
      <c r="K116" s="230" t="s">
        <v>19</v>
      </c>
      <c r="L116" s="46"/>
      <c r="M116" s="235" t="s">
        <v>19</v>
      </c>
      <c r="N116" s="236" t="s">
        <v>43</v>
      </c>
      <c r="O116" s="86"/>
      <c r="P116" s="237">
        <f>O116*H116</f>
        <v>0</v>
      </c>
      <c r="Q116" s="237">
        <v>0</v>
      </c>
      <c r="R116" s="237">
        <f>Q116*H116</f>
        <v>0</v>
      </c>
      <c r="S116" s="237">
        <v>0</v>
      </c>
      <c r="T116" s="23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9" t="s">
        <v>235</v>
      </c>
      <c r="AT116" s="239" t="s">
        <v>146</v>
      </c>
      <c r="AU116" s="239" t="s">
        <v>161</v>
      </c>
      <c r="AY116" s="19" t="s">
        <v>144</v>
      </c>
      <c r="BE116" s="240">
        <f>IF(N116="základní",J116,0)</f>
        <v>0</v>
      </c>
      <c r="BF116" s="240">
        <f>IF(N116="snížená",J116,0)</f>
        <v>0</v>
      </c>
      <c r="BG116" s="240">
        <f>IF(N116="zákl. přenesená",J116,0)</f>
        <v>0</v>
      </c>
      <c r="BH116" s="240">
        <f>IF(N116="sníž. přenesená",J116,0)</f>
        <v>0</v>
      </c>
      <c r="BI116" s="240">
        <f>IF(N116="nulová",J116,0)</f>
        <v>0</v>
      </c>
      <c r="BJ116" s="19" t="s">
        <v>79</v>
      </c>
      <c r="BK116" s="240">
        <f>ROUND(I116*H116,2)</f>
        <v>0</v>
      </c>
      <c r="BL116" s="19" t="s">
        <v>235</v>
      </c>
      <c r="BM116" s="239" t="s">
        <v>336</v>
      </c>
    </row>
    <row r="117" s="2" customFormat="1" ht="16.5" customHeight="1">
      <c r="A117" s="40"/>
      <c r="B117" s="41"/>
      <c r="C117" s="228" t="s">
        <v>8</v>
      </c>
      <c r="D117" s="228" t="s">
        <v>146</v>
      </c>
      <c r="E117" s="229" t="s">
        <v>1399</v>
      </c>
      <c r="F117" s="230" t="s">
        <v>1400</v>
      </c>
      <c r="G117" s="231" t="s">
        <v>1151</v>
      </c>
      <c r="H117" s="232">
        <v>6</v>
      </c>
      <c r="I117" s="233"/>
      <c r="J117" s="234">
        <f>ROUND(I117*H117,2)</f>
        <v>0</v>
      </c>
      <c r="K117" s="230" t="s">
        <v>19</v>
      </c>
      <c r="L117" s="46"/>
      <c r="M117" s="235" t="s">
        <v>19</v>
      </c>
      <c r="N117" s="236" t="s">
        <v>43</v>
      </c>
      <c r="O117" s="86"/>
      <c r="P117" s="237">
        <f>O117*H117</f>
        <v>0</v>
      </c>
      <c r="Q117" s="237">
        <v>0</v>
      </c>
      <c r="R117" s="237">
        <f>Q117*H117</f>
        <v>0</v>
      </c>
      <c r="S117" s="237">
        <v>0</v>
      </c>
      <c r="T117" s="238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9" t="s">
        <v>235</v>
      </c>
      <c r="AT117" s="239" t="s">
        <v>146</v>
      </c>
      <c r="AU117" s="239" t="s">
        <v>161</v>
      </c>
      <c r="AY117" s="19" t="s">
        <v>144</v>
      </c>
      <c r="BE117" s="240">
        <f>IF(N117="základní",J117,0)</f>
        <v>0</v>
      </c>
      <c r="BF117" s="240">
        <f>IF(N117="snížená",J117,0)</f>
        <v>0</v>
      </c>
      <c r="BG117" s="240">
        <f>IF(N117="zákl. přenesená",J117,0)</f>
        <v>0</v>
      </c>
      <c r="BH117" s="240">
        <f>IF(N117="sníž. přenesená",J117,0)</f>
        <v>0</v>
      </c>
      <c r="BI117" s="240">
        <f>IF(N117="nulová",J117,0)</f>
        <v>0</v>
      </c>
      <c r="BJ117" s="19" t="s">
        <v>79</v>
      </c>
      <c r="BK117" s="240">
        <f>ROUND(I117*H117,2)</f>
        <v>0</v>
      </c>
      <c r="BL117" s="19" t="s">
        <v>235</v>
      </c>
      <c r="BM117" s="239" t="s">
        <v>348</v>
      </c>
    </row>
    <row r="118" s="2" customFormat="1" ht="16.5" customHeight="1">
      <c r="A118" s="40"/>
      <c r="B118" s="41"/>
      <c r="C118" s="228" t="s">
        <v>235</v>
      </c>
      <c r="D118" s="228" t="s">
        <v>146</v>
      </c>
      <c r="E118" s="229" t="s">
        <v>1401</v>
      </c>
      <c r="F118" s="230" t="s">
        <v>1402</v>
      </c>
      <c r="G118" s="231" t="s">
        <v>1151</v>
      </c>
      <c r="H118" s="232">
        <v>1</v>
      </c>
      <c r="I118" s="233"/>
      <c r="J118" s="234">
        <f>ROUND(I118*H118,2)</f>
        <v>0</v>
      </c>
      <c r="K118" s="230" t="s">
        <v>19</v>
      </c>
      <c r="L118" s="46"/>
      <c r="M118" s="235" t="s">
        <v>19</v>
      </c>
      <c r="N118" s="236" t="s">
        <v>43</v>
      </c>
      <c r="O118" s="86"/>
      <c r="P118" s="237">
        <f>O118*H118</f>
        <v>0</v>
      </c>
      <c r="Q118" s="237">
        <v>0</v>
      </c>
      <c r="R118" s="237">
        <f>Q118*H118</f>
        <v>0</v>
      </c>
      <c r="S118" s="237">
        <v>0</v>
      </c>
      <c r="T118" s="238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9" t="s">
        <v>235</v>
      </c>
      <c r="AT118" s="239" t="s">
        <v>146</v>
      </c>
      <c r="AU118" s="239" t="s">
        <v>161</v>
      </c>
      <c r="AY118" s="19" t="s">
        <v>144</v>
      </c>
      <c r="BE118" s="240">
        <f>IF(N118="základní",J118,0)</f>
        <v>0</v>
      </c>
      <c r="BF118" s="240">
        <f>IF(N118="snížená",J118,0)</f>
        <v>0</v>
      </c>
      <c r="BG118" s="240">
        <f>IF(N118="zákl. přenesená",J118,0)</f>
        <v>0</v>
      </c>
      <c r="BH118" s="240">
        <f>IF(N118="sníž. přenesená",J118,0)</f>
        <v>0</v>
      </c>
      <c r="BI118" s="240">
        <f>IF(N118="nulová",J118,0)</f>
        <v>0</v>
      </c>
      <c r="BJ118" s="19" t="s">
        <v>79</v>
      </c>
      <c r="BK118" s="240">
        <f>ROUND(I118*H118,2)</f>
        <v>0</v>
      </c>
      <c r="BL118" s="19" t="s">
        <v>235</v>
      </c>
      <c r="BM118" s="239" t="s">
        <v>357</v>
      </c>
    </row>
    <row r="119" s="2" customFormat="1" ht="16.5" customHeight="1">
      <c r="A119" s="40"/>
      <c r="B119" s="41"/>
      <c r="C119" s="228" t="s">
        <v>252</v>
      </c>
      <c r="D119" s="228" t="s">
        <v>146</v>
      </c>
      <c r="E119" s="229" t="s">
        <v>1403</v>
      </c>
      <c r="F119" s="230" t="s">
        <v>1404</v>
      </c>
      <c r="G119" s="231" t="s">
        <v>1151</v>
      </c>
      <c r="H119" s="232">
        <v>1</v>
      </c>
      <c r="I119" s="233"/>
      <c r="J119" s="234">
        <f>ROUND(I119*H119,2)</f>
        <v>0</v>
      </c>
      <c r="K119" s="230" t="s">
        <v>19</v>
      </c>
      <c r="L119" s="46"/>
      <c r="M119" s="235" t="s">
        <v>19</v>
      </c>
      <c r="N119" s="236" t="s">
        <v>43</v>
      </c>
      <c r="O119" s="86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235</v>
      </c>
      <c r="AT119" s="239" t="s">
        <v>146</v>
      </c>
      <c r="AU119" s="239" t="s">
        <v>161</v>
      </c>
      <c r="AY119" s="19" t="s">
        <v>144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9" t="s">
        <v>79</v>
      </c>
      <c r="BK119" s="240">
        <f>ROUND(I119*H119,2)</f>
        <v>0</v>
      </c>
      <c r="BL119" s="19" t="s">
        <v>235</v>
      </c>
      <c r="BM119" s="239" t="s">
        <v>371</v>
      </c>
    </row>
    <row r="120" s="2" customFormat="1" ht="16.5" customHeight="1">
      <c r="A120" s="40"/>
      <c r="B120" s="41"/>
      <c r="C120" s="228" t="s">
        <v>269</v>
      </c>
      <c r="D120" s="228" t="s">
        <v>146</v>
      </c>
      <c r="E120" s="229" t="s">
        <v>1405</v>
      </c>
      <c r="F120" s="230" t="s">
        <v>1406</v>
      </c>
      <c r="G120" s="231" t="s">
        <v>1151</v>
      </c>
      <c r="H120" s="232">
        <v>2</v>
      </c>
      <c r="I120" s="233"/>
      <c r="J120" s="234">
        <f>ROUND(I120*H120,2)</f>
        <v>0</v>
      </c>
      <c r="K120" s="230" t="s">
        <v>19</v>
      </c>
      <c r="L120" s="46"/>
      <c r="M120" s="235" t="s">
        <v>19</v>
      </c>
      <c r="N120" s="236" t="s">
        <v>43</v>
      </c>
      <c r="O120" s="86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235</v>
      </c>
      <c r="AT120" s="239" t="s">
        <v>146</v>
      </c>
      <c r="AU120" s="239" t="s">
        <v>161</v>
      </c>
      <c r="AY120" s="19" t="s">
        <v>144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9" t="s">
        <v>79</v>
      </c>
      <c r="BK120" s="240">
        <f>ROUND(I120*H120,2)</f>
        <v>0</v>
      </c>
      <c r="BL120" s="19" t="s">
        <v>235</v>
      </c>
      <c r="BM120" s="239" t="s">
        <v>383</v>
      </c>
    </row>
    <row r="121" s="2" customFormat="1" ht="16.5" customHeight="1">
      <c r="A121" s="40"/>
      <c r="B121" s="41"/>
      <c r="C121" s="228" t="s">
        <v>274</v>
      </c>
      <c r="D121" s="228" t="s">
        <v>146</v>
      </c>
      <c r="E121" s="229" t="s">
        <v>1407</v>
      </c>
      <c r="F121" s="230" t="s">
        <v>1408</v>
      </c>
      <c r="G121" s="231" t="s">
        <v>1151</v>
      </c>
      <c r="H121" s="232">
        <v>1</v>
      </c>
      <c r="I121" s="233"/>
      <c r="J121" s="234">
        <f>ROUND(I121*H121,2)</f>
        <v>0</v>
      </c>
      <c r="K121" s="230" t="s">
        <v>19</v>
      </c>
      <c r="L121" s="46"/>
      <c r="M121" s="235" t="s">
        <v>19</v>
      </c>
      <c r="N121" s="236" t="s">
        <v>43</v>
      </c>
      <c r="O121" s="86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235</v>
      </c>
      <c r="AT121" s="239" t="s">
        <v>146</v>
      </c>
      <c r="AU121" s="239" t="s">
        <v>161</v>
      </c>
      <c r="AY121" s="19" t="s">
        <v>144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9" t="s">
        <v>79</v>
      </c>
      <c r="BK121" s="240">
        <f>ROUND(I121*H121,2)</f>
        <v>0</v>
      </c>
      <c r="BL121" s="19" t="s">
        <v>235</v>
      </c>
      <c r="BM121" s="239" t="s">
        <v>394</v>
      </c>
    </row>
    <row r="122" s="2" customFormat="1" ht="16.5" customHeight="1">
      <c r="A122" s="40"/>
      <c r="B122" s="41"/>
      <c r="C122" s="228" t="s">
        <v>282</v>
      </c>
      <c r="D122" s="228" t="s">
        <v>146</v>
      </c>
      <c r="E122" s="229" t="s">
        <v>1409</v>
      </c>
      <c r="F122" s="230" t="s">
        <v>1410</v>
      </c>
      <c r="G122" s="231" t="s">
        <v>1151</v>
      </c>
      <c r="H122" s="232">
        <v>1</v>
      </c>
      <c r="I122" s="233"/>
      <c r="J122" s="234">
        <f>ROUND(I122*H122,2)</f>
        <v>0</v>
      </c>
      <c r="K122" s="230" t="s">
        <v>19</v>
      </c>
      <c r="L122" s="46"/>
      <c r="M122" s="235" t="s">
        <v>19</v>
      </c>
      <c r="N122" s="236" t="s">
        <v>43</v>
      </c>
      <c r="O122" s="86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235</v>
      </c>
      <c r="AT122" s="239" t="s">
        <v>146</v>
      </c>
      <c r="AU122" s="239" t="s">
        <v>161</v>
      </c>
      <c r="AY122" s="19" t="s">
        <v>144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9" t="s">
        <v>79</v>
      </c>
      <c r="BK122" s="240">
        <f>ROUND(I122*H122,2)</f>
        <v>0</v>
      </c>
      <c r="BL122" s="19" t="s">
        <v>235</v>
      </c>
      <c r="BM122" s="239" t="s">
        <v>405</v>
      </c>
    </row>
    <row r="123" s="2" customFormat="1" ht="16.5" customHeight="1">
      <c r="A123" s="40"/>
      <c r="B123" s="41"/>
      <c r="C123" s="228" t="s">
        <v>7</v>
      </c>
      <c r="D123" s="228" t="s">
        <v>146</v>
      </c>
      <c r="E123" s="229" t="s">
        <v>1411</v>
      </c>
      <c r="F123" s="230" t="s">
        <v>1412</v>
      </c>
      <c r="G123" s="231" t="s">
        <v>1151</v>
      </c>
      <c r="H123" s="232">
        <v>1</v>
      </c>
      <c r="I123" s="233"/>
      <c r="J123" s="234">
        <f>ROUND(I123*H123,2)</f>
        <v>0</v>
      </c>
      <c r="K123" s="230" t="s">
        <v>19</v>
      </c>
      <c r="L123" s="46"/>
      <c r="M123" s="235" t="s">
        <v>19</v>
      </c>
      <c r="N123" s="236" t="s">
        <v>43</v>
      </c>
      <c r="O123" s="86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235</v>
      </c>
      <c r="AT123" s="239" t="s">
        <v>146</v>
      </c>
      <c r="AU123" s="239" t="s">
        <v>161</v>
      </c>
      <c r="AY123" s="19" t="s">
        <v>144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9" t="s">
        <v>79</v>
      </c>
      <c r="BK123" s="240">
        <f>ROUND(I123*H123,2)</f>
        <v>0</v>
      </c>
      <c r="BL123" s="19" t="s">
        <v>235</v>
      </c>
      <c r="BM123" s="239" t="s">
        <v>429</v>
      </c>
    </row>
    <row r="124" s="2" customFormat="1" ht="16.5" customHeight="1">
      <c r="A124" s="40"/>
      <c r="B124" s="41"/>
      <c r="C124" s="228" t="s">
        <v>295</v>
      </c>
      <c r="D124" s="228" t="s">
        <v>146</v>
      </c>
      <c r="E124" s="229" t="s">
        <v>1413</v>
      </c>
      <c r="F124" s="230" t="s">
        <v>1414</v>
      </c>
      <c r="G124" s="231" t="s">
        <v>1151</v>
      </c>
      <c r="H124" s="232">
        <v>1</v>
      </c>
      <c r="I124" s="233"/>
      <c r="J124" s="234">
        <f>ROUND(I124*H124,2)</f>
        <v>0</v>
      </c>
      <c r="K124" s="230" t="s">
        <v>19</v>
      </c>
      <c r="L124" s="46"/>
      <c r="M124" s="235" t="s">
        <v>19</v>
      </c>
      <c r="N124" s="236" t="s">
        <v>43</v>
      </c>
      <c r="O124" s="86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235</v>
      </c>
      <c r="AT124" s="239" t="s">
        <v>146</v>
      </c>
      <c r="AU124" s="239" t="s">
        <v>161</v>
      </c>
      <c r="AY124" s="19" t="s">
        <v>144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9" t="s">
        <v>79</v>
      </c>
      <c r="BK124" s="240">
        <f>ROUND(I124*H124,2)</f>
        <v>0</v>
      </c>
      <c r="BL124" s="19" t="s">
        <v>235</v>
      </c>
      <c r="BM124" s="239" t="s">
        <v>441</v>
      </c>
    </row>
    <row r="125" s="2" customFormat="1" ht="16.5" customHeight="1">
      <c r="A125" s="40"/>
      <c r="B125" s="41"/>
      <c r="C125" s="228" t="s">
        <v>304</v>
      </c>
      <c r="D125" s="228" t="s">
        <v>146</v>
      </c>
      <c r="E125" s="229" t="s">
        <v>1415</v>
      </c>
      <c r="F125" s="230" t="s">
        <v>1416</v>
      </c>
      <c r="G125" s="231" t="s">
        <v>1151</v>
      </c>
      <c r="H125" s="232">
        <v>2</v>
      </c>
      <c r="I125" s="233"/>
      <c r="J125" s="234">
        <f>ROUND(I125*H125,2)</f>
        <v>0</v>
      </c>
      <c r="K125" s="230" t="s">
        <v>19</v>
      </c>
      <c r="L125" s="46"/>
      <c r="M125" s="235" t="s">
        <v>19</v>
      </c>
      <c r="N125" s="236" t="s">
        <v>43</v>
      </c>
      <c r="O125" s="86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235</v>
      </c>
      <c r="AT125" s="239" t="s">
        <v>146</v>
      </c>
      <c r="AU125" s="239" t="s">
        <v>161</v>
      </c>
      <c r="AY125" s="19" t="s">
        <v>144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9" t="s">
        <v>79</v>
      </c>
      <c r="BK125" s="240">
        <f>ROUND(I125*H125,2)</f>
        <v>0</v>
      </c>
      <c r="BL125" s="19" t="s">
        <v>235</v>
      </c>
      <c r="BM125" s="239" t="s">
        <v>463</v>
      </c>
    </row>
    <row r="126" s="2" customFormat="1" ht="16.5" customHeight="1">
      <c r="A126" s="40"/>
      <c r="B126" s="41"/>
      <c r="C126" s="228" t="s">
        <v>311</v>
      </c>
      <c r="D126" s="228" t="s">
        <v>146</v>
      </c>
      <c r="E126" s="229" t="s">
        <v>1417</v>
      </c>
      <c r="F126" s="230" t="s">
        <v>1418</v>
      </c>
      <c r="G126" s="231" t="s">
        <v>1151</v>
      </c>
      <c r="H126" s="232">
        <v>5</v>
      </c>
      <c r="I126" s="233"/>
      <c r="J126" s="234">
        <f>ROUND(I126*H126,2)</f>
        <v>0</v>
      </c>
      <c r="K126" s="230" t="s">
        <v>19</v>
      </c>
      <c r="L126" s="46"/>
      <c r="M126" s="235" t="s">
        <v>19</v>
      </c>
      <c r="N126" s="236" t="s">
        <v>43</v>
      </c>
      <c r="O126" s="86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235</v>
      </c>
      <c r="AT126" s="239" t="s">
        <v>146</v>
      </c>
      <c r="AU126" s="239" t="s">
        <v>161</v>
      </c>
      <c r="AY126" s="19" t="s">
        <v>144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9" t="s">
        <v>79</v>
      </c>
      <c r="BK126" s="240">
        <f>ROUND(I126*H126,2)</f>
        <v>0</v>
      </c>
      <c r="BL126" s="19" t="s">
        <v>235</v>
      </c>
      <c r="BM126" s="239" t="s">
        <v>475</v>
      </c>
    </row>
    <row r="127" s="2" customFormat="1" ht="16.5" customHeight="1">
      <c r="A127" s="40"/>
      <c r="B127" s="41"/>
      <c r="C127" s="228" t="s">
        <v>320</v>
      </c>
      <c r="D127" s="228" t="s">
        <v>146</v>
      </c>
      <c r="E127" s="229" t="s">
        <v>1419</v>
      </c>
      <c r="F127" s="230" t="s">
        <v>1420</v>
      </c>
      <c r="G127" s="231" t="s">
        <v>1151</v>
      </c>
      <c r="H127" s="232">
        <v>6</v>
      </c>
      <c r="I127" s="233"/>
      <c r="J127" s="234">
        <f>ROUND(I127*H127,2)</f>
        <v>0</v>
      </c>
      <c r="K127" s="230" t="s">
        <v>19</v>
      </c>
      <c r="L127" s="46"/>
      <c r="M127" s="235" t="s">
        <v>19</v>
      </c>
      <c r="N127" s="236" t="s">
        <v>43</v>
      </c>
      <c r="O127" s="86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235</v>
      </c>
      <c r="AT127" s="239" t="s">
        <v>146</v>
      </c>
      <c r="AU127" s="239" t="s">
        <v>161</v>
      </c>
      <c r="AY127" s="19" t="s">
        <v>144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9" t="s">
        <v>79</v>
      </c>
      <c r="BK127" s="240">
        <f>ROUND(I127*H127,2)</f>
        <v>0</v>
      </c>
      <c r="BL127" s="19" t="s">
        <v>235</v>
      </c>
      <c r="BM127" s="239" t="s">
        <v>765</v>
      </c>
    </row>
    <row r="128" s="2" customFormat="1" ht="16.5" customHeight="1">
      <c r="A128" s="40"/>
      <c r="B128" s="41"/>
      <c r="C128" s="228" t="s">
        <v>324</v>
      </c>
      <c r="D128" s="228" t="s">
        <v>146</v>
      </c>
      <c r="E128" s="229" t="s">
        <v>1421</v>
      </c>
      <c r="F128" s="230" t="s">
        <v>1422</v>
      </c>
      <c r="G128" s="231" t="s">
        <v>1151</v>
      </c>
      <c r="H128" s="232">
        <v>11</v>
      </c>
      <c r="I128" s="233"/>
      <c r="J128" s="234">
        <f>ROUND(I128*H128,2)</f>
        <v>0</v>
      </c>
      <c r="K128" s="230" t="s">
        <v>19</v>
      </c>
      <c r="L128" s="46"/>
      <c r="M128" s="235" t="s">
        <v>19</v>
      </c>
      <c r="N128" s="236" t="s">
        <v>43</v>
      </c>
      <c r="O128" s="86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235</v>
      </c>
      <c r="AT128" s="239" t="s">
        <v>146</v>
      </c>
      <c r="AU128" s="239" t="s">
        <v>161</v>
      </c>
      <c r="AY128" s="19" t="s">
        <v>144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9" t="s">
        <v>79</v>
      </c>
      <c r="BK128" s="240">
        <f>ROUND(I128*H128,2)</f>
        <v>0</v>
      </c>
      <c r="BL128" s="19" t="s">
        <v>235</v>
      </c>
      <c r="BM128" s="239" t="s">
        <v>774</v>
      </c>
    </row>
    <row r="129" s="2" customFormat="1" ht="16.5" customHeight="1">
      <c r="A129" s="40"/>
      <c r="B129" s="41"/>
      <c r="C129" s="228" t="s">
        <v>330</v>
      </c>
      <c r="D129" s="228" t="s">
        <v>146</v>
      </c>
      <c r="E129" s="229" t="s">
        <v>1423</v>
      </c>
      <c r="F129" s="230" t="s">
        <v>1424</v>
      </c>
      <c r="G129" s="231" t="s">
        <v>1151</v>
      </c>
      <c r="H129" s="232">
        <v>12</v>
      </c>
      <c r="I129" s="233"/>
      <c r="J129" s="234">
        <f>ROUND(I129*H129,2)</f>
        <v>0</v>
      </c>
      <c r="K129" s="230" t="s">
        <v>19</v>
      </c>
      <c r="L129" s="46"/>
      <c r="M129" s="235" t="s">
        <v>19</v>
      </c>
      <c r="N129" s="236" t="s">
        <v>43</v>
      </c>
      <c r="O129" s="86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235</v>
      </c>
      <c r="AT129" s="239" t="s">
        <v>146</v>
      </c>
      <c r="AU129" s="239" t="s">
        <v>161</v>
      </c>
      <c r="AY129" s="19" t="s">
        <v>144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9" t="s">
        <v>79</v>
      </c>
      <c r="BK129" s="240">
        <f>ROUND(I129*H129,2)</f>
        <v>0</v>
      </c>
      <c r="BL129" s="19" t="s">
        <v>235</v>
      </c>
      <c r="BM129" s="239" t="s">
        <v>782</v>
      </c>
    </row>
    <row r="130" s="12" customFormat="1" ht="20.88" customHeight="1">
      <c r="A130" s="12"/>
      <c r="B130" s="212"/>
      <c r="C130" s="213"/>
      <c r="D130" s="214" t="s">
        <v>71</v>
      </c>
      <c r="E130" s="226" t="s">
        <v>1193</v>
      </c>
      <c r="F130" s="226" t="s">
        <v>1425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SUM(P131:P138)</f>
        <v>0</v>
      </c>
      <c r="Q130" s="220"/>
      <c r="R130" s="221">
        <f>SUM(R131:R138)</f>
        <v>0</v>
      </c>
      <c r="S130" s="220"/>
      <c r="T130" s="222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79</v>
      </c>
      <c r="AT130" s="224" t="s">
        <v>71</v>
      </c>
      <c r="AU130" s="224" t="s">
        <v>81</v>
      </c>
      <c r="AY130" s="223" t="s">
        <v>144</v>
      </c>
      <c r="BK130" s="225">
        <f>SUM(BK131:BK138)</f>
        <v>0</v>
      </c>
    </row>
    <row r="131" s="2" customFormat="1" ht="16.5" customHeight="1">
      <c r="A131" s="40"/>
      <c r="B131" s="41"/>
      <c r="C131" s="228" t="s">
        <v>336</v>
      </c>
      <c r="D131" s="228" t="s">
        <v>146</v>
      </c>
      <c r="E131" s="229" t="s">
        <v>1426</v>
      </c>
      <c r="F131" s="230" t="s">
        <v>1427</v>
      </c>
      <c r="G131" s="231" t="s">
        <v>1151</v>
      </c>
      <c r="H131" s="232">
        <v>72</v>
      </c>
      <c r="I131" s="233"/>
      <c r="J131" s="234">
        <f>ROUND(I131*H131,2)</f>
        <v>0</v>
      </c>
      <c r="K131" s="230" t="s">
        <v>19</v>
      </c>
      <c r="L131" s="46"/>
      <c r="M131" s="235" t="s">
        <v>19</v>
      </c>
      <c r="N131" s="236" t="s">
        <v>43</v>
      </c>
      <c r="O131" s="86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9" t="s">
        <v>235</v>
      </c>
      <c r="AT131" s="239" t="s">
        <v>146</v>
      </c>
      <c r="AU131" s="239" t="s">
        <v>161</v>
      </c>
      <c r="AY131" s="19" t="s">
        <v>144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9" t="s">
        <v>79</v>
      </c>
      <c r="BK131" s="240">
        <f>ROUND(I131*H131,2)</f>
        <v>0</v>
      </c>
      <c r="BL131" s="19" t="s">
        <v>235</v>
      </c>
      <c r="BM131" s="239" t="s">
        <v>790</v>
      </c>
    </row>
    <row r="132" s="2" customFormat="1" ht="16.5" customHeight="1">
      <c r="A132" s="40"/>
      <c r="B132" s="41"/>
      <c r="C132" s="228" t="s">
        <v>344</v>
      </c>
      <c r="D132" s="228" t="s">
        <v>146</v>
      </c>
      <c r="E132" s="229" t="s">
        <v>1428</v>
      </c>
      <c r="F132" s="230" t="s">
        <v>1429</v>
      </c>
      <c r="G132" s="231" t="s">
        <v>1151</v>
      </c>
      <c r="H132" s="232">
        <v>32</v>
      </c>
      <c r="I132" s="233"/>
      <c r="J132" s="234">
        <f>ROUND(I132*H132,2)</f>
        <v>0</v>
      </c>
      <c r="K132" s="230" t="s">
        <v>19</v>
      </c>
      <c r="L132" s="46"/>
      <c r="M132" s="235" t="s">
        <v>19</v>
      </c>
      <c r="N132" s="236" t="s">
        <v>43</v>
      </c>
      <c r="O132" s="86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235</v>
      </c>
      <c r="AT132" s="239" t="s">
        <v>146</v>
      </c>
      <c r="AU132" s="239" t="s">
        <v>161</v>
      </c>
      <c r="AY132" s="19" t="s">
        <v>144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9" t="s">
        <v>79</v>
      </c>
      <c r="BK132" s="240">
        <f>ROUND(I132*H132,2)</f>
        <v>0</v>
      </c>
      <c r="BL132" s="19" t="s">
        <v>235</v>
      </c>
      <c r="BM132" s="239" t="s">
        <v>798</v>
      </c>
    </row>
    <row r="133" s="2" customFormat="1" ht="16.5" customHeight="1">
      <c r="A133" s="40"/>
      <c r="B133" s="41"/>
      <c r="C133" s="228" t="s">
        <v>348</v>
      </c>
      <c r="D133" s="228" t="s">
        <v>146</v>
      </c>
      <c r="E133" s="229" t="s">
        <v>1430</v>
      </c>
      <c r="F133" s="230" t="s">
        <v>1431</v>
      </c>
      <c r="G133" s="231" t="s">
        <v>327</v>
      </c>
      <c r="H133" s="232">
        <v>120</v>
      </c>
      <c r="I133" s="233"/>
      <c r="J133" s="234">
        <f>ROUND(I133*H133,2)</f>
        <v>0</v>
      </c>
      <c r="K133" s="230" t="s">
        <v>19</v>
      </c>
      <c r="L133" s="46"/>
      <c r="M133" s="235" t="s">
        <v>19</v>
      </c>
      <c r="N133" s="236" t="s">
        <v>43</v>
      </c>
      <c r="O133" s="86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235</v>
      </c>
      <c r="AT133" s="239" t="s">
        <v>146</v>
      </c>
      <c r="AU133" s="239" t="s">
        <v>161</v>
      </c>
      <c r="AY133" s="19" t="s">
        <v>144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9" t="s">
        <v>79</v>
      </c>
      <c r="BK133" s="240">
        <f>ROUND(I133*H133,2)</f>
        <v>0</v>
      </c>
      <c r="BL133" s="19" t="s">
        <v>235</v>
      </c>
      <c r="BM133" s="239" t="s">
        <v>810</v>
      </c>
    </row>
    <row r="134" s="2" customFormat="1" ht="16.5" customHeight="1">
      <c r="A134" s="40"/>
      <c r="B134" s="41"/>
      <c r="C134" s="228" t="s">
        <v>352</v>
      </c>
      <c r="D134" s="228" t="s">
        <v>146</v>
      </c>
      <c r="E134" s="229" t="s">
        <v>1432</v>
      </c>
      <c r="F134" s="230" t="s">
        <v>1433</v>
      </c>
      <c r="G134" s="231" t="s">
        <v>327</v>
      </c>
      <c r="H134" s="232">
        <v>80</v>
      </c>
      <c r="I134" s="233"/>
      <c r="J134" s="234">
        <f>ROUND(I134*H134,2)</f>
        <v>0</v>
      </c>
      <c r="K134" s="230" t="s">
        <v>19</v>
      </c>
      <c r="L134" s="46"/>
      <c r="M134" s="235" t="s">
        <v>19</v>
      </c>
      <c r="N134" s="236" t="s">
        <v>43</v>
      </c>
      <c r="O134" s="86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235</v>
      </c>
      <c r="AT134" s="239" t="s">
        <v>146</v>
      </c>
      <c r="AU134" s="239" t="s">
        <v>161</v>
      </c>
      <c r="AY134" s="19" t="s">
        <v>144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9" t="s">
        <v>79</v>
      </c>
      <c r="BK134" s="240">
        <f>ROUND(I134*H134,2)</f>
        <v>0</v>
      </c>
      <c r="BL134" s="19" t="s">
        <v>235</v>
      </c>
      <c r="BM134" s="239" t="s">
        <v>822</v>
      </c>
    </row>
    <row r="135" s="2" customFormat="1" ht="16.5" customHeight="1">
      <c r="A135" s="40"/>
      <c r="B135" s="41"/>
      <c r="C135" s="228" t="s">
        <v>357</v>
      </c>
      <c r="D135" s="228" t="s">
        <v>146</v>
      </c>
      <c r="E135" s="229" t="s">
        <v>1434</v>
      </c>
      <c r="F135" s="230" t="s">
        <v>1435</v>
      </c>
      <c r="G135" s="231" t="s">
        <v>327</v>
      </c>
      <c r="H135" s="232">
        <v>60</v>
      </c>
      <c r="I135" s="233"/>
      <c r="J135" s="234">
        <f>ROUND(I135*H135,2)</f>
        <v>0</v>
      </c>
      <c r="K135" s="230" t="s">
        <v>19</v>
      </c>
      <c r="L135" s="46"/>
      <c r="M135" s="235" t="s">
        <v>19</v>
      </c>
      <c r="N135" s="236" t="s">
        <v>43</v>
      </c>
      <c r="O135" s="86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235</v>
      </c>
      <c r="AT135" s="239" t="s">
        <v>146</v>
      </c>
      <c r="AU135" s="239" t="s">
        <v>161</v>
      </c>
      <c r="AY135" s="19" t="s">
        <v>144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9" t="s">
        <v>79</v>
      </c>
      <c r="BK135" s="240">
        <f>ROUND(I135*H135,2)</f>
        <v>0</v>
      </c>
      <c r="BL135" s="19" t="s">
        <v>235</v>
      </c>
      <c r="BM135" s="239" t="s">
        <v>830</v>
      </c>
    </row>
    <row r="136" s="2" customFormat="1" ht="16.5" customHeight="1">
      <c r="A136" s="40"/>
      <c r="B136" s="41"/>
      <c r="C136" s="228" t="s">
        <v>365</v>
      </c>
      <c r="D136" s="228" t="s">
        <v>146</v>
      </c>
      <c r="E136" s="229" t="s">
        <v>1436</v>
      </c>
      <c r="F136" s="230" t="s">
        <v>1437</v>
      </c>
      <c r="G136" s="231" t="s">
        <v>327</v>
      </c>
      <c r="H136" s="232">
        <v>40</v>
      </c>
      <c r="I136" s="233"/>
      <c r="J136" s="234">
        <f>ROUND(I136*H136,2)</f>
        <v>0</v>
      </c>
      <c r="K136" s="230" t="s">
        <v>19</v>
      </c>
      <c r="L136" s="46"/>
      <c r="M136" s="235" t="s">
        <v>19</v>
      </c>
      <c r="N136" s="236" t="s">
        <v>43</v>
      </c>
      <c r="O136" s="86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235</v>
      </c>
      <c r="AT136" s="239" t="s">
        <v>146</v>
      </c>
      <c r="AU136" s="239" t="s">
        <v>161</v>
      </c>
      <c r="AY136" s="19" t="s">
        <v>144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9" t="s">
        <v>79</v>
      </c>
      <c r="BK136" s="240">
        <f>ROUND(I136*H136,2)</f>
        <v>0</v>
      </c>
      <c r="BL136" s="19" t="s">
        <v>235</v>
      </c>
      <c r="BM136" s="239" t="s">
        <v>838</v>
      </c>
    </row>
    <row r="137" s="2" customFormat="1" ht="16.5" customHeight="1">
      <c r="A137" s="40"/>
      <c r="B137" s="41"/>
      <c r="C137" s="228" t="s">
        <v>371</v>
      </c>
      <c r="D137" s="228" t="s">
        <v>146</v>
      </c>
      <c r="E137" s="229" t="s">
        <v>1438</v>
      </c>
      <c r="F137" s="230" t="s">
        <v>1439</v>
      </c>
      <c r="G137" s="231" t="s">
        <v>1151</v>
      </c>
      <c r="H137" s="232">
        <v>275</v>
      </c>
      <c r="I137" s="233"/>
      <c r="J137" s="234">
        <f>ROUND(I137*H137,2)</f>
        <v>0</v>
      </c>
      <c r="K137" s="230" t="s">
        <v>19</v>
      </c>
      <c r="L137" s="46"/>
      <c r="M137" s="235" t="s">
        <v>19</v>
      </c>
      <c r="N137" s="236" t="s">
        <v>43</v>
      </c>
      <c r="O137" s="86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235</v>
      </c>
      <c r="AT137" s="239" t="s">
        <v>146</v>
      </c>
      <c r="AU137" s="239" t="s">
        <v>161</v>
      </c>
      <c r="AY137" s="19" t="s">
        <v>144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9" t="s">
        <v>79</v>
      </c>
      <c r="BK137" s="240">
        <f>ROUND(I137*H137,2)</f>
        <v>0</v>
      </c>
      <c r="BL137" s="19" t="s">
        <v>235</v>
      </c>
      <c r="BM137" s="239" t="s">
        <v>846</v>
      </c>
    </row>
    <row r="138" s="2" customFormat="1" ht="16.5" customHeight="1">
      <c r="A138" s="40"/>
      <c r="B138" s="41"/>
      <c r="C138" s="228" t="s">
        <v>378</v>
      </c>
      <c r="D138" s="228" t="s">
        <v>146</v>
      </c>
      <c r="E138" s="229" t="s">
        <v>1440</v>
      </c>
      <c r="F138" s="230" t="s">
        <v>1441</v>
      </c>
      <c r="G138" s="231" t="s">
        <v>1151</v>
      </c>
      <c r="H138" s="232">
        <v>1</v>
      </c>
      <c r="I138" s="233"/>
      <c r="J138" s="234">
        <f>ROUND(I138*H138,2)</f>
        <v>0</v>
      </c>
      <c r="K138" s="230" t="s">
        <v>19</v>
      </c>
      <c r="L138" s="46"/>
      <c r="M138" s="235" t="s">
        <v>19</v>
      </c>
      <c r="N138" s="236" t="s">
        <v>43</v>
      </c>
      <c r="O138" s="86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235</v>
      </c>
      <c r="AT138" s="239" t="s">
        <v>146</v>
      </c>
      <c r="AU138" s="239" t="s">
        <v>161</v>
      </c>
      <c r="AY138" s="19" t="s">
        <v>144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9" t="s">
        <v>79</v>
      </c>
      <c r="BK138" s="240">
        <f>ROUND(I138*H138,2)</f>
        <v>0</v>
      </c>
      <c r="BL138" s="19" t="s">
        <v>235</v>
      </c>
      <c r="BM138" s="239" t="s">
        <v>854</v>
      </c>
    </row>
    <row r="139" s="12" customFormat="1" ht="20.88" customHeight="1">
      <c r="A139" s="12"/>
      <c r="B139" s="212"/>
      <c r="C139" s="213"/>
      <c r="D139" s="214" t="s">
        <v>71</v>
      </c>
      <c r="E139" s="226" t="s">
        <v>1442</v>
      </c>
      <c r="F139" s="226" t="s">
        <v>1443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SUM(P140:P152)</f>
        <v>0</v>
      </c>
      <c r="Q139" s="220"/>
      <c r="R139" s="221">
        <f>SUM(R140:R152)</f>
        <v>0</v>
      </c>
      <c r="S139" s="220"/>
      <c r="T139" s="222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79</v>
      </c>
      <c r="AT139" s="224" t="s">
        <v>71</v>
      </c>
      <c r="AU139" s="224" t="s">
        <v>81</v>
      </c>
      <c r="AY139" s="223" t="s">
        <v>144</v>
      </c>
      <c r="BK139" s="225">
        <f>SUM(BK140:BK152)</f>
        <v>0</v>
      </c>
    </row>
    <row r="140" s="2" customFormat="1" ht="16.5" customHeight="1">
      <c r="A140" s="40"/>
      <c r="B140" s="41"/>
      <c r="C140" s="228" t="s">
        <v>383</v>
      </c>
      <c r="D140" s="228" t="s">
        <v>146</v>
      </c>
      <c r="E140" s="229" t="s">
        <v>1444</v>
      </c>
      <c r="F140" s="230" t="s">
        <v>1445</v>
      </c>
      <c r="G140" s="231" t="s">
        <v>327</v>
      </c>
      <c r="H140" s="232">
        <v>150</v>
      </c>
      <c r="I140" s="233"/>
      <c r="J140" s="234">
        <f>ROUND(I140*H140,2)</f>
        <v>0</v>
      </c>
      <c r="K140" s="230" t="s">
        <v>19</v>
      </c>
      <c r="L140" s="46"/>
      <c r="M140" s="235" t="s">
        <v>19</v>
      </c>
      <c r="N140" s="236" t="s">
        <v>43</v>
      </c>
      <c r="O140" s="86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235</v>
      </c>
      <c r="AT140" s="239" t="s">
        <v>146</v>
      </c>
      <c r="AU140" s="239" t="s">
        <v>161</v>
      </c>
      <c r="AY140" s="19" t="s">
        <v>144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9" t="s">
        <v>79</v>
      </c>
      <c r="BK140" s="240">
        <f>ROUND(I140*H140,2)</f>
        <v>0</v>
      </c>
      <c r="BL140" s="19" t="s">
        <v>235</v>
      </c>
      <c r="BM140" s="239" t="s">
        <v>862</v>
      </c>
    </row>
    <row r="141" s="2" customFormat="1" ht="16.5" customHeight="1">
      <c r="A141" s="40"/>
      <c r="B141" s="41"/>
      <c r="C141" s="228" t="s">
        <v>389</v>
      </c>
      <c r="D141" s="228" t="s">
        <v>146</v>
      </c>
      <c r="E141" s="229" t="s">
        <v>1446</v>
      </c>
      <c r="F141" s="230" t="s">
        <v>1447</v>
      </c>
      <c r="G141" s="231" t="s">
        <v>327</v>
      </c>
      <c r="H141" s="232">
        <v>70</v>
      </c>
      <c r="I141" s="233"/>
      <c r="J141" s="234">
        <f>ROUND(I141*H141,2)</f>
        <v>0</v>
      </c>
      <c r="K141" s="230" t="s">
        <v>19</v>
      </c>
      <c r="L141" s="46"/>
      <c r="M141" s="235" t="s">
        <v>19</v>
      </c>
      <c r="N141" s="236" t="s">
        <v>43</v>
      </c>
      <c r="O141" s="86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235</v>
      </c>
      <c r="AT141" s="239" t="s">
        <v>146</v>
      </c>
      <c r="AU141" s="239" t="s">
        <v>161</v>
      </c>
      <c r="AY141" s="19" t="s">
        <v>144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9" t="s">
        <v>79</v>
      </c>
      <c r="BK141" s="240">
        <f>ROUND(I141*H141,2)</f>
        <v>0</v>
      </c>
      <c r="BL141" s="19" t="s">
        <v>235</v>
      </c>
      <c r="BM141" s="239" t="s">
        <v>871</v>
      </c>
    </row>
    <row r="142" s="2" customFormat="1" ht="16.5" customHeight="1">
      <c r="A142" s="40"/>
      <c r="B142" s="41"/>
      <c r="C142" s="228" t="s">
        <v>394</v>
      </c>
      <c r="D142" s="228" t="s">
        <v>146</v>
      </c>
      <c r="E142" s="229" t="s">
        <v>1448</v>
      </c>
      <c r="F142" s="230" t="s">
        <v>1449</v>
      </c>
      <c r="G142" s="231" t="s">
        <v>327</v>
      </c>
      <c r="H142" s="232">
        <v>560</v>
      </c>
      <c r="I142" s="233"/>
      <c r="J142" s="234">
        <f>ROUND(I142*H142,2)</f>
        <v>0</v>
      </c>
      <c r="K142" s="230" t="s">
        <v>19</v>
      </c>
      <c r="L142" s="46"/>
      <c r="M142" s="235" t="s">
        <v>19</v>
      </c>
      <c r="N142" s="236" t="s">
        <v>43</v>
      </c>
      <c r="O142" s="86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235</v>
      </c>
      <c r="AT142" s="239" t="s">
        <v>146</v>
      </c>
      <c r="AU142" s="239" t="s">
        <v>161</v>
      </c>
      <c r="AY142" s="19" t="s">
        <v>144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9" t="s">
        <v>79</v>
      </c>
      <c r="BK142" s="240">
        <f>ROUND(I142*H142,2)</f>
        <v>0</v>
      </c>
      <c r="BL142" s="19" t="s">
        <v>235</v>
      </c>
      <c r="BM142" s="239" t="s">
        <v>879</v>
      </c>
    </row>
    <row r="143" s="2" customFormat="1" ht="16.5" customHeight="1">
      <c r="A143" s="40"/>
      <c r="B143" s="41"/>
      <c r="C143" s="228" t="s">
        <v>399</v>
      </c>
      <c r="D143" s="228" t="s">
        <v>146</v>
      </c>
      <c r="E143" s="229" t="s">
        <v>1450</v>
      </c>
      <c r="F143" s="230" t="s">
        <v>1451</v>
      </c>
      <c r="G143" s="231" t="s">
        <v>327</v>
      </c>
      <c r="H143" s="232">
        <v>540</v>
      </c>
      <c r="I143" s="233"/>
      <c r="J143" s="234">
        <f>ROUND(I143*H143,2)</f>
        <v>0</v>
      </c>
      <c r="K143" s="230" t="s">
        <v>19</v>
      </c>
      <c r="L143" s="46"/>
      <c r="M143" s="235" t="s">
        <v>19</v>
      </c>
      <c r="N143" s="236" t="s">
        <v>43</v>
      </c>
      <c r="O143" s="86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235</v>
      </c>
      <c r="AT143" s="239" t="s">
        <v>146</v>
      </c>
      <c r="AU143" s="239" t="s">
        <v>161</v>
      </c>
      <c r="AY143" s="19" t="s">
        <v>144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9" t="s">
        <v>79</v>
      </c>
      <c r="BK143" s="240">
        <f>ROUND(I143*H143,2)</f>
        <v>0</v>
      </c>
      <c r="BL143" s="19" t="s">
        <v>235</v>
      </c>
      <c r="BM143" s="239" t="s">
        <v>887</v>
      </c>
    </row>
    <row r="144" s="2" customFormat="1" ht="16.5" customHeight="1">
      <c r="A144" s="40"/>
      <c r="B144" s="41"/>
      <c r="C144" s="228" t="s">
        <v>405</v>
      </c>
      <c r="D144" s="228" t="s">
        <v>146</v>
      </c>
      <c r="E144" s="229" t="s">
        <v>1452</v>
      </c>
      <c r="F144" s="230" t="s">
        <v>1453</v>
      </c>
      <c r="G144" s="231" t="s">
        <v>327</v>
      </c>
      <c r="H144" s="232">
        <v>60</v>
      </c>
      <c r="I144" s="233"/>
      <c r="J144" s="234">
        <f>ROUND(I144*H144,2)</f>
        <v>0</v>
      </c>
      <c r="K144" s="230" t="s">
        <v>19</v>
      </c>
      <c r="L144" s="46"/>
      <c r="M144" s="235" t="s">
        <v>19</v>
      </c>
      <c r="N144" s="236" t="s">
        <v>43</v>
      </c>
      <c r="O144" s="86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235</v>
      </c>
      <c r="AT144" s="239" t="s">
        <v>146</v>
      </c>
      <c r="AU144" s="239" t="s">
        <v>161</v>
      </c>
      <c r="AY144" s="19" t="s">
        <v>144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9" t="s">
        <v>79</v>
      </c>
      <c r="BK144" s="240">
        <f>ROUND(I144*H144,2)</f>
        <v>0</v>
      </c>
      <c r="BL144" s="19" t="s">
        <v>235</v>
      </c>
      <c r="BM144" s="239" t="s">
        <v>895</v>
      </c>
    </row>
    <row r="145" s="2" customFormat="1" ht="16.5" customHeight="1">
      <c r="A145" s="40"/>
      <c r="B145" s="41"/>
      <c r="C145" s="228" t="s">
        <v>423</v>
      </c>
      <c r="D145" s="228" t="s">
        <v>146</v>
      </c>
      <c r="E145" s="229" t="s">
        <v>1454</v>
      </c>
      <c r="F145" s="230" t="s">
        <v>1455</v>
      </c>
      <c r="G145" s="231" t="s">
        <v>327</v>
      </c>
      <c r="H145" s="232">
        <v>50</v>
      </c>
      <c r="I145" s="233"/>
      <c r="J145" s="234">
        <f>ROUND(I145*H145,2)</f>
        <v>0</v>
      </c>
      <c r="K145" s="230" t="s">
        <v>19</v>
      </c>
      <c r="L145" s="46"/>
      <c r="M145" s="235" t="s">
        <v>19</v>
      </c>
      <c r="N145" s="236" t="s">
        <v>43</v>
      </c>
      <c r="O145" s="86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235</v>
      </c>
      <c r="AT145" s="239" t="s">
        <v>146</v>
      </c>
      <c r="AU145" s="239" t="s">
        <v>161</v>
      </c>
      <c r="AY145" s="19" t="s">
        <v>144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9" t="s">
        <v>79</v>
      </c>
      <c r="BK145" s="240">
        <f>ROUND(I145*H145,2)</f>
        <v>0</v>
      </c>
      <c r="BL145" s="19" t="s">
        <v>235</v>
      </c>
      <c r="BM145" s="239" t="s">
        <v>903</v>
      </c>
    </row>
    <row r="146" s="2" customFormat="1" ht="16.5" customHeight="1">
      <c r="A146" s="40"/>
      <c r="B146" s="41"/>
      <c r="C146" s="228" t="s">
        <v>429</v>
      </c>
      <c r="D146" s="228" t="s">
        <v>146</v>
      </c>
      <c r="E146" s="229" t="s">
        <v>1456</v>
      </c>
      <c r="F146" s="230" t="s">
        <v>1457</v>
      </c>
      <c r="G146" s="231" t="s">
        <v>327</v>
      </c>
      <c r="H146" s="232">
        <v>120</v>
      </c>
      <c r="I146" s="233"/>
      <c r="J146" s="234">
        <f>ROUND(I146*H146,2)</f>
        <v>0</v>
      </c>
      <c r="K146" s="230" t="s">
        <v>19</v>
      </c>
      <c r="L146" s="46"/>
      <c r="M146" s="235" t="s">
        <v>19</v>
      </c>
      <c r="N146" s="236" t="s">
        <v>43</v>
      </c>
      <c r="O146" s="86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235</v>
      </c>
      <c r="AT146" s="239" t="s">
        <v>146</v>
      </c>
      <c r="AU146" s="239" t="s">
        <v>161</v>
      </c>
      <c r="AY146" s="19" t="s">
        <v>144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9" t="s">
        <v>79</v>
      </c>
      <c r="BK146" s="240">
        <f>ROUND(I146*H146,2)</f>
        <v>0</v>
      </c>
      <c r="BL146" s="19" t="s">
        <v>235</v>
      </c>
      <c r="BM146" s="239" t="s">
        <v>911</v>
      </c>
    </row>
    <row r="147" s="2" customFormat="1" ht="16.5" customHeight="1">
      <c r="A147" s="40"/>
      <c r="B147" s="41"/>
      <c r="C147" s="228" t="s">
        <v>435</v>
      </c>
      <c r="D147" s="228" t="s">
        <v>146</v>
      </c>
      <c r="E147" s="229" t="s">
        <v>1458</v>
      </c>
      <c r="F147" s="230" t="s">
        <v>1459</v>
      </c>
      <c r="G147" s="231" t="s">
        <v>327</v>
      </c>
      <c r="H147" s="232">
        <v>110</v>
      </c>
      <c r="I147" s="233"/>
      <c r="J147" s="234">
        <f>ROUND(I147*H147,2)</f>
        <v>0</v>
      </c>
      <c r="K147" s="230" t="s">
        <v>19</v>
      </c>
      <c r="L147" s="46"/>
      <c r="M147" s="235" t="s">
        <v>19</v>
      </c>
      <c r="N147" s="236" t="s">
        <v>43</v>
      </c>
      <c r="O147" s="86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235</v>
      </c>
      <c r="AT147" s="239" t="s">
        <v>146</v>
      </c>
      <c r="AU147" s="239" t="s">
        <v>161</v>
      </c>
      <c r="AY147" s="19" t="s">
        <v>144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9" t="s">
        <v>79</v>
      </c>
      <c r="BK147" s="240">
        <f>ROUND(I147*H147,2)</f>
        <v>0</v>
      </c>
      <c r="BL147" s="19" t="s">
        <v>235</v>
      </c>
      <c r="BM147" s="239" t="s">
        <v>919</v>
      </c>
    </row>
    <row r="148" s="2" customFormat="1" ht="16.5" customHeight="1">
      <c r="A148" s="40"/>
      <c r="B148" s="41"/>
      <c r="C148" s="228" t="s">
        <v>441</v>
      </c>
      <c r="D148" s="228" t="s">
        <v>146</v>
      </c>
      <c r="E148" s="229" t="s">
        <v>1460</v>
      </c>
      <c r="F148" s="230" t="s">
        <v>1461</v>
      </c>
      <c r="G148" s="231" t="s">
        <v>327</v>
      </c>
      <c r="H148" s="232">
        <v>10</v>
      </c>
      <c r="I148" s="233"/>
      <c r="J148" s="234">
        <f>ROUND(I148*H148,2)</f>
        <v>0</v>
      </c>
      <c r="K148" s="230" t="s">
        <v>19</v>
      </c>
      <c r="L148" s="46"/>
      <c r="M148" s="235" t="s">
        <v>19</v>
      </c>
      <c r="N148" s="236" t="s">
        <v>43</v>
      </c>
      <c r="O148" s="86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235</v>
      </c>
      <c r="AT148" s="239" t="s">
        <v>146</v>
      </c>
      <c r="AU148" s="239" t="s">
        <v>161</v>
      </c>
      <c r="AY148" s="19" t="s">
        <v>144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9" t="s">
        <v>79</v>
      </c>
      <c r="BK148" s="240">
        <f>ROUND(I148*H148,2)</f>
        <v>0</v>
      </c>
      <c r="BL148" s="19" t="s">
        <v>235</v>
      </c>
      <c r="BM148" s="239" t="s">
        <v>930</v>
      </c>
    </row>
    <row r="149" s="2" customFormat="1" ht="16.5" customHeight="1">
      <c r="A149" s="40"/>
      <c r="B149" s="41"/>
      <c r="C149" s="228" t="s">
        <v>457</v>
      </c>
      <c r="D149" s="228" t="s">
        <v>146</v>
      </c>
      <c r="E149" s="229" t="s">
        <v>1462</v>
      </c>
      <c r="F149" s="230" t="s">
        <v>1463</v>
      </c>
      <c r="G149" s="231" t="s">
        <v>327</v>
      </c>
      <c r="H149" s="232">
        <v>40</v>
      </c>
      <c r="I149" s="233"/>
      <c r="J149" s="234">
        <f>ROUND(I149*H149,2)</f>
        <v>0</v>
      </c>
      <c r="K149" s="230" t="s">
        <v>19</v>
      </c>
      <c r="L149" s="46"/>
      <c r="M149" s="235" t="s">
        <v>19</v>
      </c>
      <c r="N149" s="236" t="s">
        <v>43</v>
      </c>
      <c r="O149" s="86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235</v>
      </c>
      <c r="AT149" s="239" t="s">
        <v>146</v>
      </c>
      <c r="AU149" s="239" t="s">
        <v>161</v>
      </c>
      <c r="AY149" s="19" t="s">
        <v>144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9" t="s">
        <v>79</v>
      </c>
      <c r="BK149" s="240">
        <f>ROUND(I149*H149,2)</f>
        <v>0</v>
      </c>
      <c r="BL149" s="19" t="s">
        <v>235</v>
      </c>
      <c r="BM149" s="239" t="s">
        <v>940</v>
      </c>
    </row>
    <row r="150" s="2" customFormat="1" ht="16.5" customHeight="1">
      <c r="A150" s="40"/>
      <c r="B150" s="41"/>
      <c r="C150" s="228" t="s">
        <v>463</v>
      </c>
      <c r="D150" s="228" t="s">
        <v>146</v>
      </c>
      <c r="E150" s="229" t="s">
        <v>1464</v>
      </c>
      <c r="F150" s="230" t="s">
        <v>1465</v>
      </c>
      <c r="G150" s="231" t="s">
        <v>327</v>
      </c>
      <c r="H150" s="232">
        <v>120</v>
      </c>
      <c r="I150" s="233"/>
      <c r="J150" s="234">
        <f>ROUND(I150*H150,2)</f>
        <v>0</v>
      </c>
      <c r="K150" s="230" t="s">
        <v>19</v>
      </c>
      <c r="L150" s="46"/>
      <c r="M150" s="235" t="s">
        <v>19</v>
      </c>
      <c r="N150" s="236" t="s">
        <v>43</v>
      </c>
      <c r="O150" s="86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235</v>
      </c>
      <c r="AT150" s="239" t="s">
        <v>146</v>
      </c>
      <c r="AU150" s="239" t="s">
        <v>161</v>
      </c>
      <c r="AY150" s="19" t="s">
        <v>144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9" t="s">
        <v>79</v>
      </c>
      <c r="BK150" s="240">
        <f>ROUND(I150*H150,2)</f>
        <v>0</v>
      </c>
      <c r="BL150" s="19" t="s">
        <v>235</v>
      </c>
      <c r="BM150" s="239" t="s">
        <v>950</v>
      </c>
    </row>
    <row r="151" s="2" customFormat="1" ht="16.5" customHeight="1">
      <c r="A151" s="40"/>
      <c r="B151" s="41"/>
      <c r="C151" s="228" t="s">
        <v>470</v>
      </c>
      <c r="D151" s="228" t="s">
        <v>146</v>
      </c>
      <c r="E151" s="229" t="s">
        <v>1466</v>
      </c>
      <c r="F151" s="230" t="s">
        <v>1467</v>
      </c>
      <c r="G151" s="231" t="s">
        <v>327</v>
      </c>
      <c r="H151" s="232">
        <v>80</v>
      </c>
      <c r="I151" s="233"/>
      <c r="J151" s="234">
        <f>ROUND(I151*H151,2)</f>
        <v>0</v>
      </c>
      <c r="K151" s="230" t="s">
        <v>19</v>
      </c>
      <c r="L151" s="46"/>
      <c r="M151" s="235" t="s">
        <v>19</v>
      </c>
      <c r="N151" s="236" t="s">
        <v>43</v>
      </c>
      <c r="O151" s="86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235</v>
      </c>
      <c r="AT151" s="239" t="s">
        <v>146</v>
      </c>
      <c r="AU151" s="239" t="s">
        <v>161</v>
      </c>
      <c r="AY151" s="19" t="s">
        <v>144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9" t="s">
        <v>79</v>
      </c>
      <c r="BK151" s="240">
        <f>ROUND(I151*H151,2)</f>
        <v>0</v>
      </c>
      <c r="BL151" s="19" t="s">
        <v>235</v>
      </c>
      <c r="BM151" s="239" t="s">
        <v>959</v>
      </c>
    </row>
    <row r="152" s="2" customFormat="1" ht="16.5" customHeight="1">
      <c r="A152" s="40"/>
      <c r="B152" s="41"/>
      <c r="C152" s="228" t="s">
        <v>475</v>
      </c>
      <c r="D152" s="228" t="s">
        <v>146</v>
      </c>
      <c r="E152" s="229" t="s">
        <v>1468</v>
      </c>
      <c r="F152" s="230" t="s">
        <v>1469</v>
      </c>
      <c r="G152" s="231" t="s">
        <v>327</v>
      </c>
      <c r="H152" s="232">
        <v>30</v>
      </c>
      <c r="I152" s="233"/>
      <c r="J152" s="234">
        <f>ROUND(I152*H152,2)</f>
        <v>0</v>
      </c>
      <c r="K152" s="230" t="s">
        <v>19</v>
      </c>
      <c r="L152" s="46"/>
      <c r="M152" s="235" t="s">
        <v>19</v>
      </c>
      <c r="N152" s="236" t="s">
        <v>43</v>
      </c>
      <c r="O152" s="86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235</v>
      </c>
      <c r="AT152" s="239" t="s">
        <v>146</v>
      </c>
      <c r="AU152" s="239" t="s">
        <v>161</v>
      </c>
      <c r="AY152" s="19" t="s">
        <v>144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9" t="s">
        <v>79</v>
      </c>
      <c r="BK152" s="240">
        <f>ROUND(I152*H152,2)</f>
        <v>0</v>
      </c>
      <c r="BL152" s="19" t="s">
        <v>235</v>
      </c>
      <c r="BM152" s="239" t="s">
        <v>967</v>
      </c>
    </row>
    <row r="153" s="12" customFormat="1" ht="20.88" customHeight="1">
      <c r="A153" s="12"/>
      <c r="B153" s="212"/>
      <c r="C153" s="213"/>
      <c r="D153" s="214" t="s">
        <v>71</v>
      </c>
      <c r="E153" s="226" t="s">
        <v>1470</v>
      </c>
      <c r="F153" s="226" t="s">
        <v>1471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P154</f>
        <v>0</v>
      </c>
      <c r="Q153" s="220"/>
      <c r="R153" s="221">
        <f>R154</f>
        <v>0</v>
      </c>
      <c r="S153" s="220"/>
      <c r="T153" s="22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79</v>
      </c>
      <c r="AT153" s="224" t="s">
        <v>71</v>
      </c>
      <c r="AU153" s="224" t="s">
        <v>81</v>
      </c>
      <c r="AY153" s="223" t="s">
        <v>144</v>
      </c>
      <c r="BK153" s="225">
        <f>BK154</f>
        <v>0</v>
      </c>
    </row>
    <row r="154" s="2" customFormat="1" ht="24" customHeight="1">
      <c r="A154" s="40"/>
      <c r="B154" s="41"/>
      <c r="C154" s="228" t="s">
        <v>760</v>
      </c>
      <c r="D154" s="228" t="s">
        <v>146</v>
      </c>
      <c r="E154" s="229" t="s">
        <v>1472</v>
      </c>
      <c r="F154" s="230" t="s">
        <v>1473</v>
      </c>
      <c r="G154" s="231" t="s">
        <v>738</v>
      </c>
      <c r="H154" s="232">
        <v>1</v>
      </c>
      <c r="I154" s="233"/>
      <c r="J154" s="234">
        <f>ROUND(I154*H154,2)</f>
        <v>0</v>
      </c>
      <c r="K154" s="230" t="s">
        <v>19</v>
      </c>
      <c r="L154" s="46"/>
      <c r="M154" s="235" t="s">
        <v>19</v>
      </c>
      <c r="N154" s="236" t="s">
        <v>43</v>
      </c>
      <c r="O154" s="86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235</v>
      </c>
      <c r="AT154" s="239" t="s">
        <v>146</v>
      </c>
      <c r="AU154" s="239" t="s">
        <v>161</v>
      </c>
      <c r="AY154" s="19" t="s">
        <v>144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9" t="s">
        <v>79</v>
      </c>
      <c r="BK154" s="240">
        <f>ROUND(I154*H154,2)</f>
        <v>0</v>
      </c>
      <c r="BL154" s="19" t="s">
        <v>235</v>
      </c>
      <c r="BM154" s="239" t="s">
        <v>978</v>
      </c>
    </row>
    <row r="155" s="12" customFormat="1" ht="20.88" customHeight="1">
      <c r="A155" s="12"/>
      <c r="B155" s="212"/>
      <c r="C155" s="213"/>
      <c r="D155" s="214" t="s">
        <v>71</v>
      </c>
      <c r="E155" s="226" t="s">
        <v>1474</v>
      </c>
      <c r="F155" s="226" t="s">
        <v>1475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SUM(P156:P158)</f>
        <v>0</v>
      </c>
      <c r="Q155" s="220"/>
      <c r="R155" s="221">
        <f>SUM(R156:R158)</f>
        <v>0</v>
      </c>
      <c r="S155" s="220"/>
      <c r="T155" s="222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79</v>
      </c>
      <c r="AT155" s="224" t="s">
        <v>71</v>
      </c>
      <c r="AU155" s="224" t="s">
        <v>81</v>
      </c>
      <c r="AY155" s="223" t="s">
        <v>144</v>
      </c>
      <c r="BK155" s="225">
        <f>SUM(BK156:BK158)</f>
        <v>0</v>
      </c>
    </row>
    <row r="156" s="2" customFormat="1" ht="16.5" customHeight="1">
      <c r="A156" s="40"/>
      <c r="B156" s="41"/>
      <c r="C156" s="228" t="s">
        <v>765</v>
      </c>
      <c r="D156" s="228" t="s">
        <v>146</v>
      </c>
      <c r="E156" s="229" t="s">
        <v>1476</v>
      </c>
      <c r="F156" s="230" t="s">
        <v>1477</v>
      </c>
      <c r="G156" s="231" t="s">
        <v>738</v>
      </c>
      <c r="H156" s="232">
        <v>1</v>
      </c>
      <c r="I156" s="233"/>
      <c r="J156" s="234">
        <f>ROUND(I156*H156,2)</f>
        <v>0</v>
      </c>
      <c r="K156" s="230" t="s">
        <v>19</v>
      </c>
      <c r="L156" s="46"/>
      <c r="M156" s="235" t="s">
        <v>19</v>
      </c>
      <c r="N156" s="236" t="s">
        <v>43</v>
      </c>
      <c r="O156" s="86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235</v>
      </c>
      <c r="AT156" s="239" t="s">
        <v>146</v>
      </c>
      <c r="AU156" s="239" t="s">
        <v>161</v>
      </c>
      <c r="AY156" s="19" t="s">
        <v>144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9" t="s">
        <v>79</v>
      </c>
      <c r="BK156" s="240">
        <f>ROUND(I156*H156,2)</f>
        <v>0</v>
      </c>
      <c r="BL156" s="19" t="s">
        <v>235</v>
      </c>
      <c r="BM156" s="239" t="s">
        <v>989</v>
      </c>
    </row>
    <row r="157" s="2" customFormat="1" ht="16.5" customHeight="1">
      <c r="A157" s="40"/>
      <c r="B157" s="41"/>
      <c r="C157" s="228" t="s">
        <v>769</v>
      </c>
      <c r="D157" s="228" t="s">
        <v>146</v>
      </c>
      <c r="E157" s="229" t="s">
        <v>1478</v>
      </c>
      <c r="F157" s="230" t="s">
        <v>1479</v>
      </c>
      <c r="G157" s="231" t="s">
        <v>738</v>
      </c>
      <c r="H157" s="232">
        <v>1</v>
      </c>
      <c r="I157" s="233"/>
      <c r="J157" s="234">
        <f>ROUND(I157*H157,2)</f>
        <v>0</v>
      </c>
      <c r="K157" s="230" t="s">
        <v>19</v>
      </c>
      <c r="L157" s="46"/>
      <c r="M157" s="235" t="s">
        <v>19</v>
      </c>
      <c r="N157" s="236" t="s">
        <v>43</v>
      </c>
      <c r="O157" s="86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235</v>
      </c>
      <c r="AT157" s="239" t="s">
        <v>146</v>
      </c>
      <c r="AU157" s="239" t="s">
        <v>161</v>
      </c>
      <c r="AY157" s="19" t="s">
        <v>144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9" t="s">
        <v>79</v>
      </c>
      <c r="BK157" s="240">
        <f>ROUND(I157*H157,2)</f>
        <v>0</v>
      </c>
      <c r="BL157" s="19" t="s">
        <v>235</v>
      </c>
      <c r="BM157" s="239" t="s">
        <v>1000</v>
      </c>
    </row>
    <row r="158" s="2" customFormat="1" ht="16.5" customHeight="1">
      <c r="A158" s="40"/>
      <c r="B158" s="41"/>
      <c r="C158" s="228" t="s">
        <v>774</v>
      </c>
      <c r="D158" s="228" t="s">
        <v>146</v>
      </c>
      <c r="E158" s="229" t="s">
        <v>1480</v>
      </c>
      <c r="F158" s="230" t="s">
        <v>1481</v>
      </c>
      <c r="G158" s="231" t="s">
        <v>738</v>
      </c>
      <c r="H158" s="232">
        <v>1</v>
      </c>
      <c r="I158" s="233"/>
      <c r="J158" s="234">
        <f>ROUND(I158*H158,2)</f>
        <v>0</v>
      </c>
      <c r="K158" s="230" t="s">
        <v>19</v>
      </c>
      <c r="L158" s="46"/>
      <c r="M158" s="235" t="s">
        <v>19</v>
      </c>
      <c r="N158" s="236" t="s">
        <v>43</v>
      </c>
      <c r="O158" s="86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235</v>
      </c>
      <c r="AT158" s="239" t="s">
        <v>146</v>
      </c>
      <c r="AU158" s="239" t="s">
        <v>161</v>
      </c>
      <c r="AY158" s="19" t="s">
        <v>144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9" t="s">
        <v>79</v>
      </c>
      <c r="BK158" s="240">
        <f>ROUND(I158*H158,2)</f>
        <v>0</v>
      </c>
      <c r="BL158" s="19" t="s">
        <v>235</v>
      </c>
      <c r="BM158" s="239" t="s">
        <v>1010</v>
      </c>
    </row>
    <row r="159" s="12" customFormat="1" ht="20.88" customHeight="1">
      <c r="A159" s="12"/>
      <c r="B159" s="212"/>
      <c r="C159" s="213"/>
      <c r="D159" s="214" t="s">
        <v>71</v>
      </c>
      <c r="E159" s="226" t="s">
        <v>1482</v>
      </c>
      <c r="F159" s="226" t="s">
        <v>1483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SUM(P160:P161)</f>
        <v>0</v>
      </c>
      <c r="Q159" s="220"/>
      <c r="R159" s="221">
        <f>SUM(R160:R161)</f>
        <v>0</v>
      </c>
      <c r="S159" s="220"/>
      <c r="T159" s="22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79</v>
      </c>
      <c r="AT159" s="224" t="s">
        <v>71</v>
      </c>
      <c r="AU159" s="224" t="s">
        <v>81</v>
      </c>
      <c r="AY159" s="223" t="s">
        <v>144</v>
      </c>
      <c r="BK159" s="225">
        <f>SUM(BK160:BK161)</f>
        <v>0</v>
      </c>
    </row>
    <row r="160" s="2" customFormat="1" ht="16.5" customHeight="1">
      <c r="A160" s="40"/>
      <c r="B160" s="41"/>
      <c r="C160" s="228" t="s">
        <v>778</v>
      </c>
      <c r="D160" s="228" t="s">
        <v>146</v>
      </c>
      <c r="E160" s="229" t="s">
        <v>1484</v>
      </c>
      <c r="F160" s="230" t="s">
        <v>1485</v>
      </c>
      <c r="G160" s="231" t="s">
        <v>738</v>
      </c>
      <c r="H160" s="232">
        <v>1</v>
      </c>
      <c r="I160" s="233"/>
      <c r="J160" s="234">
        <f>ROUND(I160*H160,2)</f>
        <v>0</v>
      </c>
      <c r="K160" s="230" t="s">
        <v>19</v>
      </c>
      <c r="L160" s="46"/>
      <c r="M160" s="235" t="s">
        <v>19</v>
      </c>
      <c r="N160" s="236" t="s">
        <v>43</v>
      </c>
      <c r="O160" s="86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9" t="s">
        <v>235</v>
      </c>
      <c r="AT160" s="239" t="s">
        <v>146</v>
      </c>
      <c r="AU160" s="239" t="s">
        <v>161</v>
      </c>
      <c r="AY160" s="19" t="s">
        <v>144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9" t="s">
        <v>79</v>
      </c>
      <c r="BK160" s="240">
        <f>ROUND(I160*H160,2)</f>
        <v>0</v>
      </c>
      <c r="BL160" s="19" t="s">
        <v>235</v>
      </c>
      <c r="BM160" s="239" t="s">
        <v>1020</v>
      </c>
    </row>
    <row r="161" s="2" customFormat="1" ht="16.5" customHeight="1">
      <c r="A161" s="40"/>
      <c r="B161" s="41"/>
      <c r="C161" s="228" t="s">
        <v>782</v>
      </c>
      <c r="D161" s="228" t="s">
        <v>146</v>
      </c>
      <c r="E161" s="229" t="s">
        <v>1486</v>
      </c>
      <c r="F161" s="230" t="s">
        <v>1487</v>
      </c>
      <c r="G161" s="231" t="s">
        <v>738</v>
      </c>
      <c r="H161" s="232">
        <v>1</v>
      </c>
      <c r="I161" s="233"/>
      <c r="J161" s="234">
        <f>ROUND(I161*H161,2)</f>
        <v>0</v>
      </c>
      <c r="K161" s="230" t="s">
        <v>19</v>
      </c>
      <c r="L161" s="46"/>
      <c r="M161" s="306" t="s">
        <v>19</v>
      </c>
      <c r="N161" s="307" t="s">
        <v>43</v>
      </c>
      <c r="O161" s="304"/>
      <c r="P161" s="308">
        <f>O161*H161</f>
        <v>0</v>
      </c>
      <c r="Q161" s="308">
        <v>0</v>
      </c>
      <c r="R161" s="308">
        <f>Q161*H161</f>
        <v>0</v>
      </c>
      <c r="S161" s="308">
        <v>0</v>
      </c>
      <c r="T161" s="30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235</v>
      </c>
      <c r="AT161" s="239" t="s">
        <v>146</v>
      </c>
      <c r="AU161" s="239" t="s">
        <v>161</v>
      </c>
      <c r="AY161" s="19" t="s">
        <v>144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9" t="s">
        <v>79</v>
      </c>
      <c r="BK161" s="240">
        <f>ROUND(I161*H161,2)</f>
        <v>0</v>
      </c>
      <c r="BL161" s="19" t="s">
        <v>235</v>
      </c>
      <c r="BM161" s="239" t="s">
        <v>1027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77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eujl9zBQOyzq4BlkzVuq8+GuJoJARp5yOXikAjj/ZKGK9R7YAqyzJ3CVtjPr9y24IHtnNfAlnGghJ2eWIZeesw==" hashValue="Wvt6kV6pSp6XA10aRnOnDFD3q1wIJBRPtQ1HoBkQ/exmMAFSeWYQpLRyMv9wy/1qBLo5qOyFBY36kML2VmQZvQ==" algorithmName="SHA-512" password="CC35"/>
  <autoFilter ref="C95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109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1488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3"/>
      <c r="B29" s="154"/>
      <c r="C29" s="153"/>
      <c r="D29" s="153"/>
      <c r="E29" s="155" t="s">
        <v>19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ROUND(J88,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ROUND((SUM(BE88:BE110)),  2)</f>
        <v>0</v>
      </c>
      <c r="G35" s="40"/>
      <c r="H35" s="40"/>
      <c r="I35" s="166">
        <v>0.20999999999999999</v>
      </c>
      <c r="J35" s="165">
        <f>ROUND(((SUM(BE88:BE110))*I35),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ROUND((SUM(BF88:BF110)),  2)</f>
        <v>0</v>
      </c>
      <c r="G36" s="40"/>
      <c r="H36" s="40"/>
      <c r="I36" s="166">
        <v>0.14999999999999999</v>
      </c>
      <c r="J36" s="165">
        <f>ROUND(((SUM(BF88:BF110))*I36),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ROUND((SUM(BG88:BG110)),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ROUND((SUM(BH88:BH110)),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ROUND((SUM(BI88:BI110)),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109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D.01.4.4 - Technologické vybavení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J88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1489</v>
      </c>
      <c r="E64" s="190"/>
      <c r="F64" s="190"/>
      <c r="G64" s="190"/>
      <c r="H64" s="190"/>
      <c r="I64" s="191"/>
      <c r="J64" s="192">
        <f>J89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1490</v>
      </c>
      <c r="E65" s="196"/>
      <c r="F65" s="196"/>
      <c r="G65" s="196"/>
      <c r="H65" s="196"/>
      <c r="I65" s="197"/>
      <c r="J65" s="198">
        <f>J90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1491</v>
      </c>
      <c r="E66" s="196"/>
      <c r="F66" s="196"/>
      <c r="G66" s="196"/>
      <c r="H66" s="196"/>
      <c r="I66" s="197"/>
      <c r="J66" s="198">
        <f>J102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48"/>
      <c r="J67" s="42"/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177"/>
      <c r="J68" s="62"/>
      <c r="K68" s="62"/>
      <c r="L68" s="14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180"/>
      <c r="J72" s="64"/>
      <c r="K72" s="64"/>
      <c r="L72" s="14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129</v>
      </c>
      <c r="D73" s="42"/>
      <c r="E73" s="42"/>
      <c r="F73" s="42"/>
      <c r="G73" s="42"/>
      <c r="H73" s="42"/>
      <c r="I73" s="148"/>
      <c r="J73" s="42"/>
      <c r="K73" s="42"/>
      <c r="L73" s="14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48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81" t="str">
        <f>E7</f>
        <v>Stavební úpravy objektu ZŠ Šimanovská - gastroprovoz</v>
      </c>
      <c r="F76" s="34"/>
      <c r="G76" s="34"/>
      <c r="H76" s="34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108</v>
      </c>
      <c r="D77" s="24"/>
      <c r="E77" s="24"/>
      <c r="F77" s="24"/>
      <c r="G77" s="24"/>
      <c r="H77" s="24"/>
      <c r="I77" s="140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81" t="s">
        <v>109</v>
      </c>
      <c r="F78" s="42"/>
      <c r="G78" s="42"/>
      <c r="H78" s="42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110</v>
      </c>
      <c r="D79" s="42"/>
      <c r="E79" s="42"/>
      <c r="F79" s="42"/>
      <c r="G79" s="42"/>
      <c r="H79" s="42"/>
      <c r="I79" s="148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D.01.4.4 - Technologické vybavení</v>
      </c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Šimanovská 16, Praha 14</v>
      </c>
      <c r="G82" s="42"/>
      <c r="H82" s="42"/>
      <c r="I82" s="151" t="s">
        <v>23</v>
      </c>
      <c r="J82" s="74" t="str">
        <f>IF(J14="","",J14)</f>
        <v>23. 12. 2020</v>
      </c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7.9" customHeight="1">
      <c r="A84" s="40"/>
      <c r="B84" s="41"/>
      <c r="C84" s="34" t="s">
        <v>25</v>
      </c>
      <c r="D84" s="42"/>
      <c r="E84" s="42"/>
      <c r="F84" s="29" t="str">
        <f>E17</f>
        <v>Městská část Praha 14</v>
      </c>
      <c r="G84" s="42"/>
      <c r="H84" s="42"/>
      <c r="I84" s="151" t="s">
        <v>31</v>
      </c>
      <c r="J84" s="38" t="str">
        <f>E23</f>
        <v>OMEGA project, s.r.o.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58.2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151" t="s">
        <v>34</v>
      </c>
      <c r="J85" s="38" t="str">
        <f>E26</f>
        <v>Vít Včeliš, 724538658, vitvcelis@seznam.cz</v>
      </c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48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200"/>
      <c r="B87" s="201"/>
      <c r="C87" s="202" t="s">
        <v>130</v>
      </c>
      <c r="D87" s="203" t="s">
        <v>57</v>
      </c>
      <c r="E87" s="203" t="s">
        <v>53</v>
      </c>
      <c r="F87" s="203" t="s">
        <v>54</v>
      </c>
      <c r="G87" s="203" t="s">
        <v>131</v>
      </c>
      <c r="H87" s="203" t="s">
        <v>132</v>
      </c>
      <c r="I87" s="204" t="s">
        <v>133</v>
      </c>
      <c r="J87" s="203" t="s">
        <v>115</v>
      </c>
      <c r="K87" s="205" t="s">
        <v>134</v>
      </c>
      <c r="L87" s="206"/>
      <c r="M87" s="94" t="s">
        <v>19</v>
      </c>
      <c r="N87" s="95" t="s">
        <v>42</v>
      </c>
      <c r="O87" s="95" t="s">
        <v>135</v>
      </c>
      <c r="P87" s="95" t="s">
        <v>136</v>
      </c>
      <c r="Q87" s="95" t="s">
        <v>137</v>
      </c>
      <c r="R87" s="95" t="s">
        <v>138</v>
      </c>
      <c r="S87" s="95" t="s">
        <v>139</v>
      </c>
      <c r="T87" s="96" t="s">
        <v>140</v>
      </c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</row>
    <row r="88" s="2" customFormat="1" ht="22.8" customHeight="1">
      <c r="A88" s="40"/>
      <c r="B88" s="41"/>
      <c r="C88" s="101" t="s">
        <v>141</v>
      </c>
      <c r="D88" s="42"/>
      <c r="E88" s="42"/>
      <c r="F88" s="42"/>
      <c r="G88" s="42"/>
      <c r="H88" s="42"/>
      <c r="I88" s="148"/>
      <c r="J88" s="207">
        <f>BK88</f>
        <v>0</v>
      </c>
      <c r="K88" s="42"/>
      <c r="L88" s="46"/>
      <c r="M88" s="97"/>
      <c r="N88" s="208"/>
      <c r="O88" s="98"/>
      <c r="P88" s="209">
        <f>P89</f>
        <v>0</v>
      </c>
      <c r="Q88" s="98"/>
      <c r="R88" s="209">
        <f>R89</f>
        <v>0</v>
      </c>
      <c r="S88" s="98"/>
      <c r="T88" s="210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116</v>
      </c>
      <c r="BK88" s="211">
        <f>BK89</f>
        <v>0</v>
      </c>
    </row>
    <row r="89" s="12" customFormat="1" ht="25.92" customHeight="1">
      <c r="A89" s="12"/>
      <c r="B89" s="212"/>
      <c r="C89" s="213"/>
      <c r="D89" s="214" t="s">
        <v>71</v>
      </c>
      <c r="E89" s="215" t="s">
        <v>1492</v>
      </c>
      <c r="F89" s="215" t="s">
        <v>1493</v>
      </c>
      <c r="G89" s="213"/>
      <c r="H89" s="213"/>
      <c r="I89" s="216"/>
      <c r="J89" s="217">
        <f>BK89</f>
        <v>0</v>
      </c>
      <c r="K89" s="213"/>
      <c r="L89" s="218"/>
      <c r="M89" s="219"/>
      <c r="N89" s="220"/>
      <c r="O89" s="220"/>
      <c r="P89" s="221">
        <f>P90+P102</f>
        <v>0</v>
      </c>
      <c r="Q89" s="220"/>
      <c r="R89" s="221">
        <f>R90+R102</f>
        <v>0</v>
      </c>
      <c r="S89" s="220"/>
      <c r="T89" s="222">
        <f>T90+T102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23" t="s">
        <v>79</v>
      </c>
      <c r="AT89" s="224" t="s">
        <v>71</v>
      </c>
      <c r="AU89" s="224" t="s">
        <v>72</v>
      </c>
      <c r="AY89" s="223" t="s">
        <v>144</v>
      </c>
      <c r="BK89" s="225">
        <f>BK90+BK102</f>
        <v>0</v>
      </c>
    </row>
    <row r="90" s="12" customFormat="1" ht="22.8" customHeight="1">
      <c r="A90" s="12"/>
      <c r="B90" s="212"/>
      <c r="C90" s="213"/>
      <c r="D90" s="214" t="s">
        <v>71</v>
      </c>
      <c r="E90" s="226" t="s">
        <v>1148</v>
      </c>
      <c r="F90" s="226" t="s">
        <v>1494</v>
      </c>
      <c r="G90" s="213"/>
      <c r="H90" s="213"/>
      <c r="I90" s="216"/>
      <c r="J90" s="227">
        <f>BK90</f>
        <v>0</v>
      </c>
      <c r="K90" s="213"/>
      <c r="L90" s="218"/>
      <c r="M90" s="219"/>
      <c r="N90" s="220"/>
      <c r="O90" s="220"/>
      <c r="P90" s="221">
        <f>SUM(P91:P101)</f>
        <v>0</v>
      </c>
      <c r="Q90" s="220"/>
      <c r="R90" s="221">
        <f>SUM(R91:R101)</f>
        <v>0</v>
      </c>
      <c r="S90" s="220"/>
      <c r="T90" s="222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23" t="s">
        <v>79</v>
      </c>
      <c r="AT90" s="224" t="s">
        <v>71</v>
      </c>
      <c r="AU90" s="224" t="s">
        <v>79</v>
      </c>
      <c r="AY90" s="223" t="s">
        <v>144</v>
      </c>
      <c r="BK90" s="225">
        <f>SUM(BK91:BK101)</f>
        <v>0</v>
      </c>
    </row>
    <row r="91" s="2" customFormat="1" ht="24" customHeight="1">
      <c r="A91" s="40"/>
      <c r="B91" s="41"/>
      <c r="C91" s="228" t="s">
        <v>79</v>
      </c>
      <c r="D91" s="228" t="s">
        <v>146</v>
      </c>
      <c r="E91" s="229" t="s">
        <v>993</v>
      </c>
      <c r="F91" s="230" t="s">
        <v>1495</v>
      </c>
      <c r="G91" s="231" t="s">
        <v>1151</v>
      </c>
      <c r="H91" s="232">
        <v>1</v>
      </c>
      <c r="I91" s="233"/>
      <c r="J91" s="234">
        <f>ROUND(I91*H91,2)</f>
        <v>0</v>
      </c>
      <c r="K91" s="230" t="s">
        <v>19</v>
      </c>
      <c r="L91" s="46"/>
      <c r="M91" s="235" t="s">
        <v>19</v>
      </c>
      <c r="N91" s="236" t="s">
        <v>43</v>
      </c>
      <c r="O91" s="86"/>
      <c r="P91" s="237">
        <f>O91*H91</f>
        <v>0</v>
      </c>
      <c r="Q91" s="237">
        <v>0</v>
      </c>
      <c r="R91" s="237">
        <f>Q91*H91</f>
        <v>0</v>
      </c>
      <c r="S91" s="237">
        <v>0</v>
      </c>
      <c r="T91" s="238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9" t="s">
        <v>235</v>
      </c>
      <c r="AT91" s="239" t="s">
        <v>146</v>
      </c>
      <c r="AU91" s="239" t="s">
        <v>81</v>
      </c>
      <c r="AY91" s="19" t="s">
        <v>144</v>
      </c>
      <c r="BE91" s="240">
        <f>IF(N91="základní",J91,0)</f>
        <v>0</v>
      </c>
      <c r="BF91" s="240">
        <f>IF(N91="snížená",J91,0)</f>
        <v>0</v>
      </c>
      <c r="BG91" s="240">
        <f>IF(N91="zákl. přenesená",J91,0)</f>
        <v>0</v>
      </c>
      <c r="BH91" s="240">
        <f>IF(N91="sníž. přenesená",J91,0)</f>
        <v>0</v>
      </c>
      <c r="BI91" s="240">
        <f>IF(N91="nulová",J91,0)</f>
        <v>0</v>
      </c>
      <c r="BJ91" s="19" t="s">
        <v>79</v>
      </c>
      <c r="BK91" s="240">
        <f>ROUND(I91*H91,2)</f>
        <v>0</v>
      </c>
      <c r="BL91" s="19" t="s">
        <v>235</v>
      </c>
      <c r="BM91" s="239" t="s">
        <v>81</v>
      </c>
    </row>
    <row r="92" s="2" customFormat="1" ht="16.5" customHeight="1">
      <c r="A92" s="40"/>
      <c r="B92" s="41"/>
      <c r="C92" s="228" t="s">
        <v>81</v>
      </c>
      <c r="D92" s="228" t="s">
        <v>146</v>
      </c>
      <c r="E92" s="229" t="s">
        <v>1000</v>
      </c>
      <c r="F92" s="230" t="s">
        <v>1496</v>
      </c>
      <c r="G92" s="231" t="s">
        <v>1151</v>
      </c>
      <c r="H92" s="232">
        <v>1</v>
      </c>
      <c r="I92" s="233"/>
      <c r="J92" s="234">
        <f>ROUND(I92*H92,2)</f>
        <v>0</v>
      </c>
      <c r="K92" s="230" t="s">
        <v>19</v>
      </c>
      <c r="L92" s="46"/>
      <c r="M92" s="235" t="s">
        <v>19</v>
      </c>
      <c r="N92" s="236" t="s">
        <v>43</v>
      </c>
      <c r="O92" s="86"/>
      <c r="P92" s="237">
        <f>O92*H92</f>
        <v>0</v>
      </c>
      <c r="Q92" s="237">
        <v>0</v>
      </c>
      <c r="R92" s="237">
        <f>Q92*H92</f>
        <v>0</v>
      </c>
      <c r="S92" s="237">
        <v>0</v>
      </c>
      <c r="T92" s="238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9" t="s">
        <v>235</v>
      </c>
      <c r="AT92" s="239" t="s">
        <v>146</v>
      </c>
      <c r="AU92" s="239" t="s">
        <v>81</v>
      </c>
      <c r="AY92" s="19" t="s">
        <v>144</v>
      </c>
      <c r="BE92" s="240">
        <f>IF(N92="základní",J92,0)</f>
        <v>0</v>
      </c>
      <c r="BF92" s="240">
        <f>IF(N92="snížená",J92,0)</f>
        <v>0</v>
      </c>
      <c r="BG92" s="240">
        <f>IF(N92="zákl. přenesená",J92,0)</f>
        <v>0</v>
      </c>
      <c r="BH92" s="240">
        <f>IF(N92="sníž. přenesená",J92,0)</f>
        <v>0</v>
      </c>
      <c r="BI92" s="240">
        <f>IF(N92="nulová",J92,0)</f>
        <v>0</v>
      </c>
      <c r="BJ92" s="19" t="s">
        <v>79</v>
      </c>
      <c r="BK92" s="240">
        <f>ROUND(I92*H92,2)</f>
        <v>0</v>
      </c>
      <c r="BL92" s="19" t="s">
        <v>235</v>
      </c>
      <c r="BM92" s="239" t="s">
        <v>151</v>
      </c>
    </row>
    <row r="93" s="2" customFormat="1" ht="24" customHeight="1">
      <c r="A93" s="40"/>
      <c r="B93" s="41"/>
      <c r="C93" s="228" t="s">
        <v>161</v>
      </c>
      <c r="D93" s="228" t="s">
        <v>146</v>
      </c>
      <c r="E93" s="229" t="s">
        <v>1005</v>
      </c>
      <c r="F93" s="230" t="s">
        <v>1497</v>
      </c>
      <c r="G93" s="231" t="s">
        <v>1151</v>
      </c>
      <c r="H93" s="232">
        <v>1</v>
      </c>
      <c r="I93" s="233"/>
      <c r="J93" s="234">
        <f>ROUND(I93*H93,2)</f>
        <v>0</v>
      </c>
      <c r="K93" s="230" t="s">
        <v>19</v>
      </c>
      <c r="L93" s="46"/>
      <c r="M93" s="235" t="s">
        <v>19</v>
      </c>
      <c r="N93" s="236" t="s">
        <v>43</v>
      </c>
      <c r="O93" s="86"/>
      <c r="P93" s="237">
        <f>O93*H93</f>
        <v>0</v>
      </c>
      <c r="Q93" s="237">
        <v>0</v>
      </c>
      <c r="R93" s="237">
        <f>Q93*H93</f>
        <v>0</v>
      </c>
      <c r="S93" s="237">
        <v>0</v>
      </c>
      <c r="T93" s="23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9" t="s">
        <v>235</v>
      </c>
      <c r="AT93" s="239" t="s">
        <v>146</v>
      </c>
      <c r="AU93" s="239" t="s">
        <v>81</v>
      </c>
      <c r="AY93" s="19" t="s">
        <v>144</v>
      </c>
      <c r="BE93" s="240">
        <f>IF(N93="základní",J93,0)</f>
        <v>0</v>
      </c>
      <c r="BF93" s="240">
        <f>IF(N93="snížená",J93,0)</f>
        <v>0</v>
      </c>
      <c r="BG93" s="240">
        <f>IF(N93="zákl. přenesená",J93,0)</f>
        <v>0</v>
      </c>
      <c r="BH93" s="240">
        <f>IF(N93="sníž. přenesená",J93,0)</f>
        <v>0</v>
      </c>
      <c r="BI93" s="240">
        <f>IF(N93="nulová",J93,0)</f>
        <v>0</v>
      </c>
      <c r="BJ93" s="19" t="s">
        <v>79</v>
      </c>
      <c r="BK93" s="240">
        <f>ROUND(I93*H93,2)</f>
        <v>0</v>
      </c>
      <c r="BL93" s="19" t="s">
        <v>235</v>
      </c>
      <c r="BM93" s="239" t="s">
        <v>175</v>
      </c>
    </row>
    <row r="94" s="2" customFormat="1" ht="24" customHeight="1">
      <c r="A94" s="40"/>
      <c r="B94" s="41"/>
      <c r="C94" s="228" t="s">
        <v>151</v>
      </c>
      <c r="D94" s="228" t="s">
        <v>146</v>
      </c>
      <c r="E94" s="229" t="s">
        <v>1010</v>
      </c>
      <c r="F94" s="230" t="s">
        <v>1498</v>
      </c>
      <c r="G94" s="231" t="s">
        <v>1151</v>
      </c>
      <c r="H94" s="232">
        <v>1</v>
      </c>
      <c r="I94" s="233"/>
      <c r="J94" s="234">
        <f>ROUND(I94*H94,2)</f>
        <v>0</v>
      </c>
      <c r="K94" s="230" t="s">
        <v>19</v>
      </c>
      <c r="L94" s="46"/>
      <c r="M94" s="235" t="s">
        <v>19</v>
      </c>
      <c r="N94" s="236" t="s">
        <v>43</v>
      </c>
      <c r="O94" s="86"/>
      <c r="P94" s="237">
        <f>O94*H94</f>
        <v>0</v>
      </c>
      <c r="Q94" s="237">
        <v>0</v>
      </c>
      <c r="R94" s="237">
        <f>Q94*H94</f>
        <v>0</v>
      </c>
      <c r="S94" s="237">
        <v>0</v>
      </c>
      <c r="T94" s="23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9" t="s">
        <v>235</v>
      </c>
      <c r="AT94" s="239" t="s">
        <v>146</v>
      </c>
      <c r="AU94" s="239" t="s">
        <v>81</v>
      </c>
      <c r="AY94" s="19" t="s">
        <v>144</v>
      </c>
      <c r="BE94" s="240">
        <f>IF(N94="základní",J94,0)</f>
        <v>0</v>
      </c>
      <c r="BF94" s="240">
        <f>IF(N94="snížená",J94,0)</f>
        <v>0</v>
      </c>
      <c r="BG94" s="240">
        <f>IF(N94="zákl. přenesená",J94,0)</f>
        <v>0</v>
      </c>
      <c r="BH94" s="240">
        <f>IF(N94="sníž. přenesená",J94,0)</f>
        <v>0</v>
      </c>
      <c r="BI94" s="240">
        <f>IF(N94="nulová",J94,0)</f>
        <v>0</v>
      </c>
      <c r="BJ94" s="19" t="s">
        <v>79</v>
      </c>
      <c r="BK94" s="240">
        <f>ROUND(I94*H94,2)</f>
        <v>0</v>
      </c>
      <c r="BL94" s="19" t="s">
        <v>235</v>
      </c>
      <c r="BM94" s="239" t="s">
        <v>190</v>
      </c>
    </row>
    <row r="95" s="2" customFormat="1" ht="24" customHeight="1">
      <c r="A95" s="40"/>
      <c r="B95" s="41"/>
      <c r="C95" s="228" t="s">
        <v>171</v>
      </c>
      <c r="D95" s="228" t="s">
        <v>146</v>
      </c>
      <c r="E95" s="229" t="s">
        <v>1016</v>
      </c>
      <c r="F95" s="230" t="s">
        <v>1499</v>
      </c>
      <c r="G95" s="231" t="s">
        <v>1151</v>
      </c>
      <c r="H95" s="232">
        <v>1</v>
      </c>
      <c r="I95" s="233"/>
      <c r="J95" s="234">
        <f>ROUND(I95*H95,2)</f>
        <v>0</v>
      </c>
      <c r="K95" s="230" t="s">
        <v>19</v>
      </c>
      <c r="L95" s="46"/>
      <c r="M95" s="235" t="s">
        <v>19</v>
      </c>
      <c r="N95" s="236" t="s">
        <v>43</v>
      </c>
      <c r="O95" s="86"/>
      <c r="P95" s="237">
        <f>O95*H95</f>
        <v>0</v>
      </c>
      <c r="Q95" s="237">
        <v>0</v>
      </c>
      <c r="R95" s="237">
        <f>Q95*H95</f>
        <v>0</v>
      </c>
      <c r="S95" s="237">
        <v>0</v>
      </c>
      <c r="T95" s="23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9" t="s">
        <v>235</v>
      </c>
      <c r="AT95" s="239" t="s">
        <v>146</v>
      </c>
      <c r="AU95" s="239" t="s">
        <v>81</v>
      </c>
      <c r="AY95" s="19" t="s">
        <v>144</v>
      </c>
      <c r="BE95" s="240">
        <f>IF(N95="základní",J95,0)</f>
        <v>0</v>
      </c>
      <c r="BF95" s="240">
        <f>IF(N95="snížená",J95,0)</f>
        <v>0</v>
      </c>
      <c r="BG95" s="240">
        <f>IF(N95="zákl. přenesená",J95,0)</f>
        <v>0</v>
      </c>
      <c r="BH95" s="240">
        <f>IF(N95="sníž. přenesená",J95,0)</f>
        <v>0</v>
      </c>
      <c r="BI95" s="240">
        <f>IF(N95="nulová",J95,0)</f>
        <v>0</v>
      </c>
      <c r="BJ95" s="19" t="s">
        <v>79</v>
      </c>
      <c r="BK95" s="240">
        <f>ROUND(I95*H95,2)</f>
        <v>0</v>
      </c>
      <c r="BL95" s="19" t="s">
        <v>235</v>
      </c>
      <c r="BM95" s="239" t="s">
        <v>200</v>
      </c>
    </row>
    <row r="96" s="2" customFormat="1" ht="24" customHeight="1">
      <c r="A96" s="40"/>
      <c r="B96" s="41"/>
      <c r="C96" s="228" t="s">
        <v>175</v>
      </c>
      <c r="D96" s="228" t="s">
        <v>146</v>
      </c>
      <c r="E96" s="229" t="s">
        <v>1020</v>
      </c>
      <c r="F96" s="230" t="s">
        <v>1500</v>
      </c>
      <c r="G96" s="231" t="s">
        <v>1151</v>
      </c>
      <c r="H96" s="232">
        <v>4</v>
      </c>
      <c r="I96" s="233"/>
      <c r="J96" s="234">
        <f>ROUND(I96*H96,2)</f>
        <v>0</v>
      </c>
      <c r="K96" s="230" t="s">
        <v>19</v>
      </c>
      <c r="L96" s="46"/>
      <c r="M96" s="235" t="s">
        <v>19</v>
      </c>
      <c r="N96" s="236" t="s">
        <v>43</v>
      </c>
      <c r="O96" s="86"/>
      <c r="P96" s="237">
        <f>O96*H96</f>
        <v>0</v>
      </c>
      <c r="Q96" s="237">
        <v>0</v>
      </c>
      <c r="R96" s="237">
        <f>Q96*H96</f>
        <v>0</v>
      </c>
      <c r="S96" s="237">
        <v>0</v>
      </c>
      <c r="T96" s="238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9" t="s">
        <v>235</v>
      </c>
      <c r="AT96" s="239" t="s">
        <v>146</v>
      </c>
      <c r="AU96" s="239" t="s">
        <v>81</v>
      </c>
      <c r="AY96" s="19" t="s">
        <v>144</v>
      </c>
      <c r="BE96" s="240">
        <f>IF(N96="základní",J96,0)</f>
        <v>0</v>
      </c>
      <c r="BF96" s="240">
        <f>IF(N96="snížená",J96,0)</f>
        <v>0</v>
      </c>
      <c r="BG96" s="240">
        <f>IF(N96="zákl. přenesená",J96,0)</f>
        <v>0</v>
      </c>
      <c r="BH96" s="240">
        <f>IF(N96="sníž. přenesená",J96,0)</f>
        <v>0</v>
      </c>
      <c r="BI96" s="240">
        <f>IF(N96="nulová",J96,0)</f>
        <v>0</v>
      </c>
      <c r="BJ96" s="19" t="s">
        <v>79</v>
      </c>
      <c r="BK96" s="240">
        <f>ROUND(I96*H96,2)</f>
        <v>0</v>
      </c>
      <c r="BL96" s="19" t="s">
        <v>235</v>
      </c>
      <c r="BM96" s="239" t="s">
        <v>210</v>
      </c>
    </row>
    <row r="97" s="2" customFormat="1" ht="24" customHeight="1">
      <c r="A97" s="40"/>
      <c r="B97" s="41"/>
      <c r="C97" s="228" t="s">
        <v>180</v>
      </c>
      <c r="D97" s="228" t="s">
        <v>146</v>
      </c>
      <c r="E97" s="229" t="s">
        <v>1025</v>
      </c>
      <c r="F97" s="230" t="s">
        <v>1501</v>
      </c>
      <c r="G97" s="231" t="s">
        <v>1151</v>
      </c>
      <c r="H97" s="232">
        <v>1</v>
      </c>
      <c r="I97" s="233"/>
      <c r="J97" s="234">
        <f>ROUND(I97*H97,2)</f>
        <v>0</v>
      </c>
      <c r="K97" s="230" t="s">
        <v>19</v>
      </c>
      <c r="L97" s="46"/>
      <c r="M97" s="235" t="s">
        <v>19</v>
      </c>
      <c r="N97" s="236" t="s">
        <v>43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235</v>
      </c>
      <c r="AT97" s="239" t="s">
        <v>146</v>
      </c>
      <c r="AU97" s="239" t="s">
        <v>81</v>
      </c>
      <c r="AY97" s="19" t="s">
        <v>144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79</v>
      </c>
      <c r="BK97" s="240">
        <f>ROUND(I97*H97,2)</f>
        <v>0</v>
      </c>
      <c r="BL97" s="19" t="s">
        <v>235</v>
      </c>
      <c r="BM97" s="239" t="s">
        <v>222</v>
      </c>
    </row>
    <row r="98" s="2" customFormat="1" ht="16.5" customHeight="1">
      <c r="A98" s="40"/>
      <c r="B98" s="41"/>
      <c r="C98" s="228" t="s">
        <v>190</v>
      </c>
      <c r="D98" s="228" t="s">
        <v>146</v>
      </c>
      <c r="E98" s="229" t="s">
        <v>1027</v>
      </c>
      <c r="F98" s="230" t="s">
        <v>1502</v>
      </c>
      <c r="G98" s="231" t="s">
        <v>1151</v>
      </c>
      <c r="H98" s="232">
        <v>1</v>
      </c>
      <c r="I98" s="233"/>
      <c r="J98" s="234">
        <f>ROUND(I98*H98,2)</f>
        <v>0</v>
      </c>
      <c r="K98" s="230" t="s">
        <v>19</v>
      </c>
      <c r="L98" s="46"/>
      <c r="M98" s="235" t="s">
        <v>19</v>
      </c>
      <c r="N98" s="236" t="s">
        <v>43</v>
      </c>
      <c r="O98" s="86"/>
      <c r="P98" s="237">
        <f>O98*H98</f>
        <v>0</v>
      </c>
      <c r="Q98" s="237">
        <v>0</v>
      </c>
      <c r="R98" s="237">
        <f>Q98*H98</f>
        <v>0</v>
      </c>
      <c r="S98" s="237">
        <v>0</v>
      </c>
      <c r="T98" s="238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9" t="s">
        <v>235</v>
      </c>
      <c r="AT98" s="239" t="s">
        <v>146</v>
      </c>
      <c r="AU98" s="239" t="s">
        <v>81</v>
      </c>
      <c r="AY98" s="19" t="s">
        <v>144</v>
      </c>
      <c r="BE98" s="240">
        <f>IF(N98="základní",J98,0)</f>
        <v>0</v>
      </c>
      <c r="BF98" s="240">
        <f>IF(N98="snížená",J98,0)</f>
        <v>0</v>
      </c>
      <c r="BG98" s="240">
        <f>IF(N98="zákl. přenesená",J98,0)</f>
        <v>0</v>
      </c>
      <c r="BH98" s="240">
        <f>IF(N98="sníž. přenesená",J98,0)</f>
        <v>0</v>
      </c>
      <c r="BI98" s="240">
        <f>IF(N98="nulová",J98,0)</f>
        <v>0</v>
      </c>
      <c r="BJ98" s="19" t="s">
        <v>79</v>
      </c>
      <c r="BK98" s="240">
        <f>ROUND(I98*H98,2)</f>
        <v>0</v>
      </c>
      <c r="BL98" s="19" t="s">
        <v>235</v>
      </c>
      <c r="BM98" s="239" t="s">
        <v>235</v>
      </c>
    </row>
    <row r="99" s="2" customFormat="1" ht="24" customHeight="1">
      <c r="A99" s="40"/>
      <c r="B99" s="41"/>
      <c r="C99" s="228" t="s">
        <v>194</v>
      </c>
      <c r="D99" s="228" t="s">
        <v>146</v>
      </c>
      <c r="E99" s="229" t="s">
        <v>1031</v>
      </c>
      <c r="F99" s="230" t="s">
        <v>1503</v>
      </c>
      <c r="G99" s="231" t="s">
        <v>1151</v>
      </c>
      <c r="H99" s="232">
        <v>1</v>
      </c>
      <c r="I99" s="233"/>
      <c r="J99" s="234">
        <f>ROUND(I99*H99,2)</f>
        <v>0</v>
      </c>
      <c r="K99" s="230" t="s">
        <v>19</v>
      </c>
      <c r="L99" s="46"/>
      <c r="M99" s="235" t="s">
        <v>19</v>
      </c>
      <c r="N99" s="236" t="s">
        <v>43</v>
      </c>
      <c r="O99" s="86"/>
      <c r="P99" s="237">
        <f>O99*H99</f>
        <v>0</v>
      </c>
      <c r="Q99" s="237">
        <v>0</v>
      </c>
      <c r="R99" s="237">
        <f>Q99*H99</f>
        <v>0</v>
      </c>
      <c r="S99" s="237">
        <v>0</v>
      </c>
      <c r="T99" s="238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9" t="s">
        <v>235</v>
      </c>
      <c r="AT99" s="239" t="s">
        <v>146</v>
      </c>
      <c r="AU99" s="239" t="s">
        <v>81</v>
      </c>
      <c r="AY99" s="19" t="s">
        <v>144</v>
      </c>
      <c r="BE99" s="240">
        <f>IF(N99="základní",J99,0)</f>
        <v>0</v>
      </c>
      <c r="BF99" s="240">
        <f>IF(N99="snížená",J99,0)</f>
        <v>0</v>
      </c>
      <c r="BG99" s="240">
        <f>IF(N99="zákl. přenesená",J99,0)</f>
        <v>0</v>
      </c>
      <c r="BH99" s="240">
        <f>IF(N99="sníž. přenesená",J99,0)</f>
        <v>0</v>
      </c>
      <c r="BI99" s="240">
        <f>IF(N99="nulová",J99,0)</f>
        <v>0</v>
      </c>
      <c r="BJ99" s="19" t="s">
        <v>79</v>
      </c>
      <c r="BK99" s="240">
        <f>ROUND(I99*H99,2)</f>
        <v>0</v>
      </c>
      <c r="BL99" s="19" t="s">
        <v>235</v>
      </c>
      <c r="BM99" s="239" t="s">
        <v>269</v>
      </c>
    </row>
    <row r="100" s="2" customFormat="1" ht="24" customHeight="1">
      <c r="A100" s="40"/>
      <c r="B100" s="41"/>
      <c r="C100" s="228" t="s">
        <v>200</v>
      </c>
      <c r="D100" s="228" t="s">
        <v>146</v>
      </c>
      <c r="E100" s="229" t="s">
        <v>1036</v>
      </c>
      <c r="F100" s="230" t="s">
        <v>1504</v>
      </c>
      <c r="G100" s="231" t="s">
        <v>1151</v>
      </c>
      <c r="H100" s="232">
        <v>1</v>
      </c>
      <c r="I100" s="233"/>
      <c r="J100" s="234">
        <f>ROUND(I100*H100,2)</f>
        <v>0</v>
      </c>
      <c r="K100" s="230" t="s">
        <v>19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235</v>
      </c>
      <c r="AT100" s="239" t="s">
        <v>146</v>
      </c>
      <c r="AU100" s="239" t="s">
        <v>81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235</v>
      </c>
      <c r="BM100" s="239" t="s">
        <v>282</v>
      </c>
    </row>
    <row r="101" s="2" customFormat="1" ht="16.5" customHeight="1">
      <c r="A101" s="40"/>
      <c r="B101" s="41"/>
      <c r="C101" s="228" t="s">
        <v>206</v>
      </c>
      <c r="D101" s="228" t="s">
        <v>146</v>
      </c>
      <c r="E101" s="229" t="s">
        <v>1040</v>
      </c>
      <c r="F101" s="230" t="s">
        <v>1505</v>
      </c>
      <c r="G101" s="231" t="s">
        <v>1151</v>
      </c>
      <c r="H101" s="232">
        <v>1</v>
      </c>
      <c r="I101" s="233"/>
      <c r="J101" s="234">
        <f>ROUND(I101*H101,2)</f>
        <v>0</v>
      </c>
      <c r="K101" s="230" t="s">
        <v>19</v>
      </c>
      <c r="L101" s="46"/>
      <c r="M101" s="235" t="s">
        <v>19</v>
      </c>
      <c r="N101" s="236" t="s">
        <v>43</v>
      </c>
      <c r="O101" s="86"/>
      <c r="P101" s="237">
        <f>O101*H101</f>
        <v>0</v>
      </c>
      <c r="Q101" s="237">
        <v>0</v>
      </c>
      <c r="R101" s="237">
        <f>Q101*H101</f>
        <v>0</v>
      </c>
      <c r="S101" s="237">
        <v>0</v>
      </c>
      <c r="T101" s="238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9" t="s">
        <v>235</v>
      </c>
      <c r="AT101" s="239" t="s">
        <v>146</v>
      </c>
      <c r="AU101" s="239" t="s">
        <v>81</v>
      </c>
      <c r="AY101" s="19" t="s">
        <v>144</v>
      </c>
      <c r="BE101" s="240">
        <f>IF(N101="základní",J101,0)</f>
        <v>0</v>
      </c>
      <c r="BF101" s="240">
        <f>IF(N101="snížená",J101,0)</f>
        <v>0</v>
      </c>
      <c r="BG101" s="240">
        <f>IF(N101="zákl. přenesená",J101,0)</f>
        <v>0</v>
      </c>
      <c r="BH101" s="240">
        <f>IF(N101="sníž. přenesená",J101,0)</f>
        <v>0</v>
      </c>
      <c r="BI101" s="240">
        <f>IF(N101="nulová",J101,0)</f>
        <v>0</v>
      </c>
      <c r="BJ101" s="19" t="s">
        <v>79</v>
      </c>
      <c r="BK101" s="240">
        <f>ROUND(I101*H101,2)</f>
        <v>0</v>
      </c>
      <c r="BL101" s="19" t="s">
        <v>235</v>
      </c>
      <c r="BM101" s="239" t="s">
        <v>295</v>
      </c>
    </row>
    <row r="102" s="12" customFormat="1" ht="22.8" customHeight="1">
      <c r="A102" s="12"/>
      <c r="B102" s="212"/>
      <c r="C102" s="213"/>
      <c r="D102" s="214" t="s">
        <v>71</v>
      </c>
      <c r="E102" s="226" t="s">
        <v>1154</v>
      </c>
      <c r="F102" s="226" t="s">
        <v>1506</v>
      </c>
      <c r="G102" s="213"/>
      <c r="H102" s="213"/>
      <c r="I102" s="216"/>
      <c r="J102" s="227">
        <f>BK102</f>
        <v>0</v>
      </c>
      <c r="K102" s="213"/>
      <c r="L102" s="218"/>
      <c r="M102" s="219"/>
      <c r="N102" s="220"/>
      <c r="O102" s="220"/>
      <c r="P102" s="221">
        <f>SUM(P103:P110)</f>
        <v>0</v>
      </c>
      <c r="Q102" s="220"/>
      <c r="R102" s="221">
        <f>SUM(R103:R110)</f>
        <v>0</v>
      </c>
      <c r="S102" s="220"/>
      <c r="T102" s="222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3" t="s">
        <v>79</v>
      </c>
      <c r="AT102" s="224" t="s">
        <v>71</v>
      </c>
      <c r="AU102" s="224" t="s">
        <v>79</v>
      </c>
      <c r="AY102" s="223" t="s">
        <v>144</v>
      </c>
      <c r="BK102" s="225">
        <f>SUM(BK103:BK110)</f>
        <v>0</v>
      </c>
    </row>
    <row r="103" s="2" customFormat="1" ht="24" customHeight="1">
      <c r="A103" s="40"/>
      <c r="B103" s="41"/>
      <c r="C103" s="228" t="s">
        <v>210</v>
      </c>
      <c r="D103" s="228" t="s">
        <v>146</v>
      </c>
      <c r="E103" s="229" t="s">
        <v>1047</v>
      </c>
      <c r="F103" s="230" t="s">
        <v>1507</v>
      </c>
      <c r="G103" s="231" t="s">
        <v>1151</v>
      </c>
      <c r="H103" s="232">
        <v>1</v>
      </c>
      <c r="I103" s="233"/>
      <c r="J103" s="234">
        <f>ROUND(I103*H103,2)</f>
        <v>0</v>
      </c>
      <c r="K103" s="230" t="s">
        <v>19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235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235</v>
      </c>
      <c r="BM103" s="239" t="s">
        <v>311</v>
      </c>
    </row>
    <row r="104" s="2" customFormat="1" ht="24" customHeight="1">
      <c r="A104" s="40"/>
      <c r="B104" s="41"/>
      <c r="C104" s="228" t="s">
        <v>218</v>
      </c>
      <c r="D104" s="228" t="s">
        <v>146</v>
      </c>
      <c r="E104" s="229" t="s">
        <v>1052</v>
      </c>
      <c r="F104" s="230" t="s">
        <v>1508</v>
      </c>
      <c r="G104" s="231" t="s">
        <v>1151</v>
      </c>
      <c r="H104" s="232">
        <v>1</v>
      </c>
      <c r="I104" s="233"/>
      <c r="J104" s="234">
        <f>ROUND(I104*H104,2)</f>
        <v>0</v>
      </c>
      <c r="K104" s="230" t="s">
        <v>19</v>
      </c>
      <c r="L104" s="46"/>
      <c r="M104" s="235" t="s">
        <v>19</v>
      </c>
      <c r="N104" s="236" t="s">
        <v>43</v>
      </c>
      <c r="O104" s="86"/>
      <c r="P104" s="237">
        <f>O104*H104</f>
        <v>0</v>
      </c>
      <c r="Q104" s="237">
        <v>0</v>
      </c>
      <c r="R104" s="237">
        <f>Q104*H104</f>
        <v>0</v>
      </c>
      <c r="S104" s="237">
        <v>0</v>
      </c>
      <c r="T104" s="238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9" t="s">
        <v>235</v>
      </c>
      <c r="AT104" s="239" t="s">
        <v>146</v>
      </c>
      <c r="AU104" s="239" t="s">
        <v>81</v>
      </c>
      <c r="AY104" s="19" t="s">
        <v>144</v>
      </c>
      <c r="BE104" s="240">
        <f>IF(N104="základní",J104,0)</f>
        <v>0</v>
      </c>
      <c r="BF104" s="240">
        <f>IF(N104="snížená",J104,0)</f>
        <v>0</v>
      </c>
      <c r="BG104" s="240">
        <f>IF(N104="zákl. přenesená",J104,0)</f>
        <v>0</v>
      </c>
      <c r="BH104" s="240">
        <f>IF(N104="sníž. přenesená",J104,0)</f>
        <v>0</v>
      </c>
      <c r="BI104" s="240">
        <f>IF(N104="nulová",J104,0)</f>
        <v>0</v>
      </c>
      <c r="BJ104" s="19" t="s">
        <v>79</v>
      </c>
      <c r="BK104" s="240">
        <f>ROUND(I104*H104,2)</f>
        <v>0</v>
      </c>
      <c r="BL104" s="19" t="s">
        <v>235</v>
      </c>
      <c r="BM104" s="239" t="s">
        <v>324</v>
      </c>
    </row>
    <row r="105" s="2" customFormat="1" ht="16.5" customHeight="1">
      <c r="A105" s="40"/>
      <c r="B105" s="41"/>
      <c r="C105" s="228" t="s">
        <v>222</v>
      </c>
      <c r="D105" s="228" t="s">
        <v>146</v>
      </c>
      <c r="E105" s="229" t="s">
        <v>1064</v>
      </c>
      <c r="F105" s="230" t="s">
        <v>1509</v>
      </c>
      <c r="G105" s="231" t="s">
        <v>1151</v>
      </c>
      <c r="H105" s="232">
        <v>1</v>
      </c>
      <c r="I105" s="233"/>
      <c r="J105" s="234">
        <f>ROUND(I105*H105,2)</f>
        <v>0</v>
      </c>
      <c r="K105" s="230" t="s">
        <v>19</v>
      </c>
      <c r="L105" s="46"/>
      <c r="M105" s="235" t="s">
        <v>19</v>
      </c>
      <c r="N105" s="236" t="s">
        <v>43</v>
      </c>
      <c r="O105" s="86"/>
      <c r="P105" s="237">
        <f>O105*H105</f>
        <v>0</v>
      </c>
      <c r="Q105" s="237">
        <v>0</v>
      </c>
      <c r="R105" s="237">
        <f>Q105*H105</f>
        <v>0</v>
      </c>
      <c r="S105" s="237">
        <v>0</v>
      </c>
      <c r="T105" s="238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9" t="s">
        <v>235</v>
      </c>
      <c r="AT105" s="239" t="s">
        <v>146</v>
      </c>
      <c r="AU105" s="239" t="s">
        <v>81</v>
      </c>
      <c r="AY105" s="19" t="s">
        <v>144</v>
      </c>
      <c r="BE105" s="240">
        <f>IF(N105="základní",J105,0)</f>
        <v>0</v>
      </c>
      <c r="BF105" s="240">
        <f>IF(N105="snížená",J105,0)</f>
        <v>0</v>
      </c>
      <c r="BG105" s="240">
        <f>IF(N105="zákl. přenesená",J105,0)</f>
        <v>0</v>
      </c>
      <c r="BH105" s="240">
        <f>IF(N105="sníž. přenesená",J105,0)</f>
        <v>0</v>
      </c>
      <c r="BI105" s="240">
        <f>IF(N105="nulová",J105,0)</f>
        <v>0</v>
      </c>
      <c r="BJ105" s="19" t="s">
        <v>79</v>
      </c>
      <c r="BK105" s="240">
        <f>ROUND(I105*H105,2)</f>
        <v>0</v>
      </c>
      <c r="BL105" s="19" t="s">
        <v>235</v>
      </c>
      <c r="BM105" s="239" t="s">
        <v>336</v>
      </c>
    </row>
    <row r="106" s="2" customFormat="1" ht="24" customHeight="1">
      <c r="A106" s="40"/>
      <c r="B106" s="41"/>
      <c r="C106" s="228" t="s">
        <v>8</v>
      </c>
      <c r="D106" s="228" t="s">
        <v>146</v>
      </c>
      <c r="E106" s="229" t="s">
        <v>1068</v>
      </c>
      <c r="F106" s="230" t="s">
        <v>1510</v>
      </c>
      <c r="G106" s="231" t="s">
        <v>1151</v>
      </c>
      <c r="H106" s="232">
        <v>1</v>
      </c>
      <c r="I106" s="233"/>
      <c r="J106" s="234">
        <f>ROUND(I106*H106,2)</f>
        <v>0</v>
      </c>
      <c r="K106" s="230" t="s">
        <v>19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235</v>
      </c>
      <c r="AT106" s="239" t="s">
        <v>146</v>
      </c>
      <c r="AU106" s="239" t="s">
        <v>81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235</v>
      </c>
      <c r="BM106" s="239" t="s">
        <v>348</v>
      </c>
    </row>
    <row r="107" s="2" customFormat="1" ht="16.5" customHeight="1">
      <c r="A107" s="40"/>
      <c r="B107" s="41"/>
      <c r="C107" s="228" t="s">
        <v>235</v>
      </c>
      <c r="D107" s="228" t="s">
        <v>146</v>
      </c>
      <c r="E107" s="229" t="s">
        <v>1081</v>
      </c>
      <c r="F107" s="230" t="s">
        <v>1511</v>
      </c>
      <c r="G107" s="231" t="s">
        <v>1151</v>
      </c>
      <c r="H107" s="232">
        <v>1</v>
      </c>
      <c r="I107" s="233"/>
      <c r="J107" s="234">
        <f>ROUND(I107*H107,2)</f>
        <v>0</v>
      </c>
      <c r="K107" s="230" t="s">
        <v>19</v>
      </c>
      <c r="L107" s="46"/>
      <c r="M107" s="235" t="s">
        <v>19</v>
      </c>
      <c r="N107" s="236" t="s">
        <v>43</v>
      </c>
      <c r="O107" s="86"/>
      <c r="P107" s="237">
        <f>O107*H107</f>
        <v>0</v>
      </c>
      <c r="Q107" s="237">
        <v>0</v>
      </c>
      <c r="R107" s="237">
        <f>Q107*H107</f>
        <v>0</v>
      </c>
      <c r="S107" s="237">
        <v>0</v>
      </c>
      <c r="T107" s="238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9" t="s">
        <v>235</v>
      </c>
      <c r="AT107" s="239" t="s">
        <v>146</v>
      </c>
      <c r="AU107" s="239" t="s">
        <v>81</v>
      </c>
      <c r="AY107" s="19" t="s">
        <v>144</v>
      </c>
      <c r="BE107" s="240">
        <f>IF(N107="základní",J107,0)</f>
        <v>0</v>
      </c>
      <c r="BF107" s="240">
        <f>IF(N107="snížená",J107,0)</f>
        <v>0</v>
      </c>
      <c r="BG107" s="240">
        <f>IF(N107="zákl. přenesená",J107,0)</f>
        <v>0</v>
      </c>
      <c r="BH107" s="240">
        <f>IF(N107="sníž. přenesená",J107,0)</f>
        <v>0</v>
      </c>
      <c r="BI107" s="240">
        <f>IF(N107="nulová",J107,0)</f>
        <v>0</v>
      </c>
      <c r="BJ107" s="19" t="s">
        <v>79</v>
      </c>
      <c r="BK107" s="240">
        <f>ROUND(I107*H107,2)</f>
        <v>0</v>
      </c>
      <c r="BL107" s="19" t="s">
        <v>235</v>
      </c>
      <c r="BM107" s="239" t="s">
        <v>357</v>
      </c>
    </row>
    <row r="108" s="2" customFormat="1" ht="36" customHeight="1">
      <c r="A108" s="40"/>
      <c r="B108" s="41"/>
      <c r="C108" s="228" t="s">
        <v>252</v>
      </c>
      <c r="D108" s="228" t="s">
        <v>146</v>
      </c>
      <c r="E108" s="229" t="s">
        <v>1086</v>
      </c>
      <c r="F108" s="230" t="s">
        <v>1512</v>
      </c>
      <c r="G108" s="231" t="s">
        <v>1151</v>
      </c>
      <c r="H108" s="232">
        <v>1</v>
      </c>
      <c r="I108" s="233"/>
      <c r="J108" s="234">
        <f>ROUND(I108*H108,2)</f>
        <v>0</v>
      </c>
      <c r="K108" s="230" t="s">
        <v>19</v>
      </c>
      <c r="L108" s="46"/>
      <c r="M108" s="235" t="s">
        <v>19</v>
      </c>
      <c r="N108" s="236" t="s">
        <v>43</v>
      </c>
      <c r="O108" s="86"/>
      <c r="P108" s="237">
        <f>O108*H108</f>
        <v>0</v>
      </c>
      <c r="Q108" s="237">
        <v>0</v>
      </c>
      <c r="R108" s="237">
        <f>Q108*H108</f>
        <v>0</v>
      </c>
      <c r="S108" s="237">
        <v>0</v>
      </c>
      <c r="T108" s="238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9" t="s">
        <v>235</v>
      </c>
      <c r="AT108" s="239" t="s">
        <v>146</v>
      </c>
      <c r="AU108" s="239" t="s">
        <v>81</v>
      </c>
      <c r="AY108" s="19" t="s">
        <v>144</v>
      </c>
      <c r="BE108" s="240">
        <f>IF(N108="základní",J108,0)</f>
        <v>0</v>
      </c>
      <c r="BF108" s="240">
        <f>IF(N108="snížená",J108,0)</f>
        <v>0</v>
      </c>
      <c r="BG108" s="240">
        <f>IF(N108="zákl. přenesená",J108,0)</f>
        <v>0</v>
      </c>
      <c r="BH108" s="240">
        <f>IF(N108="sníž. přenesená",J108,0)</f>
        <v>0</v>
      </c>
      <c r="BI108" s="240">
        <f>IF(N108="nulová",J108,0)</f>
        <v>0</v>
      </c>
      <c r="BJ108" s="19" t="s">
        <v>79</v>
      </c>
      <c r="BK108" s="240">
        <f>ROUND(I108*H108,2)</f>
        <v>0</v>
      </c>
      <c r="BL108" s="19" t="s">
        <v>235</v>
      </c>
      <c r="BM108" s="239" t="s">
        <v>371</v>
      </c>
    </row>
    <row r="109" s="2" customFormat="1" ht="36" customHeight="1">
      <c r="A109" s="40"/>
      <c r="B109" s="41"/>
      <c r="C109" s="228" t="s">
        <v>269</v>
      </c>
      <c r="D109" s="228" t="s">
        <v>146</v>
      </c>
      <c r="E109" s="229" t="s">
        <v>1091</v>
      </c>
      <c r="F109" s="230" t="s">
        <v>1513</v>
      </c>
      <c r="G109" s="231" t="s">
        <v>1151</v>
      </c>
      <c r="H109" s="232">
        <v>2</v>
      </c>
      <c r="I109" s="233"/>
      <c r="J109" s="234">
        <f>ROUND(I109*H109,2)</f>
        <v>0</v>
      </c>
      <c r="K109" s="230" t="s">
        <v>19</v>
      </c>
      <c r="L109" s="46"/>
      <c r="M109" s="235" t="s">
        <v>19</v>
      </c>
      <c r="N109" s="236" t="s">
        <v>43</v>
      </c>
      <c r="O109" s="86"/>
      <c r="P109" s="237">
        <f>O109*H109</f>
        <v>0</v>
      </c>
      <c r="Q109" s="237">
        <v>0</v>
      </c>
      <c r="R109" s="237">
        <f>Q109*H109</f>
        <v>0</v>
      </c>
      <c r="S109" s="237">
        <v>0</v>
      </c>
      <c r="T109" s="23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9" t="s">
        <v>235</v>
      </c>
      <c r="AT109" s="239" t="s">
        <v>146</v>
      </c>
      <c r="AU109" s="239" t="s">
        <v>81</v>
      </c>
      <c r="AY109" s="19" t="s">
        <v>144</v>
      </c>
      <c r="BE109" s="240">
        <f>IF(N109="základní",J109,0)</f>
        <v>0</v>
      </c>
      <c r="BF109" s="240">
        <f>IF(N109="snížená",J109,0)</f>
        <v>0</v>
      </c>
      <c r="BG109" s="240">
        <f>IF(N109="zákl. přenesená",J109,0)</f>
        <v>0</v>
      </c>
      <c r="BH109" s="240">
        <f>IF(N109="sníž. přenesená",J109,0)</f>
        <v>0</v>
      </c>
      <c r="BI109" s="240">
        <f>IF(N109="nulová",J109,0)</f>
        <v>0</v>
      </c>
      <c r="BJ109" s="19" t="s">
        <v>79</v>
      </c>
      <c r="BK109" s="240">
        <f>ROUND(I109*H109,2)</f>
        <v>0</v>
      </c>
      <c r="BL109" s="19" t="s">
        <v>235</v>
      </c>
      <c r="BM109" s="239" t="s">
        <v>383</v>
      </c>
    </row>
    <row r="110" s="2" customFormat="1" ht="36" customHeight="1">
      <c r="A110" s="40"/>
      <c r="B110" s="41"/>
      <c r="C110" s="228" t="s">
        <v>274</v>
      </c>
      <c r="D110" s="228" t="s">
        <v>146</v>
      </c>
      <c r="E110" s="229" t="s">
        <v>1097</v>
      </c>
      <c r="F110" s="230" t="s">
        <v>1514</v>
      </c>
      <c r="G110" s="231" t="s">
        <v>1151</v>
      </c>
      <c r="H110" s="232">
        <v>1</v>
      </c>
      <c r="I110" s="233"/>
      <c r="J110" s="234">
        <f>ROUND(I110*H110,2)</f>
        <v>0</v>
      </c>
      <c r="K110" s="230" t="s">
        <v>19</v>
      </c>
      <c r="L110" s="46"/>
      <c r="M110" s="306" t="s">
        <v>19</v>
      </c>
      <c r="N110" s="307" t="s">
        <v>43</v>
      </c>
      <c r="O110" s="304"/>
      <c r="P110" s="308">
        <f>O110*H110</f>
        <v>0</v>
      </c>
      <c r="Q110" s="308">
        <v>0</v>
      </c>
      <c r="R110" s="308">
        <f>Q110*H110</f>
        <v>0</v>
      </c>
      <c r="S110" s="308">
        <v>0</v>
      </c>
      <c r="T110" s="30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9" t="s">
        <v>235</v>
      </c>
      <c r="AT110" s="239" t="s">
        <v>146</v>
      </c>
      <c r="AU110" s="239" t="s">
        <v>81</v>
      </c>
      <c r="AY110" s="19" t="s">
        <v>144</v>
      </c>
      <c r="BE110" s="240">
        <f>IF(N110="základní",J110,0)</f>
        <v>0</v>
      </c>
      <c r="BF110" s="240">
        <f>IF(N110="snížená",J110,0)</f>
        <v>0</v>
      </c>
      <c r="BG110" s="240">
        <f>IF(N110="zákl. přenesená",J110,0)</f>
        <v>0</v>
      </c>
      <c r="BH110" s="240">
        <f>IF(N110="sníž. přenesená",J110,0)</f>
        <v>0</v>
      </c>
      <c r="BI110" s="240">
        <f>IF(N110="nulová",J110,0)</f>
        <v>0</v>
      </c>
      <c r="BJ110" s="19" t="s">
        <v>79</v>
      </c>
      <c r="BK110" s="240">
        <f>ROUND(I110*H110,2)</f>
        <v>0</v>
      </c>
      <c r="BL110" s="19" t="s">
        <v>235</v>
      </c>
      <c r="BM110" s="239" t="s">
        <v>394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177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yvM/GW9TGV29py8x1NUe9FKs817xOWajcoOKYufzVmK11bnDvJjk9nPc0A3Vn5+Dsf2MiGJz1XKLOVSgemIscQ==" hashValue="qtd8Ose79ikIXbnkZgE/Bo/gd6cOa3OzdoDy7ekr+B2+LJc7bqcAYsokeBghvf0J7+XzdGedEAq1Tk8+sTgezw==" algorithmName="SHA-512" password="CC35"/>
  <autoFilter ref="C87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2"/>
      <c r="AT3" s="19" t="s">
        <v>81</v>
      </c>
    </row>
    <row r="4" s="1" customFormat="1" ht="24.96" customHeight="1">
      <c r="B4" s="22"/>
      <c r="D4" s="144" t="s">
        <v>107</v>
      </c>
      <c r="I4" s="140"/>
      <c r="L4" s="22"/>
      <c r="M4" s="145" t="s">
        <v>10</v>
      </c>
      <c r="AT4" s="19" t="s">
        <v>4</v>
      </c>
    </row>
    <row r="5" s="1" customFormat="1" ht="6.96" customHeight="1">
      <c r="B5" s="22"/>
      <c r="I5" s="140"/>
      <c r="L5" s="22"/>
    </row>
    <row r="6" s="1" customFormat="1" ht="12" customHeight="1">
      <c r="B6" s="22"/>
      <c r="D6" s="146" t="s">
        <v>16</v>
      </c>
      <c r="I6" s="140"/>
      <c r="L6" s="22"/>
    </row>
    <row r="7" s="1" customFormat="1" ht="16.5" customHeight="1">
      <c r="B7" s="22"/>
      <c r="E7" s="147" t="str">
        <f>'Rekapitulace stavby'!K6</f>
        <v>Stavební úpravy objektu ZŠ Šimanovská - gastroprovoz</v>
      </c>
      <c r="F7" s="146"/>
      <c r="G7" s="146"/>
      <c r="H7" s="146"/>
      <c r="I7" s="140"/>
      <c r="L7" s="22"/>
    </row>
    <row r="8" s="1" customFormat="1" ht="12" customHeight="1">
      <c r="B8" s="22"/>
      <c r="D8" s="146" t="s">
        <v>108</v>
      </c>
      <c r="I8" s="140"/>
      <c r="L8" s="22"/>
    </row>
    <row r="9" s="2" customFormat="1" ht="16.5" customHeight="1">
      <c r="A9" s="40"/>
      <c r="B9" s="46"/>
      <c r="C9" s="40"/>
      <c r="D9" s="40"/>
      <c r="E9" s="147" t="s">
        <v>1515</v>
      </c>
      <c r="F9" s="40"/>
      <c r="G9" s="40"/>
      <c r="H9" s="40"/>
      <c r="I9" s="148"/>
      <c r="J9" s="40"/>
      <c r="K9" s="40"/>
      <c r="L9" s="14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110</v>
      </c>
      <c r="E10" s="40"/>
      <c r="F10" s="40"/>
      <c r="G10" s="40"/>
      <c r="H10" s="40"/>
      <c r="I10" s="148"/>
      <c r="J10" s="40"/>
      <c r="K10" s="40"/>
      <c r="L10" s="14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0" t="s">
        <v>1516</v>
      </c>
      <c r="F11" s="40"/>
      <c r="G11" s="40"/>
      <c r="H11" s="40"/>
      <c r="I11" s="148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48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51" t="s">
        <v>20</v>
      </c>
      <c r="J13" s="135" t="s">
        <v>19</v>
      </c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51" t="s">
        <v>23</v>
      </c>
      <c r="J14" s="152" t="str">
        <f>'Rekapitulace stavby'!AN8</f>
        <v>23. 12. 2020</v>
      </c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48"/>
      <c r="J15" s="40"/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51" t="s">
        <v>26</v>
      </c>
      <c r="J16" s="135" t="s">
        <v>19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51" t="s">
        <v>28</v>
      </c>
      <c r="J17" s="135" t="s">
        <v>19</v>
      </c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48"/>
      <c r="J18" s="40"/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51" t="s">
        <v>26</v>
      </c>
      <c r="J19" s="35" t="str">
        <f>'Rekapitulace stavby'!AN13</f>
        <v>Vyplň údaj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51" t="s">
        <v>28</v>
      </c>
      <c r="J20" s="35" t="str">
        <f>'Rekapitulace stavby'!AN14</f>
        <v>Vyplň údaj</v>
      </c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48"/>
      <c r="J21" s="40"/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51" t="s">
        <v>26</v>
      </c>
      <c r="J22" s="135" t="s">
        <v>19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51" t="s">
        <v>28</v>
      </c>
      <c r="J23" s="135" t="s">
        <v>19</v>
      </c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48"/>
      <c r="J24" s="40"/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34</v>
      </c>
      <c r="E25" s="40"/>
      <c r="F25" s="40"/>
      <c r="G25" s="40"/>
      <c r="H25" s="40"/>
      <c r="I25" s="151" t="s">
        <v>26</v>
      </c>
      <c r="J25" s="135" t="s">
        <v>19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51" t="s">
        <v>28</v>
      </c>
      <c r="J26" s="135" t="s">
        <v>19</v>
      </c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48"/>
      <c r="J27" s="40"/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36</v>
      </c>
      <c r="E28" s="40"/>
      <c r="F28" s="40"/>
      <c r="G28" s="40"/>
      <c r="H28" s="40"/>
      <c r="I28" s="148"/>
      <c r="J28" s="40"/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53"/>
      <c r="B29" s="154"/>
      <c r="C29" s="153"/>
      <c r="D29" s="153"/>
      <c r="E29" s="155" t="s">
        <v>112</v>
      </c>
      <c r="F29" s="155"/>
      <c r="G29" s="155"/>
      <c r="H29" s="155"/>
      <c r="I29" s="156"/>
      <c r="J29" s="153"/>
      <c r="K29" s="153"/>
      <c r="L29" s="157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48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8"/>
      <c r="E31" s="158"/>
      <c r="F31" s="158"/>
      <c r="G31" s="158"/>
      <c r="H31" s="158"/>
      <c r="I31" s="159"/>
      <c r="J31" s="158"/>
      <c r="K31" s="158"/>
      <c r="L31" s="14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0" t="s">
        <v>38</v>
      </c>
      <c r="E32" s="40"/>
      <c r="F32" s="40"/>
      <c r="G32" s="40"/>
      <c r="H32" s="40"/>
      <c r="I32" s="148"/>
      <c r="J32" s="161">
        <f>ROUND(J90, 2)</f>
        <v>0</v>
      </c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8"/>
      <c r="E33" s="158"/>
      <c r="F33" s="158"/>
      <c r="G33" s="158"/>
      <c r="H33" s="158"/>
      <c r="I33" s="159"/>
      <c r="J33" s="158"/>
      <c r="K33" s="158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2" t="s">
        <v>40</v>
      </c>
      <c r="G34" s="40"/>
      <c r="H34" s="40"/>
      <c r="I34" s="163" t="s">
        <v>39</v>
      </c>
      <c r="J34" s="162" t="s">
        <v>41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42</v>
      </c>
      <c r="E35" s="146" t="s">
        <v>43</v>
      </c>
      <c r="F35" s="165">
        <f>ROUND((SUM(BE90:BE107)),  2)</f>
        <v>0</v>
      </c>
      <c r="G35" s="40"/>
      <c r="H35" s="40"/>
      <c r="I35" s="166">
        <v>0.20999999999999999</v>
      </c>
      <c r="J35" s="165">
        <f>ROUND(((SUM(BE90:BE107))*I35),  2)</f>
        <v>0</v>
      </c>
      <c r="K35" s="40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44</v>
      </c>
      <c r="F36" s="165">
        <f>ROUND((SUM(BF90:BF107)),  2)</f>
        <v>0</v>
      </c>
      <c r="G36" s="40"/>
      <c r="H36" s="40"/>
      <c r="I36" s="166">
        <v>0.14999999999999999</v>
      </c>
      <c r="J36" s="165">
        <f>ROUND(((SUM(BF90:BF107))*I36),  2)</f>
        <v>0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45</v>
      </c>
      <c r="F37" s="165">
        <f>ROUND((SUM(BG90:BG107)),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46</v>
      </c>
      <c r="F38" s="165">
        <f>ROUND((SUM(BH90:BH107)),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47</v>
      </c>
      <c r="F39" s="165">
        <f>ROUND((SUM(BI90:BI107)),  2)</f>
        <v>0</v>
      </c>
      <c r="G39" s="40"/>
      <c r="H39" s="40"/>
      <c r="I39" s="166">
        <v>0</v>
      </c>
      <c r="J39" s="165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148"/>
      <c r="J40" s="40"/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72"/>
      <c r="J41" s="173">
        <f>SUM(J32:J39)</f>
        <v>0</v>
      </c>
      <c r="K41" s="174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5"/>
      <c r="C42" s="176"/>
      <c r="D42" s="176"/>
      <c r="E42" s="176"/>
      <c r="F42" s="176"/>
      <c r="G42" s="176"/>
      <c r="H42" s="176"/>
      <c r="I42" s="177"/>
      <c r="J42" s="176"/>
      <c r="K42" s="176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8"/>
      <c r="C46" s="179"/>
      <c r="D46" s="179"/>
      <c r="E46" s="179"/>
      <c r="F46" s="179"/>
      <c r="G46" s="179"/>
      <c r="H46" s="179"/>
      <c r="I46" s="180"/>
      <c r="J46" s="179"/>
      <c r="K46" s="179"/>
      <c r="L46" s="14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113</v>
      </c>
      <c r="D47" s="42"/>
      <c r="E47" s="42"/>
      <c r="F47" s="42"/>
      <c r="G47" s="42"/>
      <c r="H47" s="42"/>
      <c r="I47" s="148"/>
      <c r="J47" s="42"/>
      <c r="K47" s="42"/>
      <c r="L47" s="14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148"/>
      <c r="J48" s="42"/>
      <c r="K48" s="4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148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81" t="str">
        <f>E7</f>
        <v>Stavební úpravy objektu ZŠ Šimanovská - gastroprovoz</v>
      </c>
      <c r="F50" s="34"/>
      <c r="G50" s="34"/>
      <c r="H50" s="34"/>
      <c r="I50" s="148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108</v>
      </c>
      <c r="D51" s="24"/>
      <c r="E51" s="24"/>
      <c r="F51" s="24"/>
      <c r="G51" s="24"/>
      <c r="H51" s="24"/>
      <c r="I51" s="140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81" t="s">
        <v>1515</v>
      </c>
      <c r="F52" s="42"/>
      <c r="G52" s="42"/>
      <c r="H52" s="42"/>
      <c r="I52" s="148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110</v>
      </c>
      <c r="D53" s="42"/>
      <c r="E53" s="42"/>
      <c r="F53" s="42"/>
      <c r="G53" s="42"/>
      <c r="H53" s="42"/>
      <c r="I53" s="148"/>
      <c r="J53" s="42"/>
      <c r="K53" s="42"/>
      <c r="L53" s="14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VRN-01 - VRN</v>
      </c>
      <c r="F54" s="42"/>
      <c r="G54" s="42"/>
      <c r="H54" s="42"/>
      <c r="I54" s="148"/>
      <c r="J54" s="42"/>
      <c r="K54" s="42"/>
      <c r="L54" s="14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148"/>
      <c r="J55" s="42"/>
      <c r="K55" s="42"/>
      <c r="L55" s="14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Šimanovská 16, Praha 14</v>
      </c>
      <c r="G56" s="42"/>
      <c r="H56" s="42"/>
      <c r="I56" s="151" t="s">
        <v>23</v>
      </c>
      <c r="J56" s="74" t="str">
        <f>IF(J14="","",J14)</f>
        <v>23. 12. 2020</v>
      </c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48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7.9" customHeight="1">
      <c r="A58" s="40"/>
      <c r="B58" s="41"/>
      <c r="C58" s="34" t="s">
        <v>25</v>
      </c>
      <c r="D58" s="42"/>
      <c r="E58" s="42"/>
      <c r="F58" s="29" t="str">
        <f>E17</f>
        <v>Městská část Praha 14</v>
      </c>
      <c r="G58" s="42"/>
      <c r="H58" s="42"/>
      <c r="I58" s="151" t="s">
        <v>31</v>
      </c>
      <c r="J58" s="38" t="str">
        <f>E23</f>
        <v>OMEGA project, s.r.o.</v>
      </c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58.2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151" t="s">
        <v>34</v>
      </c>
      <c r="J59" s="38" t="str">
        <f>E26</f>
        <v>Vít Včeliš, 724538658, vitvcelis@seznam.cz</v>
      </c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148"/>
      <c r="J60" s="42"/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82" t="s">
        <v>114</v>
      </c>
      <c r="D61" s="183"/>
      <c r="E61" s="183"/>
      <c r="F61" s="183"/>
      <c r="G61" s="183"/>
      <c r="H61" s="183"/>
      <c r="I61" s="184"/>
      <c r="J61" s="185" t="s">
        <v>115</v>
      </c>
      <c r="K61" s="183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48"/>
      <c r="J62" s="42"/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86" t="s">
        <v>70</v>
      </c>
      <c r="D63" s="42"/>
      <c r="E63" s="42"/>
      <c r="F63" s="42"/>
      <c r="G63" s="42"/>
      <c r="H63" s="42"/>
      <c r="I63" s="148"/>
      <c r="J63" s="104">
        <f>J90</f>
        <v>0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116</v>
      </c>
    </row>
    <row r="64" s="9" customFormat="1" ht="24.96" customHeight="1">
      <c r="A64" s="9"/>
      <c r="B64" s="187"/>
      <c r="C64" s="188"/>
      <c r="D64" s="189" t="s">
        <v>1517</v>
      </c>
      <c r="E64" s="190"/>
      <c r="F64" s="190"/>
      <c r="G64" s="190"/>
      <c r="H64" s="190"/>
      <c r="I64" s="191"/>
      <c r="J64" s="192">
        <f>J91</f>
        <v>0</v>
      </c>
      <c r="K64" s="188"/>
      <c r="L64" s="19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94"/>
      <c r="C65" s="127"/>
      <c r="D65" s="195" t="s">
        <v>1518</v>
      </c>
      <c r="E65" s="196"/>
      <c r="F65" s="196"/>
      <c r="G65" s="196"/>
      <c r="H65" s="196"/>
      <c r="I65" s="197"/>
      <c r="J65" s="198">
        <f>J92</f>
        <v>0</v>
      </c>
      <c r="K65" s="127"/>
      <c r="L65" s="19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94"/>
      <c r="C66" s="127"/>
      <c r="D66" s="195" t="s">
        <v>1519</v>
      </c>
      <c r="E66" s="196"/>
      <c r="F66" s="196"/>
      <c r="G66" s="196"/>
      <c r="H66" s="196"/>
      <c r="I66" s="197"/>
      <c r="J66" s="198">
        <f>J99</f>
        <v>0</v>
      </c>
      <c r="K66" s="127"/>
      <c r="L66" s="19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94"/>
      <c r="C67" s="127"/>
      <c r="D67" s="195" t="s">
        <v>1520</v>
      </c>
      <c r="E67" s="196"/>
      <c r="F67" s="196"/>
      <c r="G67" s="196"/>
      <c r="H67" s="196"/>
      <c r="I67" s="197"/>
      <c r="J67" s="198">
        <f>J102</f>
        <v>0</v>
      </c>
      <c r="K67" s="127"/>
      <c r="L67" s="19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7"/>
      <c r="C68" s="188"/>
      <c r="D68" s="189" t="s">
        <v>1521</v>
      </c>
      <c r="E68" s="190"/>
      <c r="F68" s="190"/>
      <c r="G68" s="190"/>
      <c r="H68" s="190"/>
      <c r="I68" s="191"/>
      <c r="J68" s="192">
        <f>J105</f>
        <v>0</v>
      </c>
      <c r="K68" s="188"/>
      <c r="L68" s="19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48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177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180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129</v>
      </c>
      <c r="D75" s="42"/>
      <c r="E75" s="42"/>
      <c r="F75" s="42"/>
      <c r="G75" s="42"/>
      <c r="H75" s="42"/>
      <c r="I75" s="148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48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148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1" t="str">
        <f>E7</f>
        <v>Stavební úpravy objektu ZŠ Šimanovská - gastroprovoz</v>
      </c>
      <c r="F78" s="34"/>
      <c r="G78" s="34"/>
      <c r="H78" s="34"/>
      <c r="I78" s="148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108</v>
      </c>
      <c r="D79" s="24"/>
      <c r="E79" s="24"/>
      <c r="F79" s="24"/>
      <c r="G79" s="24"/>
      <c r="H79" s="24"/>
      <c r="I79" s="140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81" t="s">
        <v>1515</v>
      </c>
      <c r="F80" s="42"/>
      <c r="G80" s="42"/>
      <c r="H80" s="42"/>
      <c r="I80" s="148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110</v>
      </c>
      <c r="D81" s="42"/>
      <c r="E81" s="42"/>
      <c r="F81" s="42"/>
      <c r="G81" s="42"/>
      <c r="H81" s="42"/>
      <c r="I81" s="148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VRN-01 - VRN</v>
      </c>
      <c r="F82" s="42"/>
      <c r="G82" s="42"/>
      <c r="H82" s="42"/>
      <c r="I82" s="148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48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Šimanovská 16, Praha 14</v>
      </c>
      <c r="G84" s="42"/>
      <c r="H84" s="42"/>
      <c r="I84" s="151" t="s">
        <v>23</v>
      </c>
      <c r="J84" s="74" t="str">
        <f>IF(J14="","",J14)</f>
        <v>23. 12. 2020</v>
      </c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48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7.9" customHeight="1">
      <c r="A86" s="40"/>
      <c r="B86" s="41"/>
      <c r="C86" s="34" t="s">
        <v>25</v>
      </c>
      <c r="D86" s="42"/>
      <c r="E86" s="42"/>
      <c r="F86" s="29" t="str">
        <f>E17</f>
        <v>Městská část Praha 14</v>
      </c>
      <c r="G86" s="42"/>
      <c r="H86" s="42"/>
      <c r="I86" s="151" t="s">
        <v>31</v>
      </c>
      <c r="J86" s="38" t="str">
        <f>E23</f>
        <v>OMEGA project, s.r.o.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58.2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151" t="s">
        <v>34</v>
      </c>
      <c r="J87" s="38" t="str">
        <f>E26</f>
        <v>Vít Včeliš, 724538658, vitvcelis@seznam.cz</v>
      </c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48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0"/>
      <c r="B89" s="201"/>
      <c r="C89" s="202" t="s">
        <v>130</v>
      </c>
      <c r="D89" s="203" t="s">
        <v>57</v>
      </c>
      <c r="E89" s="203" t="s">
        <v>53</v>
      </c>
      <c r="F89" s="203" t="s">
        <v>54</v>
      </c>
      <c r="G89" s="203" t="s">
        <v>131</v>
      </c>
      <c r="H89" s="203" t="s">
        <v>132</v>
      </c>
      <c r="I89" s="204" t="s">
        <v>133</v>
      </c>
      <c r="J89" s="203" t="s">
        <v>115</v>
      </c>
      <c r="K89" s="205" t="s">
        <v>134</v>
      </c>
      <c r="L89" s="206"/>
      <c r="M89" s="94" t="s">
        <v>19</v>
      </c>
      <c r="N89" s="95" t="s">
        <v>42</v>
      </c>
      <c r="O89" s="95" t="s">
        <v>135</v>
      </c>
      <c r="P89" s="95" t="s">
        <v>136</v>
      </c>
      <c r="Q89" s="95" t="s">
        <v>137</v>
      </c>
      <c r="R89" s="95" t="s">
        <v>138</v>
      </c>
      <c r="S89" s="95" t="s">
        <v>139</v>
      </c>
      <c r="T89" s="96" t="s">
        <v>140</v>
      </c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</row>
    <row r="90" s="2" customFormat="1" ht="22.8" customHeight="1">
      <c r="A90" s="40"/>
      <c r="B90" s="41"/>
      <c r="C90" s="101" t="s">
        <v>141</v>
      </c>
      <c r="D90" s="42"/>
      <c r="E90" s="42"/>
      <c r="F90" s="42"/>
      <c r="G90" s="42"/>
      <c r="H90" s="42"/>
      <c r="I90" s="148"/>
      <c r="J90" s="207">
        <f>BK90</f>
        <v>0</v>
      </c>
      <c r="K90" s="42"/>
      <c r="L90" s="46"/>
      <c r="M90" s="97"/>
      <c r="N90" s="208"/>
      <c r="O90" s="98"/>
      <c r="P90" s="209">
        <f>P91+P105</f>
        <v>0</v>
      </c>
      <c r="Q90" s="98"/>
      <c r="R90" s="209">
        <f>R91+R105</f>
        <v>0</v>
      </c>
      <c r="S90" s="98"/>
      <c r="T90" s="210">
        <f>T91+T105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116</v>
      </c>
      <c r="BK90" s="211">
        <f>BK91+BK105</f>
        <v>0</v>
      </c>
    </row>
    <row r="91" s="12" customFormat="1" ht="25.92" customHeight="1">
      <c r="A91" s="12"/>
      <c r="B91" s="212"/>
      <c r="C91" s="213"/>
      <c r="D91" s="214" t="s">
        <v>71</v>
      </c>
      <c r="E91" s="215" t="s">
        <v>102</v>
      </c>
      <c r="F91" s="215" t="s">
        <v>1522</v>
      </c>
      <c r="G91" s="213"/>
      <c r="H91" s="213"/>
      <c r="I91" s="216"/>
      <c r="J91" s="217">
        <f>BK91</f>
        <v>0</v>
      </c>
      <c r="K91" s="213"/>
      <c r="L91" s="218"/>
      <c r="M91" s="219"/>
      <c r="N91" s="220"/>
      <c r="O91" s="220"/>
      <c r="P91" s="221">
        <f>P92+P99+P102</f>
        <v>0</v>
      </c>
      <c r="Q91" s="220"/>
      <c r="R91" s="221">
        <f>R92+R99+R102</f>
        <v>0</v>
      </c>
      <c r="S91" s="220"/>
      <c r="T91" s="222">
        <f>T92+T99+T102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23" t="s">
        <v>171</v>
      </c>
      <c r="AT91" s="224" t="s">
        <v>71</v>
      </c>
      <c r="AU91" s="224" t="s">
        <v>72</v>
      </c>
      <c r="AY91" s="223" t="s">
        <v>144</v>
      </c>
      <c r="BK91" s="225">
        <f>BK92+BK99+BK102</f>
        <v>0</v>
      </c>
    </row>
    <row r="92" s="12" customFormat="1" ht="22.8" customHeight="1">
      <c r="A92" s="12"/>
      <c r="B92" s="212"/>
      <c r="C92" s="213"/>
      <c r="D92" s="214" t="s">
        <v>71</v>
      </c>
      <c r="E92" s="226" t="s">
        <v>1523</v>
      </c>
      <c r="F92" s="226" t="s">
        <v>1524</v>
      </c>
      <c r="G92" s="213"/>
      <c r="H92" s="213"/>
      <c r="I92" s="216"/>
      <c r="J92" s="227">
        <f>BK92</f>
        <v>0</v>
      </c>
      <c r="K92" s="213"/>
      <c r="L92" s="218"/>
      <c r="M92" s="219"/>
      <c r="N92" s="220"/>
      <c r="O92" s="220"/>
      <c r="P92" s="221">
        <f>SUM(P93:P98)</f>
        <v>0</v>
      </c>
      <c r="Q92" s="220"/>
      <c r="R92" s="221">
        <f>SUM(R93:R98)</f>
        <v>0</v>
      </c>
      <c r="S92" s="220"/>
      <c r="T92" s="222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3" t="s">
        <v>171</v>
      </c>
      <c r="AT92" s="224" t="s">
        <v>71</v>
      </c>
      <c r="AU92" s="224" t="s">
        <v>79</v>
      </c>
      <c r="AY92" s="223" t="s">
        <v>144</v>
      </c>
      <c r="BK92" s="225">
        <f>SUM(BK93:BK98)</f>
        <v>0</v>
      </c>
    </row>
    <row r="93" s="2" customFormat="1" ht="16.5" customHeight="1">
      <c r="A93" s="40"/>
      <c r="B93" s="41"/>
      <c r="C93" s="228" t="s">
        <v>79</v>
      </c>
      <c r="D93" s="228" t="s">
        <v>146</v>
      </c>
      <c r="E93" s="229" t="s">
        <v>1525</v>
      </c>
      <c r="F93" s="230" t="s">
        <v>1526</v>
      </c>
      <c r="G93" s="231" t="s">
        <v>1527</v>
      </c>
      <c r="H93" s="232">
        <v>1</v>
      </c>
      <c r="I93" s="233"/>
      <c r="J93" s="234">
        <f>ROUND(I93*H93,2)</f>
        <v>0</v>
      </c>
      <c r="K93" s="230" t="s">
        <v>150</v>
      </c>
      <c r="L93" s="46"/>
      <c r="M93" s="235" t="s">
        <v>19</v>
      </c>
      <c r="N93" s="236" t="s">
        <v>43</v>
      </c>
      <c r="O93" s="86"/>
      <c r="P93" s="237">
        <f>O93*H93</f>
        <v>0</v>
      </c>
      <c r="Q93" s="237">
        <v>0</v>
      </c>
      <c r="R93" s="237">
        <f>Q93*H93</f>
        <v>0</v>
      </c>
      <c r="S93" s="237">
        <v>0</v>
      </c>
      <c r="T93" s="23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9" t="s">
        <v>1417</v>
      </c>
      <c r="AT93" s="239" t="s">
        <v>146</v>
      </c>
      <c r="AU93" s="239" t="s">
        <v>81</v>
      </c>
      <c r="AY93" s="19" t="s">
        <v>144</v>
      </c>
      <c r="BE93" s="240">
        <f>IF(N93="základní",J93,0)</f>
        <v>0</v>
      </c>
      <c r="BF93" s="240">
        <f>IF(N93="snížená",J93,0)</f>
        <v>0</v>
      </c>
      <c r="BG93" s="240">
        <f>IF(N93="zákl. přenesená",J93,0)</f>
        <v>0</v>
      </c>
      <c r="BH93" s="240">
        <f>IF(N93="sníž. přenesená",J93,0)</f>
        <v>0</v>
      </c>
      <c r="BI93" s="240">
        <f>IF(N93="nulová",J93,0)</f>
        <v>0</v>
      </c>
      <c r="BJ93" s="19" t="s">
        <v>79</v>
      </c>
      <c r="BK93" s="240">
        <f>ROUND(I93*H93,2)</f>
        <v>0</v>
      </c>
      <c r="BL93" s="19" t="s">
        <v>1417</v>
      </c>
      <c r="BM93" s="239" t="s">
        <v>1528</v>
      </c>
    </row>
    <row r="94" s="2" customFormat="1">
      <c r="A94" s="40"/>
      <c r="B94" s="41"/>
      <c r="C94" s="42"/>
      <c r="D94" s="241" t="s">
        <v>153</v>
      </c>
      <c r="E94" s="42"/>
      <c r="F94" s="242" t="s">
        <v>154</v>
      </c>
      <c r="G94" s="42"/>
      <c r="H94" s="42"/>
      <c r="I94" s="148"/>
      <c r="J94" s="42"/>
      <c r="K94" s="42"/>
      <c r="L94" s="46"/>
      <c r="M94" s="243"/>
      <c r="N94" s="24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153</v>
      </c>
      <c r="AU94" s="19" t="s">
        <v>81</v>
      </c>
    </row>
    <row r="95" s="2" customFormat="1" ht="16.5" customHeight="1">
      <c r="A95" s="40"/>
      <c r="B95" s="41"/>
      <c r="C95" s="228" t="s">
        <v>81</v>
      </c>
      <c r="D95" s="228" t="s">
        <v>146</v>
      </c>
      <c r="E95" s="229" t="s">
        <v>1529</v>
      </c>
      <c r="F95" s="230" t="s">
        <v>1530</v>
      </c>
      <c r="G95" s="231" t="s">
        <v>1527</v>
      </c>
      <c r="H95" s="232">
        <v>1</v>
      </c>
      <c r="I95" s="233"/>
      <c r="J95" s="234">
        <f>ROUND(I95*H95,2)</f>
        <v>0</v>
      </c>
      <c r="K95" s="230" t="s">
        <v>150</v>
      </c>
      <c r="L95" s="46"/>
      <c r="M95" s="235" t="s">
        <v>19</v>
      </c>
      <c r="N95" s="236" t="s">
        <v>43</v>
      </c>
      <c r="O95" s="86"/>
      <c r="P95" s="237">
        <f>O95*H95</f>
        <v>0</v>
      </c>
      <c r="Q95" s="237">
        <v>0</v>
      </c>
      <c r="R95" s="237">
        <f>Q95*H95</f>
        <v>0</v>
      </c>
      <c r="S95" s="237">
        <v>0</v>
      </c>
      <c r="T95" s="238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9" t="s">
        <v>1417</v>
      </c>
      <c r="AT95" s="239" t="s">
        <v>146</v>
      </c>
      <c r="AU95" s="239" t="s">
        <v>81</v>
      </c>
      <c r="AY95" s="19" t="s">
        <v>144</v>
      </c>
      <c r="BE95" s="240">
        <f>IF(N95="základní",J95,0)</f>
        <v>0</v>
      </c>
      <c r="BF95" s="240">
        <f>IF(N95="snížená",J95,0)</f>
        <v>0</v>
      </c>
      <c r="BG95" s="240">
        <f>IF(N95="zákl. přenesená",J95,0)</f>
        <v>0</v>
      </c>
      <c r="BH95" s="240">
        <f>IF(N95="sníž. přenesená",J95,0)</f>
        <v>0</v>
      </c>
      <c r="BI95" s="240">
        <f>IF(N95="nulová",J95,0)</f>
        <v>0</v>
      </c>
      <c r="BJ95" s="19" t="s">
        <v>79</v>
      </c>
      <c r="BK95" s="240">
        <f>ROUND(I95*H95,2)</f>
        <v>0</v>
      </c>
      <c r="BL95" s="19" t="s">
        <v>1417</v>
      </c>
      <c r="BM95" s="239" t="s">
        <v>1531</v>
      </c>
    </row>
    <row r="96" s="2" customFormat="1">
      <c r="A96" s="40"/>
      <c r="B96" s="41"/>
      <c r="C96" s="42"/>
      <c r="D96" s="241" t="s">
        <v>153</v>
      </c>
      <c r="E96" s="42"/>
      <c r="F96" s="242" t="s">
        <v>154</v>
      </c>
      <c r="G96" s="42"/>
      <c r="H96" s="42"/>
      <c r="I96" s="148"/>
      <c r="J96" s="42"/>
      <c r="K96" s="42"/>
      <c r="L96" s="46"/>
      <c r="M96" s="243"/>
      <c r="N96" s="24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153</v>
      </c>
      <c r="AU96" s="19" t="s">
        <v>81</v>
      </c>
    </row>
    <row r="97" s="2" customFormat="1" ht="16.5" customHeight="1">
      <c r="A97" s="40"/>
      <c r="B97" s="41"/>
      <c r="C97" s="228" t="s">
        <v>161</v>
      </c>
      <c r="D97" s="228" t="s">
        <v>146</v>
      </c>
      <c r="E97" s="229" t="s">
        <v>1532</v>
      </c>
      <c r="F97" s="230" t="s">
        <v>1533</v>
      </c>
      <c r="G97" s="231" t="s">
        <v>1527</v>
      </c>
      <c r="H97" s="232">
        <v>1</v>
      </c>
      <c r="I97" s="233"/>
      <c r="J97" s="234">
        <f>ROUND(I97*H97,2)</f>
        <v>0</v>
      </c>
      <c r="K97" s="230" t="s">
        <v>150</v>
      </c>
      <c r="L97" s="46"/>
      <c r="M97" s="235" t="s">
        <v>19</v>
      </c>
      <c r="N97" s="236" t="s">
        <v>43</v>
      </c>
      <c r="O97" s="86"/>
      <c r="P97" s="237">
        <f>O97*H97</f>
        <v>0</v>
      </c>
      <c r="Q97" s="237">
        <v>0</v>
      </c>
      <c r="R97" s="237">
        <f>Q97*H97</f>
        <v>0</v>
      </c>
      <c r="S97" s="237">
        <v>0</v>
      </c>
      <c r="T97" s="238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9" t="s">
        <v>1417</v>
      </c>
      <c r="AT97" s="239" t="s">
        <v>146</v>
      </c>
      <c r="AU97" s="239" t="s">
        <v>81</v>
      </c>
      <c r="AY97" s="19" t="s">
        <v>144</v>
      </c>
      <c r="BE97" s="240">
        <f>IF(N97="základní",J97,0)</f>
        <v>0</v>
      </c>
      <c r="BF97" s="240">
        <f>IF(N97="snížená",J97,0)</f>
        <v>0</v>
      </c>
      <c r="BG97" s="240">
        <f>IF(N97="zákl. přenesená",J97,0)</f>
        <v>0</v>
      </c>
      <c r="BH97" s="240">
        <f>IF(N97="sníž. přenesená",J97,0)</f>
        <v>0</v>
      </c>
      <c r="BI97" s="240">
        <f>IF(N97="nulová",J97,0)</f>
        <v>0</v>
      </c>
      <c r="BJ97" s="19" t="s">
        <v>79</v>
      </c>
      <c r="BK97" s="240">
        <f>ROUND(I97*H97,2)</f>
        <v>0</v>
      </c>
      <c r="BL97" s="19" t="s">
        <v>1417</v>
      </c>
      <c r="BM97" s="239" t="s">
        <v>1534</v>
      </c>
    </row>
    <row r="98" s="2" customFormat="1">
      <c r="A98" s="40"/>
      <c r="B98" s="41"/>
      <c r="C98" s="42"/>
      <c r="D98" s="241" t="s">
        <v>153</v>
      </c>
      <c r="E98" s="42"/>
      <c r="F98" s="242" t="s">
        <v>154</v>
      </c>
      <c r="G98" s="42"/>
      <c r="H98" s="42"/>
      <c r="I98" s="148"/>
      <c r="J98" s="42"/>
      <c r="K98" s="42"/>
      <c r="L98" s="46"/>
      <c r="M98" s="243"/>
      <c r="N98" s="24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153</v>
      </c>
      <c r="AU98" s="19" t="s">
        <v>81</v>
      </c>
    </row>
    <row r="99" s="12" customFormat="1" ht="22.8" customHeight="1">
      <c r="A99" s="12"/>
      <c r="B99" s="212"/>
      <c r="C99" s="213"/>
      <c r="D99" s="214" t="s">
        <v>71</v>
      </c>
      <c r="E99" s="226" t="s">
        <v>1535</v>
      </c>
      <c r="F99" s="226" t="s">
        <v>1536</v>
      </c>
      <c r="G99" s="213"/>
      <c r="H99" s="213"/>
      <c r="I99" s="216"/>
      <c r="J99" s="227">
        <f>BK99</f>
        <v>0</v>
      </c>
      <c r="K99" s="213"/>
      <c r="L99" s="218"/>
      <c r="M99" s="219"/>
      <c r="N99" s="220"/>
      <c r="O99" s="220"/>
      <c r="P99" s="221">
        <f>SUM(P100:P101)</f>
        <v>0</v>
      </c>
      <c r="Q99" s="220"/>
      <c r="R99" s="221">
        <f>SUM(R100:R101)</f>
        <v>0</v>
      </c>
      <c r="S99" s="220"/>
      <c r="T99" s="222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23" t="s">
        <v>171</v>
      </c>
      <c r="AT99" s="224" t="s">
        <v>71</v>
      </c>
      <c r="AU99" s="224" t="s">
        <v>79</v>
      </c>
      <c r="AY99" s="223" t="s">
        <v>144</v>
      </c>
      <c r="BK99" s="225">
        <f>SUM(BK100:BK101)</f>
        <v>0</v>
      </c>
    </row>
    <row r="100" s="2" customFormat="1" ht="16.5" customHeight="1">
      <c r="A100" s="40"/>
      <c r="B100" s="41"/>
      <c r="C100" s="228" t="s">
        <v>151</v>
      </c>
      <c r="D100" s="228" t="s">
        <v>146</v>
      </c>
      <c r="E100" s="229" t="s">
        <v>1537</v>
      </c>
      <c r="F100" s="230" t="s">
        <v>1538</v>
      </c>
      <c r="G100" s="231" t="s">
        <v>1527</v>
      </c>
      <c r="H100" s="232">
        <v>1</v>
      </c>
      <c r="I100" s="233"/>
      <c r="J100" s="234">
        <f>ROUND(I100*H100,2)</f>
        <v>0</v>
      </c>
      <c r="K100" s="230" t="s">
        <v>150</v>
      </c>
      <c r="L100" s="46"/>
      <c r="M100" s="235" t="s">
        <v>19</v>
      </c>
      <c r="N100" s="236" t="s">
        <v>43</v>
      </c>
      <c r="O100" s="86"/>
      <c r="P100" s="237">
        <f>O100*H100</f>
        <v>0</v>
      </c>
      <c r="Q100" s="237">
        <v>0</v>
      </c>
      <c r="R100" s="237">
        <f>Q100*H100</f>
        <v>0</v>
      </c>
      <c r="S100" s="237">
        <v>0</v>
      </c>
      <c r="T100" s="238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9" t="s">
        <v>1417</v>
      </c>
      <c r="AT100" s="239" t="s">
        <v>146</v>
      </c>
      <c r="AU100" s="239" t="s">
        <v>81</v>
      </c>
      <c r="AY100" s="19" t="s">
        <v>144</v>
      </c>
      <c r="BE100" s="240">
        <f>IF(N100="základní",J100,0)</f>
        <v>0</v>
      </c>
      <c r="BF100" s="240">
        <f>IF(N100="snížená",J100,0)</f>
        <v>0</v>
      </c>
      <c r="BG100" s="240">
        <f>IF(N100="zákl. přenesená",J100,0)</f>
        <v>0</v>
      </c>
      <c r="BH100" s="240">
        <f>IF(N100="sníž. přenesená",J100,0)</f>
        <v>0</v>
      </c>
      <c r="BI100" s="240">
        <f>IF(N100="nulová",J100,0)</f>
        <v>0</v>
      </c>
      <c r="BJ100" s="19" t="s">
        <v>79</v>
      </c>
      <c r="BK100" s="240">
        <f>ROUND(I100*H100,2)</f>
        <v>0</v>
      </c>
      <c r="BL100" s="19" t="s">
        <v>1417</v>
      </c>
      <c r="BM100" s="239" t="s">
        <v>1539</v>
      </c>
    </row>
    <row r="101" s="2" customFormat="1">
      <c r="A101" s="40"/>
      <c r="B101" s="41"/>
      <c r="C101" s="42"/>
      <c r="D101" s="241" t="s">
        <v>153</v>
      </c>
      <c r="E101" s="42"/>
      <c r="F101" s="242" t="s">
        <v>154</v>
      </c>
      <c r="G101" s="42"/>
      <c r="H101" s="42"/>
      <c r="I101" s="148"/>
      <c r="J101" s="42"/>
      <c r="K101" s="42"/>
      <c r="L101" s="46"/>
      <c r="M101" s="243"/>
      <c r="N101" s="24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153</v>
      </c>
      <c r="AU101" s="19" t="s">
        <v>81</v>
      </c>
    </row>
    <row r="102" s="12" customFormat="1" ht="22.8" customHeight="1">
      <c r="A102" s="12"/>
      <c r="B102" s="212"/>
      <c r="C102" s="213"/>
      <c r="D102" s="214" t="s">
        <v>71</v>
      </c>
      <c r="E102" s="226" t="s">
        <v>1540</v>
      </c>
      <c r="F102" s="226" t="s">
        <v>1541</v>
      </c>
      <c r="G102" s="213"/>
      <c r="H102" s="213"/>
      <c r="I102" s="216"/>
      <c r="J102" s="227">
        <f>BK102</f>
        <v>0</v>
      </c>
      <c r="K102" s="213"/>
      <c r="L102" s="218"/>
      <c r="M102" s="219"/>
      <c r="N102" s="220"/>
      <c r="O102" s="220"/>
      <c r="P102" s="221">
        <f>SUM(P103:P104)</f>
        <v>0</v>
      </c>
      <c r="Q102" s="220"/>
      <c r="R102" s="221">
        <f>SUM(R103:R104)</f>
        <v>0</v>
      </c>
      <c r="S102" s="220"/>
      <c r="T102" s="222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23" t="s">
        <v>171</v>
      </c>
      <c r="AT102" s="224" t="s">
        <v>71</v>
      </c>
      <c r="AU102" s="224" t="s">
        <v>79</v>
      </c>
      <c r="AY102" s="223" t="s">
        <v>144</v>
      </c>
      <c r="BK102" s="225">
        <f>SUM(BK103:BK104)</f>
        <v>0</v>
      </c>
    </row>
    <row r="103" s="2" customFormat="1" ht="16.5" customHeight="1">
      <c r="A103" s="40"/>
      <c r="B103" s="41"/>
      <c r="C103" s="228" t="s">
        <v>171</v>
      </c>
      <c r="D103" s="228" t="s">
        <v>146</v>
      </c>
      <c r="E103" s="229" t="s">
        <v>1542</v>
      </c>
      <c r="F103" s="230" t="s">
        <v>1543</v>
      </c>
      <c r="G103" s="231" t="s">
        <v>1527</v>
      </c>
      <c r="H103" s="232">
        <v>1</v>
      </c>
      <c r="I103" s="233"/>
      <c r="J103" s="234">
        <f>ROUND(I103*H103,2)</f>
        <v>0</v>
      </c>
      <c r="K103" s="230" t="s">
        <v>150</v>
      </c>
      <c r="L103" s="46"/>
      <c r="M103" s="235" t="s">
        <v>19</v>
      </c>
      <c r="N103" s="236" t="s">
        <v>43</v>
      </c>
      <c r="O103" s="86"/>
      <c r="P103" s="237">
        <f>O103*H103</f>
        <v>0</v>
      </c>
      <c r="Q103" s="237">
        <v>0</v>
      </c>
      <c r="R103" s="237">
        <f>Q103*H103</f>
        <v>0</v>
      </c>
      <c r="S103" s="237">
        <v>0</v>
      </c>
      <c r="T103" s="23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9" t="s">
        <v>1417</v>
      </c>
      <c r="AT103" s="239" t="s">
        <v>146</v>
      </c>
      <c r="AU103" s="239" t="s">
        <v>81</v>
      </c>
      <c r="AY103" s="19" t="s">
        <v>144</v>
      </c>
      <c r="BE103" s="240">
        <f>IF(N103="základní",J103,0)</f>
        <v>0</v>
      </c>
      <c r="BF103" s="240">
        <f>IF(N103="snížená",J103,0)</f>
        <v>0</v>
      </c>
      <c r="BG103" s="240">
        <f>IF(N103="zákl. přenesená",J103,0)</f>
        <v>0</v>
      </c>
      <c r="BH103" s="240">
        <f>IF(N103="sníž. přenesená",J103,0)</f>
        <v>0</v>
      </c>
      <c r="BI103" s="240">
        <f>IF(N103="nulová",J103,0)</f>
        <v>0</v>
      </c>
      <c r="BJ103" s="19" t="s">
        <v>79</v>
      </c>
      <c r="BK103" s="240">
        <f>ROUND(I103*H103,2)</f>
        <v>0</v>
      </c>
      <c r="BL103" s="19" t="s">
        <v>1417</v>
      </c>
      <c r="BM103" s="239" t="s">
        <v>1544</v>
      </c>
    </row>
    <row r="104" s="2" customFormat="1">
      <c r="A104" s="40"/>
      <c r="B104" s="41"/>
      <c r="C104" s="42"/>
      <c r="D104" s="241" t="s">
        <v>153</v>
      </c>
      <c r="E104" s="42"/>
      <c r="F104" s="242" t="s">
        <v>154</v>
      </c>
      <c r="G104" s="42"/>
      <c r="H104" s="42"/>
      <c r="I104" s="148"/>
      <c r="J104" s="42"/>
      <c r="K104" s="42"/>
      <c r="L104" s="46"/>
      <c r="M104" s="243"/>
      <c r="N104" s="24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153</v>
      </c>
      <c r="AU104" s="19" t="s">
        <v>81</v>
      </c>
    </row>
    <row r="105" s="12" customFormat="1" ht="25.92" customHeight="1">
      <c r="A105" s="12"/>
      <c r="B105" s="212"/>
      <c r="C105" s="213"/>
      <c r="D105" s="214" t="s">
        <v>71</v>
      </c>
      <c r="E105" s="215" t="s">
        <v>1545</v>
      </c>
      <c r="F105" s="215" t="s">
        <v>1546</v>
      </c>
      <c r="G105" s="213"/>
      <c r="H105" s="213"/>
      <c r="I105" s="216"/>
      <c r="J105" s="217">
        <f>BK105</f>
        <v>0</v>
      </c>
      <c r="K105" s="213"/>
      <c r="L105" s="218"/>
      <c r="M105" s="219"/>
      <c r="N105" s="220"/>
      <c r="O105" s="220"/>
      <c r="P105" s="221">
        <f>SUM(P106:P107)</f>
        <v>0</v>
      </c>
      <c r="Q105" s="220"/>
      <c r="R105" s="221">
        <f>SUM(R106:R107)</f>
        <v>0</v>
      </c>
      <c r="S105" s="220"/>
      <c r="T105" s="222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23" t="s">
        <v>171</v>
      </c>
      <c r="AT105" s="224" t="s">
        <v>71</v>
      </c>
      <c r="AU105" s="224" t="s">
        <v>72</v>
      </c>
      <c r="AY105" s="223" t="s">
        <v>144</v>
      </c>
      <c r="BK105" s="225">
        <f>SUM(BK106:BK107)</f>
        <v>0</v>
      </c>
    </row>
    <row r="106" s="2" customFormat="1" ht="16.5" customHeight="1">
      <c r="A106" s="40"/>
      <c r="B106" s="41"/>
      <c r="C106" s="228" t="s">
        <v>175</v>
      </c>
      <c r="D106" s="228" t="s">
        <v>146</v>
      </c>
      <c r="E106" s="229" t="s">
        <v>1547</v>
      </c>
      <c r="F106" s="230" t="s">
        <v>1548</v>
      </c>
      <c r="G106" s="231" t="s">
        <v>1527</v>
      </c>
      <c r="H106" s="232">
        <v>1</v>
      </c>
      <c r="I106" s="233"/>
      <c r="J106" s="234">
        <f>ROUND(I106*H106,2)</f>
        <v>0</v>
      </c>
      <c r="K106" s="230" t="s">
        <v>150</v>
      </c>
      <c r="L106" s="46"/>
      <c r="M106" s="235" t="s">
        <v>19</v>
      </c>
      <c r="N106" s="236" t="s">
        <v>43</v>
      </c>
      <c r="O106" s="86"/>
      <c r="P106" s="237">
        <f>O106*H106</f>
        <v>0</v>
      </c>
      <c r="Q106" s="237">
        <v>0</v>
      </c>
      <c r="R106" s="237">
        <f>Q106*H106</f>
        <v>0</v>
      </c>
      <c r="S106" s="237">
        <v>0</v>
      </c>
      <c r="T106" s="23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9" t="s">
        <v>1417</v>
      </c>
      <c r="AT106" s="239" t="s">
        <v>146</v>
      </c>
      <c r="AU106" s="239" t="s">
        <v>79</v>
      </c>
      <c r="AY106" s="19" t="s">
        <v>144</v>
      </c>
      <c r="BE106" s="240">
        <f>IF(N106="základní",J106,0)</f>
        <v>0</v>
      </c>
      <c r="BF106" s="240">
        <f>IF(N106="snížená",J106,0)</f>
        <v>0</v>
      </c>
      <c r="BG106" s="240">
        <f>IF(N106="zákl. přenesená",J106,0)</f>
        <v>0</v>
      </c>
      <c r="BH106" s="240">
        <f>IF(N106="sníž. přenesená",J106,0)</f>
        <v>0</v>
      </c>
      <c r="BI106" s="240">
        <f>IF(N106="nulová",J106,0)</f>
        <v>0</v>
      </c>
      <c r="BJ106" s="19" t="s">
        <v>79</v>
      </c>
      <c r="BK106" s="240">
        <f>ROUND(I106*H106,2)</f>
        <v>0</v>
      </c>
      <c r="BL106" s="19" t="s">
        <v>1417</v>
      </c>
      <c r="BM106" s="239" t="s">
        <v>1549</v>
      </c>
    </row>
    <row r="107" s="2" customFormat="1">
      <c r="A107" s="40"/>
      <c r="B107" s="41"/>
      <c r="C107" s="42"/>
      <c r="D107" s="241" t="s">
        <v>153</v>
      </c>
      <c r="E107" s="42"/>
      <c r="F107" s="242" t="s">
        <v>154</v>
      </c>
      <c r="G107" s="42"/>
      <c r="H107" s="42"/>
      <c r="I107" s="148"/>
      <c r="J107" s="42"/>
      <c r="K107" s="42"/>
      <c r="L107" s="46"/>
      <c r="M107" s="302"/>
      <c r="N107" s="303"/>
      <c r="O107" s="304"/>
      <c r="P107" s="304"/>
      <c r="Q107" s="304"/>
      <c r="R107" s="304"/>
      <c r="S107" s="304"/>
      <c r="T107" s="305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153</v>
      </c>
      <c r="AU107" s="19" t="s">
        <v>79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177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hMPoyqBiBOAr4TpwMKvAhYEKBDpCBV6yOOoClwFtYEnmFdCfXx+TtlN9f5rbnRIKnDnvMJFbA7Xv6U0My/HLTg==" hashValue="7Xn9jvL1MWtIgVZ8OVZ3u6P4Rr90rQoInKPLEbQ2VcoFy5IzQt50goXt2dmcPJ5BGXWbRuP3yGUYN4E9eT4Dmg==" algorithmName="SHA-512" password="CC35"/>
  <autoFilter ref="C89:K1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310" customWidth="1"/>
    <col min="2" max="2" width="1.664063" style="310" customWidth="1"/>
    <col min="3" max="4" width="5" style="310" customWidth="1"/>
    <col min="5" max="5" width="11.67" style="310" customWidth="1"/>
    <col min="6" max="6" width="9.17" style="310" customWidth="1"/>
    <col min="7" max="7" width="5" style="310" customWidth="1"/>
    <col min="8" max="8" width="77.83" style="310" customWidth="1"/>
    <col min="9" max="10" width="20" style="310" customWidth="1"/>
    <col min="11" max="11" width="1.664063" style="310" customWidth="1"/>
  </cols>
  <sheetData>
    <row r="1" s="1" customFormat="1" ht="37.5" customHeight="1"/>
    <row r="2" s="1" customFormat="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="17" customFormat="1" ht="45" customHeight="1">
      <c r="B3" s="314"/>
      <c r="C3" s="315" t="s">
        <v>1550</v>
      </c>
      <c r="D3" s="315"/>
      <c r="E3" s="315"/>
      <c r="F3" s="315"/>
      <c r="G3" s="315"/>
      <c r="H3" s="315"/>
      <c r="I3" s="315"/>
      <c r="J3" s="315"/>
      <c r="K3" s="316"/>
    </row>
    <row r="4" s="1" customFormat="1" ht="25.5" customHeight="1">
      <c r="B4" s="317"/>
      <c r="C4" s="318" t="s">
        <v>1551</v>
      </c>
      <c r="D4" s="318"/>
      <c r="E4" s="318"/>
      <c r="F4" s="318"/>
      <c r="G4" s="318"/>
      <c r="H4" s="318"/>
      <c r="I4" s="318"/>
      <c r="J4" s="318"/>
      <c r="K4" s="319"/>
    </row>
    <row r="5" s="1" customFormat="1" ht="5.25" customHeight="1">
      <c r="B5" s="317"/>
      <c r="C5" s="320"/>
      <c r="D5" s="320"/>
      <c r="E5" s="320"/>
      <c r="F5" s="320"/>
      <c r="G5" s="320"/>
      <c r="H5" s="320"/>
      <c r="I5" s="320"/>
      <c r="J5" s="320"/>
      <c r="K5" s="319"/>
    </row>
    <row r="6" s="1" customFormat="1" ht="15" customHeight="1">
      <c r="B6" s="317"/>
      <c r="C6" s="321" t="s">
        <v>1552</v>
      </c>
      <c r="D6" s="321"/>
      <c r="E6" s="321"/>
      <c r="F6" s="321"/>
      <c r="G6" s="321"/>
      <c r="H6" s="321"/>
      <c r="I6" s="321"/>
      <c r="J6" s="321"/>
      <c r="K6" s="319"/>
    </row>
    <row r="7" s="1" customFormat="1" ht="15" customHeight="1">
      <c r="B7" s="322"/>
      <c r="C7" s="321" t="s">
        <v>1553</v>
      </c>
      <c r="D7" s="321"/>
      <c r="E7" s="321"/>
      <c r="F7" s="321"/>
      <c r="G7" s="321"/>
      <c r="H7" s="321"/>
      <c r="I7" s="321"/>
      <c r="J7" s="321"/>
      <c r="K7" s="319"/>
    </row>
    <row r="8" s="1" customFormat="1" ht="12.75" customHeight="1">
      <c r="B8" s="322"/>
      <c r="C8" s="321"/>
      <c r="D8" s="321"/>
      <c r="E8" s="321"/>
      <c r="F8" s="321"/>
      <c r="G8" s="321"/>
      <c r="H8" s="321"/>
      <c r="I8" s="321"/>
      <c r="J8" s="321"/>
      <c r="K8" s="319"/>
    </row>
    <row r="9" s="1" customFormat="1" ht="15" customHeight="1">
      <c r="B9" s="322"/>
      <c r="C9" s="321" t="s">
        <v>1554</v>
      </c>
      <c r="D9" s="321"/>
      <c r="E9" s="321"/>
      <c r="F9" s="321"/>
      <c r="G9" s="321"/>
      <c r="H9" s="321"/>
      <c r="I9" s="321"/>
      <c r="J9" s="321"/>
      <c r="K9" s="319"/>
    </row>
    <row r="10" s="1" customFormat="1" ht="15" customHeight="1">
      <c r="B10" s="322"/>
      <c r="C10" s="321"/>
      <c r="D10" s="321" t="s">
        <v>1555</v>
      </c>
      <c r="E10" s="321"/>
      <c r="F10" s="321"/>
      <c r="G10" s="321"/>
      <c r="H10" s="321"/>
      <c r="I10" s="321"/>
      <c r="J10" s="321"/>
      <c r="K10" s="319"/>
    </row>
    <row r="11" s="1" customFormat="1" ht="15" customHeight="1">
      <c r="B11" s="322"/>
      <c r="C11" s="323"/>
      <c r="D11" s="321" t="s">
        <v>1556</v>
      </c>
      <c r="E11" s="321"/>
      <c r="F11" s="321"/>
      <c r="G11" s="321"/>
      <c r="H11" s="321"/>
      <c r="I11" s="321"/>
      <c r="J11" s="321"/>
      <c r="K11" s="319"/>
    </row>
    <row r="12" s="1" customFormat="1" ht="15" customHeight="1">
      <c r="B12" s="322"/>
      <c r="C12" s="323"/>
      <c r="D12" s="321"/>
      <c r="E12" s="321"/>
      <c r="F12" s="321"/>
      <c r="G12" s="321"/>
      <c r="H12" s="321"/>
      <c r="I12" s="321"/>
      <c r="J12" s="321"/>
      <c r="K12" s="319"/>
    </row>
    <row r="13" s="1" customFormat="1" ht="15" customHeight="1">
      <c r="B13" s="322"/>
      <c r="C13" s="323"/>
      <c r="D13" s="324" t="s">
        <v>1557</v>
      </c>
      <c r="E13" s="321"/>
      <c r="F13" s="321"/>
      <c r="G13" s="321"/>
      <c r="H13" s="321"/>
      <c r="I13" s="321"/>
      <c r="J13" s="321"/>
      <c r="K13" s="319"/>
    </row>
    <row r="14" s="1" customFormat="1" ht="12.75" customHeight="1">
      <c r="B14" s="322"/>
      <c r="C14" s="323"/>
      <c r="D14" s="323"/>
      <c r="E14" s="323"/>
      <c r="F14" s="323"/>
      <c r="G14" s="323"/>
      <c r="H14" s="323"/>
      <c r="I14" s="323"/>
      <c r="J14" s="323"/>
      <c r="K14" s="319"/>
    </row>
    <row r="15" s="1" customFormat="1" ht="15" customHeight="1">
      <c r="B15" s="322"/>
      <c r="C15" s="323"/>
      <c r="D15" s="321" t="s">
        <v>1558</v>
      </c>
      <c r="E15" s="321"/>
      <c r="F15" s="321"/>
      <c r="G15" s="321"/>
      <c r="H15" s="321"/>
      <c r="I15" s="321"/>
      <c r="J15" s="321"/>
      <c r="K15" s="319"/>
    </row>
    <row r="16" s="1" customFormat="1" ht="15" customHeight="1">
      <c r="B16" s="322"/>
      <c r="C16" s="323"/>
      <c r="D16" s="321" t="s">
        <v>1559</v>
      </c>
      <c r="E16" s="321"/>
      <c r="F16" s="321"/>
      <c r="G16" s="321"/>
      <c r="H16" s="321"/>
      <c r="I16" s="321"/>
      <c r="J16" s="321"/>
      <c r="K16" s="319"/>
    </row>
    <row r="17" s="1" customFormat="1" ht="15" customHeight="1">
      <c r="B17" s="322"/>
      <c r="C17" s="323"/>
      <c r="D17" s="321" t="s">
        <v>1560</v>
      </c>
      <c r="E17" s="321"/>
      <c r="F17" s="321"/>
      <c r="G17" s="321"/>
      <c r="H17" s="321"/>
      <c r="I17" s="321"/>
      <c r="J17" s="321"/>
      <c r="K17" s="319"/>
    </row>
    <row r="18" s="1" customFormat="1" ht="15" customHeight="1">
      <c r="B18" s="322"/>
      <c r="C18" s="323"/>
      <c r="D18" s="323"/>
      <c r="E18" s="325" t="s">
        <v>78</v>
      </c>
      <c r="F18" s="321" t="s">
        <v>1561</v>
      </c>
      <c r="G18" s="321"/>
      <c r="H18" s="321"/>
      <c r="I18" s="321"/>
      <c r="J18" s="321"/>
      <c r="K18" s="319"/>
    </row>
    <row r="19" s="1" customFormat="1" ht="15" customHeight="1">
      <c r="B19" s="322"/>
      <c r="C19" s="323"/>
      <c r="D19" s="323"/>
      <c r="E19" s="325" t="s">
        <v>1562</v>
      </c>
      <c r="F19" s="321" t="s">
        <v>1563</v>
      </c>
      <c r="G19" s="321"/>
      <c r="H19" s="321"/>
      <c r="I19" s="321"/>
      <c r="J19" s="321"/>
      <c r="K19" s="319"/>
    </row>
    <row r="20" s="1" customFormat="1" ht="15" customHeight="1">
      <c r="B20" s="322"/>
      <c r="C20" s="323"/>
      <c r="D20" s="323"/>
      <c r="E20" s="325" t="s">
        <v>1564</v>
      </c>
      <c r="F20" s="321" t="s">
        <v>1565</v>
      </c>
      <c r="G20" s="321"/>
      <c r="H20" s="321"/>
      <c r="I20" s="321"/>
      <c r="J20" s="321"/>
      <c r="K20" s="319"/>
    </row>
    <row r="21" s="1" customFormat="1" ht="15" customHeight="1">
      <c r="B21" s="322"/>
      <c r="C21" s="323"/>
      <c r="D21" s="323"/>
      <c r="E21" s="325" t="s">
        <v>1566</v>
      </c>
      <c r="F21" s="321" t="s">
        <v>1567</v>
      </c>
      <c r="G21" s="321"/>
      <c r="H21" s="321"/>
      <c r="I21" s="321"/>
      <c r="J21" s="321"/>
      <c r="K21" s="319"/>
    </row>
    <row r="22" s="1" customFormat="1" ht="15" customHeight="1">
      <c r="B22" s="322"/>
      <c r="C22" s="323"/>
      <c r="D22" s="323"/>
      <c r="E22" s="325" t="s">
        <v>1116</v>
      </c>
      <c r="F22" s="321" t="s">
        <v>1117</v>
      </c>
      <c r="G22" s="321"/>
      <c r="H22" s="321"/>
      <c r="I22" s="321"/>
      <c r="J22" s="321"/>
      <c r="K22" s="319"/>
    </row>
    <row r="23" s="1" customFormat="1" ht="15" customHeight="1">
      <c r="B23" s="322"/>
      <c r="C23" s="323"/>
      <c r="D23" s="323"/>
      <c r="E23" s="325" t="s">
        <v>85</v>
      </c>
      <c r="F23" s="321" t="s">
        <v>1568</v>
      </c>
      <c r="G23" s="321"/>
      <c r="H23" s="321"/>
      <c r="I23" s="321"/>
      <c r="J23" s="321"/>
      <c r="K23" s="319"/>
    </row>
    <row r="24" s="1" customFormat="1" ht="12.75" customHeight="1">
      <c r="B24" s="322"/>
      <c r="C24" s="323"/>
      <c r="D24" s="323"/>
      <c r="E24" s="323"/>
      <c r="F24" s="323"/>
      <c r="G24" s="323"/>
      <c r="H24" s="323"/>
      <c r="I24" s="323"/>
      <c r="J24" s="323"/>
      <c r="K24" s="319"/>
    </row>
    <row r="25" s="1" customFormat="1" ht="15" customHeight="1">
      <c r="B25" s="322"/>
      <c r="C25" s="321" t="s">
        <v>1569</v>
      </c>
      <c r="D25" s="321"/>
      <c r="E25" s="321"/>
      <c r="F25" s="321"/>
      <c r="G25" s="321"/>
      <c r="H25" s="321"/>
      <c r="I25" s="321"/>
      <c r="J25" s="321"/>
      <c r="K25" s="319"/>
    </row>
    <row r="26" s="1" customFormat="1" ht="15" customHeight="1">
      <c r="B26" s="322"/>
      <c r="C26" s="321" t="s">
        <v>1570</v>
      </c>
      <c r="D26" s="321"/>
      <c r="E26" s="321"/>
      <c r="F26" s="321"/>
      <c r="G26" s="321"/>
      <c r="H26" s="321"/>
      <c r="I26" s="321"/>
      <c r="J26" s="321"/>
      <c r="K26" s="319"/>
    </row>
    <row r="27" s="1" customFormat="1" ht="15" customHeight="1">
      <c r="B27" s="322"/>
      <c r="C27" s="321"/>
      <c r="D27" s="321" t="s">
        <v>1571</v>
      </c>
      <c r="E27" s="321"/>
      <c r="F27" s="321"/>
      <c r="G27" s="321"/>
      <c r="H27" s="321"/>
      <c r="I27" s="321"/>
      <c r="J27" s="321"/>
      <c r="K27" s="319"/>
    </row>
    <row r="28" s="1" customFormat="1" ht="15" customHeight="1">
      <c r="B28" s="322"/>
      <c r="C28" s="323"/>
      <c r="D28" s="321" t="s">
        <v>1572</v>
      </c>
      <c r="E28" s="321"/>
      <c r="F28" s="321"/>
      <c r="G28" s="321"/>
      <c r="H28" s="321"/>
      <c r="I28" s="321"/>
      <c r="J28" s="321"/>
      <c r="K28" s="319"/>
    </row>
    <row r="29" s="1" customFormat="1" ht="12.75" customHeight="1">
      <c r="B29" s="322"/>
      <c r="C29" s="323"/>
      <c r="D29" s="323"/>
      <c r="E29" s="323"/>
      <c r="F29" s="323"/>
      <c r="G29" s="323"/>
      <c r="H29" s="323"/>
      <c r="I29" s="323"/>
      <c r="J29" s="323"/>
      <c r="K29" s="319"/>
    </row>
    <row r="30" s="1" customFormat="1" ht="15" customHeight="1">
      <c r="B30" s="322"/>
      <c r="C30" s="323"/>
      <c r="D30" s="321" t="s">
        <v>1573</v>
      </c>
      <c r="E30" s="321"/>
      <c r="F30" s="321"/>
      <c r="G30" s="321"/>
      <c r="H30" s="321"/>
      <c r="I30" s="321"/>
      <c r="J30" s="321"/>
      <c r="K30" s="319"/>
    </row>
    <row r="31" s="1" customFormat="1" ht="15" customHeight="1">
      <c r="B31" s="322"/>
      <c r="C31" s="323"/>
      <c r="D31" s="321" t="s">
        <v>1574</v>
      </c>
      <c r="E31" s="321"/>
      <c r="F31" s="321"/>
      <c r="G31" s="321"/>
      <c r="H31" s="321"/>
      <c r="I31" s="321"/>
      <c r="J31" s="321"/>
      <c r="K31" s="319"/>
    </row>
    <row r="32" s="1" customFormat="1" ht="12.75" customHeight="1">
      <c r="B32" s="322"/>
      <c r="C32" s="323"/>
      <c r="D32" s="323"/>
      <c r="E32" s="323"/>
      <c r="F32" s="323"/>
      <c r="G32" s="323"/>
      <c r="H32" s="323"/>
      <c r="I32" s="323"/>
      <c r="J32" s="323"/>
      <c r="K32" s="319"/>
    </row>
    <row r="33" s="1" customFormat="1" ht="15" customHeight="1">
      <c r="B33" s="322"/>
      <c r="C33" s="323"/>
      <c r="D33" s="321" t="s">
        <v>1575</v>
      </c>
      <c r="E33" s="321"/>
      <c r="F33" s="321"/>
      <c r="G33" s="321"/>
      <c r="H33" s="321"/>
      <c r="I33" s="321"/>
      <c r="J33" s="321"/>
      <c r="K33" s="319"/>
    </row>
    <row r="34" s="1" customFormat="1" ht="15" customHeight="1">
      <c r="B34" s="322"/>
      <c r="C34" s="323"/>
      <c r="D34" s="321" t="s">
        <v>1576</v>
      </c>
      <c r="E34" s="321"/>
      <c r="F34" s="321"/>
      <c r="G34" s="321"/>
      <c r="H34" s="321"/>
      <c r="I34" s="321"/>
      <c r="J34" s="321"/>
      <c r="K34" s="319"/>
    </row>
    <row r="35" s="1" customFormat="1" ht="15" customHeight="1">
      <c r="B35" s="322"/>
      <c r="C35" s="323"/>
      <c r="D35" s="321" t="s">
        <v>1577</v>
      </c>
      <c r="E35" s="321"/>
      <c r="F35" s="321"/>
      <c r="G35" s="321"/>
      <c r="H35" s="321"/>
      <c r="I35" s="321"/>
      <c r="J35" s="321"/>
      <c r="K35" s="319"/>
    </row>
    <row r="36" s="1" customFormat="1" ht="15" customHeight="1">
      <c r="B36" s="322"/>
      <c r="C36" s="323"/>
      <c r="D36" s="321"/>
      <c r="E36" s="324" t="s">
        <v>130</v>
      </c>
      <c r="F36" s="321"/>
      <c r="G36" s="321" t="s">
        <v>1578</v>
      </c>
      <c r="H36" s="321"/>
      <c r="I36" s="321"/>
      <c r="J36" s="321"/>
      <c r="K36" s="319"/>
    </row>
    <row r="37" s="1" customFormat="1" ht="30.75" customHeight="1">
      <c r="B37" s="322"/>
      <c r="C37" s="323"/>
      <c r="D37" s="321"/>
      <c r="E37" s="324" t="s">
        <v>1579</v>
      </c>
      <c r="F37" s="321"/>
      <c r="G37" s="321" t="s">
        <v>1580</v>
      </c>
      <c r="H37" s="321"/>
      <c r="I37" s="321"/>
      <c r="J37" s="321"/>
      <c r="K37" s="319"/>
    </row>
    <row r="38" s="1" customFormat="1" ht="15" customHeight="1">
      <c r="B38" s="322"/>
      <c r="C38" s="323"/>
      <c r="D38" s="321"/>
      <c r="E38" s="324" t="s">
        <v>53</v>
      </c>
      <c r="F38" s="321"/>
      <c r="G38" s="321" t="s">
        <v>1581</v>
      </c>
      <c r="H38" s="321"/>
      <c r="I38" s="321"/>
      <c r="J38" s="321"/>
      <c r="K38" s="319"/>
    </row>
    <row r="39" s="1" customFormat="1" ht="15" customHeight="1">
      <c r="B39" s="322"/>
      <c r="C39" s="323"/>
      <c r="D39" s="321"/>
      <c r="E39" s="324" t="s">
        <v>54</v>
      </c>
      <c r="F39" s="321"/>
      <c r="G39" s="321" t="s">
        <v>1582</v>
      </c>
      <c r="H39" s="321"/>
      <c r="I39" s="321"/>
      <c r="J39" s="321"/>
      <c r="K39" s="319"/>
    </row>
    <row r="40" s="1" customFormat="1" ht="15" customHeight="1">
      <c r="B40" s="322"/>
      <c r="C40" s="323"/>
      <c r="D40" s="321"/>
      <c r="E40" s="324" t="s">
        <v>131</v>
      </c>
      <c r="F40" s="321"/>
      <c r="G40" s="321" t="s">
        <v>1583</v>
      </c>
      <c r="H40" s="321"/>
      <c r="I40" s="321"/>
      <c r="J40" s="321"/>
      <c r="K40" s="319"/>
    </row>
    <row r="41" s="1" customFormat="1" ht="15" customHeight="1">
      <c r="B41" s="322"/>
      <c r="C41" s="323"/>
      <c r="D41" s="321"/>
      <c r="E41" s="324" t="s">
        <v>132</v>
      </c>
      <c r="F41" s="321"/>
      <c r="G41" s="321" t="s">
        <v>1584</v>
      </c>
      <c r="H41" s="321"/>
      <c r="I41" s="321"/>
      <c r="J41" s="321"/>
      <c r="K41" s="319"/>
    </row>
    <row r="42" s="1" customFormat="1" ht="15" customHeight="1">
      <c r="B42" s="322"/>
      <c r="C42" s="323"/>
      <c r="D42" s="321"/>
      <c r="E42" s="324" t="s">
        <v>1585</v>
      </c>
      <c r="F42" s="321"/>
      <c r="G42" s="321" t="s">
        <v>1586</v>
      </c>
      <c r="H42" s="321"/>
      <c r="I42" s="321"/>
      <c r="J42" s="321"/>
      <c r="K42" s="319"/>
    </row>
    <row r="43" s="1" customFormat="1" ht="15" customHeight="1">
      <c r="B43" s="322"/>
      <c r="C43" s="323"/>
      <c r="D43" s="321"/>
      <c r="E43" s="324"/>
      <c r="F43" s="321"/>
      <c r="G43" s="321" t="s">
        <v>1587</v>
      </c>
      <c r="H43" s="321"/>
      <c r="I43" s="321"/>
      <c r="J43" s="321"/>
      <c r="K43" s="319"/>
    </row>
    <row r="44" s="1" customFormat="1" ht="15" customHeight="1">
      <c r="B44" s="322"/>
      <c r="C44" s="323"/>
      <c r="D44" s="321"/>
      <c r="E44" s="324" t="s">
        <v>1588</v>
      </c>
      <c r="F44" s="321"/>
      <c r="G44" s="321" t="s">
        <v>1589</v>
      </c>
      <c r="H44" s="321"/>
      <c r="I44" s="321"/>
      <c r="J44" s="321"/>
      <c r="K44" s="319"/>
    </row>
    <row r="45" s="1" customFormat="1" ht="15" customHeight="1">
      <c r="B45" s="322"/>
      <c r="C45" s="323"/>
      <c r="D45" s="321"/>
      <c r="E45" s="324" t="s">
        <v>134</v>
      </c>
      <c r="F45" s="321"/>
      <c r="G45" s="321" t="s">
        <v>1590</v>
      </c>
      <c r="H45" s="321"/>
      <c r="I45" s="321"/>
      <c r="J45" s="321"/>
      <c r="K45" s="319"/>
    </row>
    <row r="46" s="1" customFormat="1" ht="12.75" customHeight="1">
      <c r="B46" s="322"/>
      <c r="C46" s="323"/>
      <c r="D46" s="321"/>
      <c r="E46" s="321"/>
      <c r="F46" s="321"/>
      <c r="G46" s="321"/>
      <c r="H46" s="321"/>
      <c r="I46" s="321"/>
      <c r="J46" s="321"/>
      <c r="K46" s="319"/>
    </row>
    <row r="47" s="1" customFormat="1" ht="15" customHeight="1">
      <c r="B47" s="322"/>
      <c r="C47" s="323"/>
      <c r="D47" s="321" t="s">
        <v>1591</v>
      </c>
      <c r="E47" s="321"/>
      <c r="F47" s="321"/>
      <c r="G47" s="321"/>
      <c r="H47" s="321"/>
      <c r="I47" s="321"/>
      <c r="J47" s="321"/>
      <c r="K47" s="319"/>
    </row>
    <row r="48" s="1" customFormat="1" ht="15" customHeight="1">
      <c r="B48" s="322"/>
      <c r="C48" s="323"/>
      <c r="D48" s="323"/>
      <c r="E48" s="321" t="s">
        <v>1592</v>
      </c>
      <c r="F48" s="321"/>
      <c r="G48" s="321"/>
      <c r="H48" s="321"/>
      <c r="I48" s="321"/>
      <c r="J48" s="321"/>
      <c r="K48" s="319"/>
    </row>
    <row r="49" s="1" customFormat="1" ht="15" customHeight="1">
      <c r="B49" s="322"/>
      <c r="C49" s="323"/>
      <c r="D49" s="323"/>
      <c r="E49" s="321" t="s">
        <v>1593</v>
      </c>
      <c r="F49" s="321"/>
      <c r="G49" s="321"/>
      <c r="H49" s="321"/>
      <c r="I49" s="321"/>
      <c r="J49" s="321"/>
      <c r="K49" s="319"/>
    </row>
    <row r="50" s="1" customFormat="1" ht="15" customHeight="1">
      <c r="B50" s="322"/>
      <c r="C50" s="323"/>
      <c r="D50" s="323"/>
      <c r="E50" s="321" t="s">
        <v>1594</v>
      </c>
      <c r="F50" s="321"/>
      <c r="G50" s="321"/>
      <c r="H50" s="321"/>
      <c r="I50" s="321"/>
      <c r="J50" s="321"/>
      <c r="K50" s="319"/>
    </row>
    <row r="51" s="1" customFormat="1" ht="15" customHeight="1">
      <c r="B51" s="322"/>
      <c r="C51" s="323"/>
      <c r="D51" s="321" t="s">
        <v>1595</v>
      </c>
      <c r="E51" s="321"/>
      <c r="F51" s="321"/>
      <c r="G51" s="321"/>
      <c r="H51" s="321"/>
      <c r="I51" s="321"/>
      <c r="J51" s="321"/>
      <c r="K51" s="319"/>
    </row>
    <row r="52" s="1" customFormat="1" ht="25.5" customHeight="1">
      <c r="B52" s="317"/>
      <c r="C52" s="318" t="s">
        <v>1596</v>
      </c>
      <c r="D52" s="318"/>
      <c r="E52" s="318"/>
      <c r="F52" s="318"/>
      <c r="G52" s="318"/>
      <c r="H52" s="318"/>
      <c r="I52" s="318"/>
      <c r="J52" s="318"/>
      <c r="K52" s="319"/>
    </row>
    <row r="53" s="1" customFormat="1" ht="5.25" customHeight="1">
      <c r="B53" s="317"/>
      <c r="C53" s="320"/>
      <c r="D53" s="320"/>
      <c r="E53" s="320"/>
      <c r="F53" s="320"/>
      <c r="G53" s="320"/>
      <c r="H53" s="320"/>
      <c r="I53" s="320"/>
      <c r="J53" s="320"/>
      <c r="K53" s="319"/>
    </row>
    <row r="54" s="1" customFormat="1" ht="15" customHeight="1">
      <c r="B54" s="317"/>
      <c r="C54" s="321" t="s">
        <v>1597</v>
      </c>
      <c r="D54" s="321"/>
      <c r="E54" s="321"/>
      <c r="F54" s="321"/>
      <c r="G54" s="321"/>
      <c r="H54" s="321"/>
      <c r="I54" s="321"/>
      <c r="J54" s="321"/>
      <c r="K54" s="319"/>
    </row>
    <row r="55" s="1" customFormat="1" ht="15" customHeight="1">
      <c r="B55" s="317"/>
      <c r="C55" s="321" t="s">
        <v>1598</v>
      </c>
      <c r="D55" s="321"/>
      <c r="E55" s="321"/>
      <c r="F55" s="321"/>
      <c r="G55" s="321"/>
      <c r="H55" s="321"/>
      <c r="I55" s="321"/>
      <c r="J55" s="321"/>
      <c r="K55" s="319"/>
    </row>
    <row r="56" s="1" customFormat="1" ht="12.75" customHeight="1">
      <c r="B56" s="317"/>
      <c r="C56" s="321"/>
      <c r="D56" s="321"/>
      <c r="E56" s="321"/>
      <c r="F56" s="321"/>
      <c r="G56" s="321"/>
      <c r="H56" s="321"/>
      <c r="I56" s="321"/>
      <c r="J56" s="321"/>
      <c r="K56" s="319"/>
    </row>
    <row r="57" s="1" customFormat="1" ht="15" customHeight="1">
      <c r="B57" s="317"/>
      <c r="C57" s="321" t="s">
        <v>1599</v>
      </c>
      <c r="D57" s="321"/>
      <c r="E57" s="321"/>
      <c r="F57" s="321"/>
      <c r="G57" s="321"/>
      <c r="H57" s="321"/>
      <c r="I57" s="321"/>
      <c r="J57" s="321"/>
      <c r="K57" s="319"/>
    </row>
    <row r="58" s="1" customFormat="1" ht="15" customHeight="1">
      <c r="B58" s="317"/>
      <c r="C58" s="323"/>
      <c r="D58" s="321" t="s">
        <v>1600</v>
      </c>
      <c r="E58" s="321"/>
      <c r="F58" s="321"/>
      <c r="G58" s="321"/>
      <c r="H58" s="321"/>
      <c r="I58" s="321"/>
      <c r="J58" s="321"/>
      <c r="K58" s="319"/>
    </row>
    <row r="59" s="1" customFormat="1" ht="15" customHeight="1">
      <c r="B59" s="317"/>
      <c r="C59" s="323"/>
      <c r="D59" s="321" t="s">
        <v>1601</v>
      </c>
      <c r="E59" s="321"/>
      <c r="F59" s="321"/>
      <c r="G59" s="321"/>
      <c r="H59" s="321"/>
      <c r="I59" s="321"/>
      <c r="J59" s="321"/>
      <c r="K59" s="319"/>
    </row>
    <row r="60" s="1" customFormat="1" ht="15" customHeight="1">
      <c r="B60" s="317"/>
      <c r="C60" s="323"/>
      <c r="D60" s="321" t="s">
        <v>1602</v>
      </c>
      <c r="E60" s="321"/>
      <c r="F60" s="321"/>
      <c r="G60" s="321"/>
      <c r="H60" s="321"/>
      <c r="I60" s="321"/>
      <c r="J60" s="321"/>
      <c r="K60" s="319"/>
    </row>
    <row r="61" s="1" customFormat="1" ht="15" customHeight="1">
      <c r="B61" s="317"/>
      <c r="C61" s="323"/>
      <c r="D61" s="321" t="s">
        <v>1603</v>
      </c>
      <c r="E61" s="321"/>
      <c r="F61" s="321"/>
      <c r="G61" s="321"/>
      <c r="H61" s="321"/>
      <c r="I61" s="321"/>
      <c r="J61" s="321"/>
      <c r="K61" s="319"/>
    </row>
    <row r="62" s="1" customFormat="1" ht="15" customHeight="1">
      <c r="B62" s="317"/>
      <c r="C62" s="323"/>
      <c r="D62" s="326" t="s">
        <v>1604</v>
      </c>
      <c r="E62" s="326"/>
      <c r="F62" s="326"/>
      <c r="G62" s="326"/>
      <c r="H62" s="326"/>
      <c r="I62" s="326"/>
      <c r="J62" s="326"/>
      <c r="K62" s="319"/>
    </row>
    <row r="63" s="1" customFormat="1" ht="15" customHeight="1">
      <c r="B63" s="317"/>
      <c r="C63" s="323"/>
      <c r="D63" s="321" t="s">
        <v>1605</v>
      </c>
      <c r="E63" s="321"/>
      <c r="F63" s="321"/>
      <c r="G63" s="321"/>
      <c r="H63" s="321"/>
      <c r="I63" s="321"/>
      <c r="J63" s="321"/>
      <c r="K63" s="319"/>
    </row>
    <row r="64" s="1" customFormat="1" ht="12.75" customHeight="1">
      <c r="B64" s="317"/>
      <c r="C64" s="323"/>
      <c r="D64" s="323"/>
      <c r="E64" s="327"/>
      <c r="F64" s="323"/>
      <c r="G64" s="323"/>
      <c r="H64" s="323"/>
      <c r="I64" s="323"/>
      <c r="J64" s="323"/>
      <c r="K64" s="319"/>
    </row>
    <row r="65" s="1" customFormat="1" ht="15" customHeight="1">
      <c r="B65" s="317"/>
      <c r="C65" s="323"/>
      <c r="D65" s="321" t="s">
        <v>1606</v>
      </c>
      <c r="E65" s="321"/>
      <c r="F65" s="321"/>
      <c r="G65" s="321"/>
      <c r="H65" s="321"/>
      <c r="I65" s="321"/>
      <c r="J65" s="321"/>
      <c r="K65" s="319"/>
    </row>
    <row r="66" s="1" customFormat="1" ht="15" customHeight="1">
      <c r="B66" s="317"/>
      <c r="C66" s="323"/>
      <c r="D66" s="326" t="s">
        <v>1607</v>
      </c>
      <c r="E66" s="326"/>
      <c r="F66" s="326"/>
      <c r="G66" s="326"/>
      <c r="H66" s="326"/>
      <c r="I66" s="326"/>
      <c r="J66" s="326"/>
      <c r="K66" s="319"/>
    </row>
    <row r="67" s="1" customFormat="1" ht="15" customHeight="1">
      <c r="B67" s="317"/>
      <c r="C67" s="323"/>
      <c r="D67" s="321" t="s">
        <v>1608</v>
      </c>
      <c r="E67" s="321"/>
      <c r="F67" s="321"/>
      <c r="G67" s="321"/>
      <c r="H67" s="321"/>
      <c r="I67" s="321"/>
      <c r="J67" s="321"/>
      <c r="K67" s="319"/>
    </row>
    <row r="68" s="1" customFormat="1" ht="15" customHeight="1">
      <c r="B68" s="317"/>
      <c r="C68" s="323"/>
      <c r="D68" s="321" t="s">
        <v>1609</v>
      </c>
      <c r="E68" s="321"/>
      <c r="F68" s="321"/>
      <c r="G68" s="321"/>
      <c r="H68" s="321"/>
      <c r="I68" s="321"/>
      <c r="J68" s="321"/>
      <c r="K68" s="319"/>
    </row>
    <row r="69" s="1" customFormat="1" ht="15" customHeight="1">
      <c r="B69" s="317"/>
      <c r="C69" s="323"/>
      <c r="D69" s="321" t="s">
        <v>1610</v>
      </c>
      <c r="E69" s="321"/>
      <c r="F69" s="321"/>
      <c r="G69" s="321"/>
      <c r="H69" s="321"/>
      <c r="I69" s="321"/>
      <c r="J69" s="321"/>
      <c r="K69" s="319"/>
    </row>
    <row r="70" s="1" customFormat="1" ht="15" customHeight="1">
      <c r="B70" s="317"/>
      <c r="C70" s="323"/>
      <c r="D70" s="321" t="s">
        <v>1611</v>
      </c>
      <c r="E70" s="321"/>
      <c r="F70" s="321"/>
      <c r="G70" s="321"/>
      <c r="H70" s="321"/>
      <c r="I70" s="321"/>
      <c r="J70" s="321"/>
      <c r="K70" s="319"/>
    </row>
    <row r="71" s="1" customFormat="1" ht="12.75" customHeight="1">
      <c r="B71" s="328"/>
      <c r="C71" s="329"/>
      <c r="D71" s="329"/>
      <c r="E71" s="329"/>
      <c r="F71" s="329"/>
      <c r="G71" s="329"/>
      <c r="H71" s="329"/>
      <c r="I71" s="329"/>
      <c r="J71" s="329"/>
      <c r="K71" s="330"/>
    </row>
    <row r="72" s="1" customFormat="1" ht="18.75" customHeight="1">
      <c r="B72" s="331"/>
      <c r="C72" s="331"/>
      <c r="D72" s="331"/>
      <c r="E72" s="331"/>
      <c r="F72" s="331"/>
      <c r="G72" s="331"/>
      <c r="H72" s="331"/>
      <c r="I72" s="331"/>
      <c r="J72" s="331"/>
      <c r="K72" s="332"/>
    </row>
    <row r="73" s="1" customFormat="1" ht="18.75" customHeight="1">
      <c r="B73" s="332"/>
      <c r="C73" s="332"/>
      <c r="D73" s="332"/>
      <c r="E73" s="332"/>
      <c r="F73" s="332"/>
      <c r="G73" s="332"/>
      <c r="H73" s="332"/>
      <c r="I73" s="332"/>
      <c r="J73" s="332"/>
      <c r="K73" s="332"/>
    </row>
    <row r="74" s="1" customFormat="1" ht="7.5" customHeight="1">
      <c r="B74" s="333"/>
      <c r="C74" s="334"/>
      <c r="D74" s="334"/>
      <c r="E74" s="334"/>
      <c r="F74" s="334"/>
      <c r="G74" s="334"/>
      <c r="H74" s="334"/>
      <c r="I74" s="334"/>
      <c r="J74" s="334"/>
      <c r="K74" s="335"/>
    </row>
    <row r="75" s="1" customFormat="1" ht="45" customHeight="1">
      <c r="B75" s="336"/>
      <c r="C75" s="337" t="s">
        <v>1612</v>
      </c>
      <c r="D75" s="337"/>
      <c r="E75" s="337"/>
      <c r="F75" s="337"/>
      <c r="G75" s="337"/>
      <c r="H75" s="337"/>
      <c r="I75" s="337"/>
      <c r="J75" s="337"/>
      <c r="K75" s="338"/>
    </row>
    <row r="76" s="1" customFormat="1" ht="17.25" customHeight="1">
      <c r="B76" s="336"/>
      <c r="C76" s="339" t="s">
        <v>1613</v>
      </c>
      <c r="D76" s="339"/>
      <c r="E76" s="339"/>
      <c r="F76" s="339" t="s">
        <v>1614</v>
      </c>
      <c r="G76" s="340"/>
      <c r="H76" s="339" t="s">
        <v>54</v>
      </c>
      <c r="I76" s="339" t="s">
        <v>57</v>
      </c>
      <c r="J76" s="339" t="s">
        <v>1615</v>
      </c>
      <c r="K76" s="338"/>
    </row>
    <row r="77" s="1" customFormat="1" ht="17.25" customHeight="1">
      <c r="B77" s="336"/>
      <c r="C77" s="341" t="s">
        <v>1616</v>
      </c>
      <c r="D77" s="341"/>
      <c r="E77" s="341"/>
      <c r="F77" s="342" t="s">
        <v>1617</v>
      </c>
      <c r="G77" s="343"/>
      <c r="H77" s="341"/>
      <c r="I77" s="341"/>
      <c r="J77" s="341" t="s">
        <v>1618</v>
      </c>
      <c r="K77" s="338"/>
    </row>
    <row r="78" s="1" customFormat="1" ht="5.25" customHeight="1">
      <c r="B78" s="336"/>
      <c r="C78" s="344"/>
      <c r="D78" s="344"/>
      <c r="E78" s="344"/>
      <c r="F78" s="344"/>
      <c r="G78" s="345"/>
      <c r="H78" s="344"/>
      <c r="I78" s="344"/>
      <c r="J78" s="344"/>
      <c r="K78" s="338"/>
    </row>
    <row r="79" s="1" customFormat="1" ht="15" customHeight="1">
      <c r="B79" s="336"/>
      <c r="C79" s="324" t="s">
        <v>53</v>
      </c>
      <c r="D79" s="344"/>
      <c r="E79" s="344"/>
      <c r="F79" s="346" t="s">
        <v>1619</v>
      </c>
      <c r="G79" s="345"/>
      <c r="H79" s="324" t="s">
        <v>1620</v>
      </c>
      <c r="I79" s="324" t="s">
        <v>1621</v>
      </c>
      <c r="J79" s="324">
        <v>20</v>
      </c>
      <c r="K79" s="338"/>
    </row>
    <row r="80" s="1" customFormat="1" ht="15" customHeight="1">
      <c r="B80" s="336"/>
      <c r="C80" s="324" t="s">
        <v>1622</v>
      </c>
      <c r="D80" s="324"/>
      <c r="E80" s="324"/>
      <c r="F80" s="346" t="s">
        <v>1619</v>
      </c>
      <c r="G80" s="345"/>
      <c r="H80" s="324" t="s">
        <v>1623</v>
      </c>
      <c r="I80" s="324" t="s">
        <v>1621</v>
      </c>
      <c r="J80" s="324">
        <v>120</v>
      </c>
      <c r="K80" s="338"/>
    </row>
    <row r="81" s="1" customFormat="1" ht="15" customHeight="1">
      <c r="B81" s="347"/>
      <c r="C81" s="324" t="s">
        <v>1624</v>
      </c>
      <c r="D81" s="324"/>
      <c r="E81" s="324"/>
      <c r="F81" s="346" t="s">
        <v>1625</v>
      </c>
      <c r="G81" s="345"/>
      <c r="H81" s="324" t="s">
        <v>1626</v>
      </c>
      <c r="I81" s="324" t="s">
        <v>1621</v>
      </c>
      <c r="J81" s="324">
        <v>50</v>
      </c>
      <c r="K81" s="338"/>
    </row>
    <row r="82" s="1" customFormat="1" ht="15" customHeight="1">
      <c r="B82" s="347"/>
      <c r="C82" s="324" t="s">
        <v>1627</v>
      </c>
      <c r="D82" s="324"/>
      <c r="E82" s="324"/>
      <c r="F82" s="346" t="s">
        <v>1619</v>
      </c>
      <c r="G82" s="345"/>
      <c r="H82" s="324" t="s">
        <v>1628</v>
      </c>
      <c r="I82" s="324" t="s">
        <v>1629</v>
      </c>
      <c r="J82" s="324"/>
      <c r="K82" s="338"/>
    </row>
    <row r="83" s="1" customFormat="1" ht="15" customHeight="1">
      <c r="B83" s="347"/>
      <c r="C83" s="348" t="s">
        <v>1630</v>
      </c>
      <c r="D83" s="348"/>
      <c r="E83" s="348"/>
      <c r="F83" s="349" t="s">
        <v>1625</v>
      </c>
      <c r="G83" s="348"/>
      <c r="H83" s="348" t="s">
        <v>1631</v>
      </c>
      <c r="I83" s="348" t="s">
        <v>1621</v>
      </c>
      <c r="J83" s="348">
        <v>15</v>
      </c>
      <c r="K83" s="338"/>
    </row>
    <row r="84" s="1" customFormat="1" ht="15" customHeight="1">
      <c r="B84" s="347"/>
      <c r="C84" s="348" t="s">
        <v>1632</v>
      </c>
      <c r="D84" s="348"/>
      <c r="E84" s="348"/>
      <c r="F84" s="349" t="s">
        <v>1625</v>
      </c>
      <c r="G84" s="348"/>
      <c r="H84" s="348" t="s">
        <v>1633</v>
      </c>
      <c r="I84" s="348" t="s">
        <v>1621</v>
      </c>
      <c r="J84" s="348">
        <v>15</v>
      </c>
      <c r="K84" s="338"/>
    </row>
    <row r="85" s="1" customFormat="1" ht="15" customHeight="1">
      <c r="B85" s="347"/>
      <c r="C85" s="348" t="s">
        <v>1634</v>
      </c>
      <c r="D85" s="348"/>
      <c r="E85" s="348"/>
      <c r="F85" s="349" t="s">
        <v>1625</v>
      </c>
      <c r="G85" s="348"/>
      <c r="H85" s="348" t="s">
        <v>1635</v>
      </c>
      <c r="I85" s="348" t="s">
        <v>1621</v>
      </c>
      <c r="J85" s="348">
        <v>20</v>
      </c>
      <c r="K85" s="338"/>
    </row>
    <row r="86" s="1" customFormat="1" ht="15" customHeight="1">
      <c r="B86" s="347"/>
      <c r="C86" s="348" t="s">
        <v>1636</v>
      </c>
      <c r="D86" s="348"/>
      <c r="E86" s="348"/>
      <c r="F86" s="349" t="s">
        <v>1625</v>
      </c>
      <c r="G86" s="348"/>
      <c r="H86" s="348" t="s">
        <v>1637</v>
      </c>
      <c r="I86" s="348" t="s">
        <v>1621</v>
      </c>
      <c r="J86" s="348">
        <v>20</v>
      </c>
      <c r="K86" s="338"/>
    </row>
    <row r="87" s="1" customFormat="1" ht="15" customHeight="1">
      <c r="B87" s="347"/>
      <c r="C87" s="324" t="s">
        <v>1638</v>
      </c>
      <c r="D87" s="324"/>
      <c r="E87" s="324"/>
      <c r="F87" s="346" t="s">
        <v>1625</v>
      </c>
      <c r="G87" s="345"/>
      <c r="H87" s="324" t="s">
        <v>1639</v>
      </c>
      <c r="I87" s="324" t="s">
        <v>1621</v>
      </c>
      <c r="J87" s="324">
        <v>50</v>
      </c>
      <c r="K87" s="338"/>
    </row>
    <row r="88" s="1" customFormat="1" ht="15" customHeight="1">
      <c r="B88" s="347"/>
      <c r="C88" s="324" t="s">
        <v>1640</v>
      </c>
      <c r="D88" s="324"/>
      <c r="E88" s="324"/>
      <c r="F88" s="346" t="s">
        <v>1625</v>
      </c>
      <c r="G88" s="345"/>
      <c r="H88" s="324" t="s">
        <v>1641</v>
      </c>
      <c r="I88" s="324" t="s">
        <v>1621</v>
      </c>
      <c r="J88" s="324">
        <v>20</v>
      </c>
      <c r="K88" s="338"/>
    </row>
    <row r="89" s="1" customFormat="1" ht="15" customHeight="1">
      <c r="B89" s="347"/>
      <c r="C89" s="324" t="s">
        <v>1642</v>
      </c>
      <c r="D89" s="324"/>
      <c r="E89" s="324"/>
      <c r="F89" s="346" t="s">
        <v>1625</v>
      </c>
      <c r="G89" s="345"/>
      <c r="H89" s="324" t="s">
        <v>1643</v>
      </c>
      <c r="I89" s="324" t="s">
        <v>1621</v>
      </c>
      <c r="J89" s="324">
        <v>20</v>
      </c>
      <c r="K89" s="338"/>
    </row>
    <row r="90" s="1" customFormat="1" ht="15" customHeight="1">
      <c r="B90" s="347"/>
      <c r="C90" s="324" t="s">
        <v>1644</v>
      </c>
      <c r="D90" s="324"/>
      <c r="E90" s="324"/>
      <c r="F90" s="346" t="s">
        <v>1625</v>
      </c>
      <c r="G90" s="345"/>
      <c r="H90" s="324" t="s">
        <v>1645</v>
      </c>
      <c r="I90" s="324" t="s">
        <v>1621</v>
      </c>
      <c r="J90" s="324">
        <v>50</v>
      </c>
      <c r="K90" s="338"/>
    </row>
    <row r="91" s="1" customFormat="1" ht="15" customHeight="1">
      <c r="B91" s="347"/>
      <c r="C91" s="324" t="s">
        <v>1646</v>
      </c>
      <c r="D91" s="324"/>
      <c r="E91" s="324"/>
      <c r="F91" s="346" t="s">
        <v>1625</v>
      </c>
      <c r="G91" s="345"/>
      <c r="H91" s="324" t="s">
        <v>1646</v>
      </c>
      <c r="I91" s="324" t="s">
        <v>1621</v>
      </c>
      <c r="J91" s="324">
        <v>50</v>
      </c>
      <c r="K91" s="338"/>
    </row>
    <row r="92" s="1" customFormat="1" ht="15" customHeight="1">
      <c r="B92" s="347"/>
      <c r="C92" s="324" t="s">
        <v>1647</v>
      </c>
      <c r="D92" s="324"/>
      <c r="E92" s="324"/>
      <c r="F92" s="346" t="s">
        <v>1625</v>
      </c>
      <c r="G92" s="345"/>
      <c r="H92" s="324" t="s">
        <v>1648</v>
      </c>
      <c r="I92" s="324" t="s">
        <v>1621</v>
      </c>
      <c r="J92" s="324">
        <v>255</v>
      </c>
      <c r="K92" s="338"/>
    </row>
    <row r="93" s="1" customFormat="1" ht="15" customHeight="1">
      <c r="B93" s="347"/>
      <c r="C93" s="324" t="s">
        <v>1649</v>
      </c>
      <c r="D93" s="324"/>
      <c r="E93" s="324"/>
      <c r="F93" s="346" t="s">
        <v>1619</v>
      </c>
      <c r="G93" s="345"/>
      <c r="H93" s="324" t="s">
        <v>1650</v>
      </c>
      <c r="I93" s="324" t="s">
        <v>1651</v>
      </c>
      <c r="J93" s="324"/>
      <c r="K93" s="338"/>
    </row>
    <row r="94" s="1" customFormat="1" ht="15" customHeight="1">
      <c r="B94" s="347"/>
      <c r="C94" s="324" t="s">
        <v>1652</v>
      </c>
      <c r="D94" s="324"/>
      <c r="E94" s="324"/>
      <c r="F94" s="346" t="s">
        <v>1619</v>
      </c>
      <c r="G94" s="345"/>
      <c r="H94" s="324" t="s">
        <v>1653</v>
      </c>
      <c r="I94" s="324" t="s">
        <v>1654</v>
      </c>
      <c r="J94" s="324"/>
      <c r="K94" s="338"/>
    </row>
    <row r="95" s="1" customFormat="1" ht="15" customHeight="1">
      <c r="B95" s="347"/>
      <c r="C95" s="324" t="s">
        <v>1655</v>
      </c>
      <c r="D95" s="324"/>
      <c r="E95" s="324"/>
      <c r="F95" s="346" t="s">
        <v>1619</v>
      </c>
      <c r="G95" s="345"/>
      <c r="H95" s="324" t="s">
        <v>1655</v>
      </c>
      <c r="I95" s="324" t="s">
        <v>1654</v>
      </c>
      <c r="J95" s="324"/>
      <c r="K95" s="338"/>
    </row>
    <row r="96" s="1" customFormat="1" ht="15" customHeight="1">
      <c r="B96" s="347"/>
      <c r="C96" s="324" t="s">
        <v>38</v>
      </c>
      <c r="D96" s="324"/>
      <c r="E96" s="324"/>
      <c r="F96" s="346" t="s">
        <v>1619</v>
      </c>
      <c r="G96" s="345"/>
      <c r="H96" s="324" t="s">
        <v>1656</v>
      </c>
      <c r="I96" s="324" t="s">
        <v>1654</v>
      </c>
      <c r="J96" s="324"/>
      <c r="K96" s="338"/>
    </row>
    <row r="97" s="1" customFormat="1" ht="15" customHeight="1">
      <c r="B97" s="347"/>
      <c r="C97" s="324" t="s">
        <v>48</v>
      </c>
      <c r="D97" s="324"/>
      <c r="E97" s="324"/>
      <c r="F97" s="346" t="s">
        <v>1619</v>
      </c>
      <c r="G97" s="345"/>
      <c r="H97" s="324" t="s">
        <v>1657</v>
      </c>
      <c r="I97" s="324" t="s">
        <v>1654</v>
      </c>
      <c r="J97" s="324"/>
      <c r="K97" s="338"/>
    </row>
    <row r="98" s="1" customFormat="1" ht="15" customHeight="1">
      <c r="B98" s="350"/>
      <c r="C98" s="351"/>
      <c r="D98" s="351"/>
      <c r="E98" s="351"/>
      <c r="F98" s="351"/>
      <c r="G98" s="351"/>
      <c r="H98" s="351"/>
      <c r="I98" s="351"/>
      <c r="J98" s="351"/>
      <c r="K98" s="352"/>
    </row>
    <row r="99" s="1" customFormat="1" ht="18.75" customHeight="1">
      <c r="B99" s="353"/>
      <c r="C99" s="354"/>
      <c r="D99" s="354"/>
      <c r="E99" s="354"/>
      <c r="F99" s="354"/>
      <c r="G99" s="354"/>
      <c r="H99" s="354"/>
      <c r="I99" s="354"/>
      <c r="J99" s="354"/>
      <c r="K99" s="353"/>
    </row>
    <row r="100" s="1" customFormat="1" ht="18.75" customHeight="1"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</row>
    <row r="101" s="1" customFormat="1" ht="7.5" customHeight="1">
      <c r="B101" s="333"/>
      <c r="C101" s="334"/>
      <c r="D101" s="334"/>
      <c r="E101" s="334"/>
      <c r="F101" s="334"/>
      <c r="G101" s="334"/>
      <c r="H101" s="334"/>
      <c r="I101" s="334"/>
      <c r="J101" s="334"/>
      <c r="K101" s="335"/>
    </row>
    <row r="102" s="1" customFormat="1" ht="45" customHeight="1">
      <c r="B102" s="336"/>
      <c r="C102" s="337" t="s">
        <v>1658</v>
      </c>
      <c r="D102" s="337"/>
      <c r="E102" s="337"/>
      <c r="F102" s="337"/>
      <c r="G102" s="337"/>
      <c r="H102" s="337"/>
      <c r="I102" s="337"/>
      <c r="J102" s="337"/>
      <c r="K102" s="338"/>
    </row>
    <row r="103" s="1" customFormat="1" ht="17.25" customHeight="1">
      <c r="B103" s="336"/>
      <c r="C103" s="339" t="s">
        <v>1613</v>
      </c>
      <c r="D103" s="339"/>
      <c r="E103" s="339"/>
      <c r="F103" s="339" t="s">
        <v>1614</v>
      </c>
      <c r="G103" s="340"/>
      <c r="H103" s="339" t="s">
        <v>54</v>
      </c>
      <c r="I103" s="339" t="s">
        <v>57</v>
      </c>
      <c r="J103" s="339" t="s">
        <v>1615</v>
      </c>
      <c r="K103" s="338"/>
    </row>
    <row r="104" s="1" customFormat="1" ht="17.25" customHeight="1">
      <c r="B104" s="336"/>
      <c r="C104" s="341" t="s">
        <v>1616</v>
      </c>
      <c r="D104" s="341"/>
      <c r="E104" s="341"/>
      <c r="F104" s="342" t="s">
        <v>1617</v>
      </c>
      <c r="G104" s="343"/>
      <c r="H104" s="341"/>
      <c r="I104" s="341"/>
      <c r="J104" s="341" t="s">
        <v>1618</v>
      </c>
      <c r="K104" s="338"/>
    </row>
    <row r="105" s="1" customFormat="1" ht="5.25" customHeight="1">
      <c r="B105" s="336"/>
      <c r="C105" s="339"/>
      <c r="D105" s="339"/>
      <c r="E105" s="339"/>
      <c r="F105" s="339"/>
      <c r="G105" s="355"/>
      <c r="H105" s="339"/>
      <c r="I105" s="339"/>
      <c r="J105" s="339"/>
      <c r="K105" s="338"/>
    </row>
    <row r="106" s="1" customFormat="1" ht="15" customHeight="1">
      <c r="B106" s="336"/>
      <c r="C106" s="324" t="s">
        <v>53</v>
      </c>
      <c r="D106" s="344"/>
      <c r="E106" s="344"/>
      <c r="F106" s="346" t="s">
        <v>1619</v>
      </c>
      <c r="G106" s="355"/>
      <c r="H106" s="324" t="s">
        <v>1659</v>
      </c>
      <c r="I106" s="324" t="s">
        <v>1621</v>
      </c>
      <c r="J106" s="324">
        <v>20</v>
      </c>
      <c r="K106" s="338"/>
    </row>
    <row r="107" s="1" customFormat="1" ht="15" customHeight="1">
      <c r="B107" s="336"/>
      <c r="C107" s="324" t="s">
        <v>1622</v>
      </c>
      <c r="D107" s="324"/>
      <c r="E107" s="324"/>
      <c r="F107" s="346" t="s">
        <v>1619</v>
      </c>
      <c r="G107" s="324"/>
      <c r="H107" s="324" t="s">
        <v>1659</v>
      </c>
      <c r="I107" s="324" t="s">
        <v>1621</v>
      </c>
      <c r="J107" s="324">
        <v>120</v>
      </c>
      <c r="K107" s="338"/>
    </row>
    <row r="108" s="1" customFormat="1" ht="15" customHeight="1">
      <c r="B108" s="347"/>
      <c r="C108" s="324" t="s">
        <v>1624</v>
      </c>
      <c r="D108" s="324"/>
      <c r="E108" s="324"/>
      <c r="F108" s="346" t="s">
        <v>1625</v>
      </c>
      <c r="G108" s="324"/>
      <c r="H108" s="324" t="s">
        <v>1659</v>
      </c>
      <c r="I108" s="324" t="s">
        <v>1621</v>
      </c>
      <c r="J108" s="324">
        <v>50</v>
      </c>
      <c r="K108" s="338"/>
    </row>
    <row r="109" s="1" customFormat="1" ht="15" customHeight="1">
      <c r="B109" s="347"/>
      <c r="C109" s="324" t="s">
        <v>1627</v>
      </c>
      <c r="D109" s="324"/>
      <c r="E109" s="324"/>
      <c r="F109" s="346" t="s">
        <v>1619</v>
      </c>
      <c r="G109" s="324"/>
      <c r="H109" s="324" t="s">
        <v>1659</v>
      </c>
      <c r="I109" s="324" t="s">
        <v>1629</v>
      </c>
      <c r="J109" s="324"/>
      <c r="K109" s="338"/>
    </row>
    <row r="110" s="1" customFormat="1" ht="15" customHeight="1">
      <c r="B110" s="347"/>
      <c r="C110" s="324" t="s">
        <v>1638</v>
      </c>
      <c r="D110" s="324"/>
      <c r="E110" s="324"/>
      <c r="F110" s="346" t="s">
        <v>1625</v>
      </c>
      <c r="G110" s="324"/>
      <c r="H110" s="324" t="s">
        <v>1659</v>
      </c>
      <c r="I110" s="324" t="s">
        <v>1621</v>
      </c>
      <c r="J110" s="324">
        <v>50</v>
      </c>
      <c r="K110" s="338"/>
    </row>
    <row r="111" s="1" customFormat="1" ht="15" customHeight="1">
      <c r="B111" s="347"/>
      <c r="C111" s="324" t="s">
        <v>1646</v>
      </c>
      <c r="D111" s="324"/>
      <c r="E111" s="324"/>
      <c r="F111" s="346" t="s">
        <v>1625</v>
      </c>
      <c r="G111" s="324"/>
      <c r="H111" s="324" t="s">
        <v>1659</v>
      </c>
      <c r="I111" s="324" t="s">
        <v>1621</v>
      </c>
      <c r="J111" s="324">
        <v>50</v>
      </c>
      <c r="K111" s="338"/>
    </row>
    <row r="112" s="1" customFormat="1" ht="15" customHeight="1">
      <c r="B112" s="347"/>
      <c r="C112" s="324" t="s">
        <v>1644</v>
      </c>
      <c r="D112" s="324"/>
      <c r="E112" s="324"/>
      <c r="F112" s="346" t="s">
        <v>1625</v>
      </c>
      <c r="G112" s="324"/>
      <c r="H112" s="324" t="s">
        <v>1659</v>
      </c>
      <c r="I112" s="324" t="s">
        <v>1621</v>
      </c>
      <c r="J112" s="324">
        <v>50</v>
      </c>
      <c r="K112" s="338"/>
    </row>
    <row r="113" s="1" customFormat="1" ht="15" customHeight="1">
      <c r="B113" s="347"/>
      <c r="C113" s="324" t="s">
        <v>53</v>
      </c>
      <c r="D113" s="324"/>
      <c r="E113" s="324"/>
      <c r="F113" s="346" t="s">
        <v>1619</v>
      </c>
      <c r="G113" s="324"/>
      <c r="H113" s="324" t="s">
        <v>1660</v>
      </c>
      <c r="I113" s="324" t="s">
        <v>1621</v>
      </c>
      <c r="J113" s="324">
        <v>20</v>
      </c>
      <c r="K113" s="338"/>
    </row>
    <row r="114" s="1" customFormat="1" ht="15" customHeight="1">
      <c r="B114" s="347"/>
      <c r="C114" s="324" t="s">
        <v>1661</v>
      </c>
      <c r="D114" s="324"/>
      <c r="E114" s="324"/>
      <c r="F114" s="346" t="s">
        <v>1619</v>
      </c>
      <c r="G114" s="324"/>
      <c r="H114" s="324" t="s">
        <v>1662</v>
      </c>
      <c r="I114" s="324" t="s">
        <v>1621</v>
      </c>
      <c r="J114" s="324">
        <v>120</v>
      </c>
      <c r="K114" s="338"/>
    </row>
    <row r="115" s="1" customFormat="1" ht="15" customHeight="1">
      <c r="B115" s="347"/>
      <c r="C115" s="324" t="s">
        <v>38</v>
      </c>
      <c r="D115" s="324"/>
      <c r="E115" s="324"/>
      <c r="F115" s="346" t="s">
        <v>1619</v>
      </c>
      <c r="G115" s="324"/>
      <c r="H115" s="324" t="s">
        <v>1663</v>
      </c>
      <c r="I115" s="324" t="s">
        <v>1654</v>
      </c>
      <c r="J115" s="324"/>
      <c r="K115" s="338"/>
    </row>
    <row r="116" s="1" customFormat="1" ht="15" customHeight="1">
      <c r="B116" s="347"/>
      <c r="C116" s="324" t="s">
        <v>48</v>
      </c>
      <c r="D116" s="324"/>
      <c r="E116" s="324"/>
      <c r="F116" s="346" t="s">
        <v>1619</v>
      </c>
      <c r="G116" s="324"/>
      <c r="H116" s="324" t="s">
        <v>1664</v>
      </c>
      <c r="I116" s="324" t="s">
        <v>1654</v>
      </c>
      <c r="J116" s="324"/>
      <c r="K116" s="338"/>
    </row>
    <row r="117" s="1" customFormat="1" ht="15" customHeight="1">
      <c r="B117" s="347"/>
      <c r="C117" s="324" t="s">
        <v>57</v>
      </c>
      <c r="D117" s="324"/>
      <c r="E117" s="324"/>
      <c r="F117" s="346" t="s">
        <v>1619</v>
      </c>
      <c r="G117" s="324"/>
      <c r="H117" s="324" t="s">
        <v>1665</v>
      </c>
      <c r="I117" s="324" t="s">
        <v>1666</v>
      </c>
      <c r="J117" s="324"/>
      <c r="K117" s="338"/>
    </row>
    <row r="118" s="1" customFormat="1" ht="15" customHeight="1">
      <c r="B118" s="350"/>
      <c r="C118" s="356"/>
      <c r="D118" s="356"/>
      <c r="E118" s="356"/>
      <c r="F118" s="356"/>
      <c r="G118" s="356"/>
      <c r="H118" s="356"/>
      <c r="I118" s="356"/>
      <c r="J118" s="356"/>
      <c r="K118" s="352"/>
    </row>
    <row r="119" s="1" customFormat="1" ht="18.75" customHeight="1">
      <c r="B119" s="357"/>
      <c r="C119" s="321"/>
      <c r="D119" s="321"/>
      <c r="E119" s="321"/>
      <c r="F119" s="358"/>
      <c r="G119" s="321"/>
      <c r="H119" s="321"/>
      <c r="I119" s="321"/>
      <c r="J119" s="321"/>
      <c r="K119" s="357"/>
    </row>
    <row r="120" s="1" customFormat="1" ht="18.75" customHeight="1"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</row>
    <row r="121" s="1" customFormat="1" ht="7.5" customHeight="1">
      <c r="B121" s="359"/>
      <c r="C121" s="360"/>
      <c r="D121" s="360"/>
      <c r="E121" s="360"/>
      <c r="F121" s="360"/>
      <c r="G121" s="360"/>
      <c r="H121" s="360"/>
      <c r="I121" s="360"/>
      <c r="J121" s="360"/>
      <c r="K121" s="361"/>
    </row>
    <row r="122" s="1" customFormat="1" ht="45" customHeight="1">
      <c r="B122" s="362"/>
      <c r="C122" s="315" t="s">
        <v>1667</v>
      </c>
      <c r="D122" s="315"/>
      <c r="E122" s="315"/>
      <c r="F122" s="315"/>
      <c r="G122" s="315"/>
      <c r="H122" s="315"/>
      <c r="I122" s="315"/>
      <c r="J122" s="315"/>
      <c r="K122" s="363"/>
    </row>
    <row r="123" s="1" customFormat="1" ht="17.25" customHeight="1">
      <c r="B123" s="364"/>
      <c r="C123" s="339" t="s">
        <v>1613</v>
      </c>
      <c r="D123" s="339"/>
      <c r="E123" s="339"/>
      <c r="F123" s="339" t="s">
        <v>1614</v>
      </c>
      <c r="G123" s="340"/>
      <c r="H123" s="339" t="s">
        <v>54</v>
      </c>
      <c r="I123" s="339" t="s">
        <v>57</v>
      </c>
      <c r="J123" s="339" t="s">
        <v>1615</v>
      </c>
      <c r="K123" s="365"/>
    </row>
    <row r="124" s="1" customFormat="1" ht="17.25" customHeight="1">
      <c r="B124" s="364"/>
      <c r="C124" s="341" t="s">
        <v>1616</v>
      </c>
      <c r="D124" s="341"/>
      <c r="E124" s="341"/>
      <c r="F124" s="342" t="s">
        <v>1617</v>
      </c>
      <c r="G124" s="343"/>
      <c r="H124" s="341"/>
      <c r="I124" s="341"/>
      <c r="J124" s="341" t="s">
        <v>1618</v>
      </c>
      <c r="K124" s="365"/>
    </row>
    <row r="125" s="1" customFormat="1" ht="5.25" customHeight="1">
      <c r="B125" s="366"/>
      <c r="C125" s="344"/>
      <c r="D125" s="344"/>
      <c r="E125" s="344"/>
      <c r="F125" s="344"/>
      <c r="G125" s="324"/>
      <c r="H125" s="344"/>
      <c r="I125" s="344"/>
      <c r="J125" s="344"/>
      <c r="K125" s="367"/>
    </row>
    <row r="126" s="1" customFormat="1" ht="15" customHeight="1">
      <c r="B126" s="366"/>
      <c r="C126" s="324" t="s">
        <v>1622</v>
      </c>
      <c r="D126" s="344"/>
      <c r="E126" s="344"/>
      <c r="F126" s="346" t="s">
        <v>1619</v>
      </c>
      <c r="G126" s="324"/>
      <c r="H126" s="324" t="s">
        <v>1659</v>
      </c>
      <c r="I126" s="324" t="s">
        <v>1621</v>
      </c>
      <c r="J126" s="324">
        <v>120</v>
      </c>
      <c r="K126" s="368"/>
    </row>
    <row r="127" s="1" customFormat="1" ht="15" customHeight="1">
      <c r="B127" s="366"/>
      <c r="C127" s="324" t="s">
        <v>1668</v>
      </c>
      <c r="D127" s="324"/>
      <c r="E127" s="324"/>
      <c r="F127" s="346" t="s">
        <v>1619</v>
      </c>
      <c r="G127" s="324"/>
      <c r="H127" s="324" t="s">
        <v>1669</v>
      </c>
      <c r="I127" s="324" t="s">
        <v>1621</v>
      </c>
      <c r="J127" s="324" t="s">
        <v>1670</v>
      </c>
      <c r="K127" s="368"/>
    </row>
    <row r="128" s="1" customFormat="1" ht="15" customHeight="1">
      <c r="B128" s="366"/>
      <c r="C128" s="324" t="s">
        <v>85</v>
      </c>
      <c r="D128" s="324"/>
      <c r="E128" s="324"/>
      <c r="F128" s="346" t="s">
        <v>1619</v>
      </c>
      <c r="G128" s="324"/>
      <c r="H128" s="324" t="s">
        <v>1671</v>
      </c>
      <c r="I128" s="324" t="s">
        <v>1621</v>
      </c>
      <c r="J128" s="324" t="s">
        <v>1670</v>
      </c>
      <c r="K128" s="368"/>
    </row>
    <row r="129" s="1" customFormat="1" ht="15" customHeight="1">
      <c r="B129" s="366"/>
      <c r="C129" s="324" t="s">
        <v>1630</v>
      </c>
      <c r="D129" s="324"/>
      <c r="E129" s="324"/>
      <c r="F129" s="346" t="s">
        <v>1625</v>
      </c>
      <c r="G129" s="324"/>
      <c r="H129" s="324" t="s">
        <v>1631</v>
      </c>
      <c r="I129" s="324" t="s">
        <v>1621</v>
      </c>
      <c r="J129" s="324">
        <v>15</v>
      </c>
      <c r="K129" s="368"/>
    </row>
    <row r="130" s="1" customFormat="1" ht="15" customHeight="1">
      <c r="B130" s="366"/>
      <c r="C130" s="348" t="s">
        <v>1632</v>
      </c>
      <c r="D130" s="348"/>
      <c r="E130" s="348"/>
      <c r="F130" s="349" t="s">
        <v>1625</v>
      </c>
      <c r="G130" s="348"/>
      <c r="H130" s="348" t="s">
        <v>1633</v>
      </c>
      <c r="I130" s="348" t="s">
        <v>1621</v>
      </c>
      <c r="J130" s="348">
        <v>15</v>
      </c>
      <c r="K130" s="368"/>
    </row>
    <row r="131" s="1" customFormat="1" ht="15" customHeight="1">
      <c r="B131" s="366"/>
      <c r="C131" s="348" t="s">
        <v>1634</v>
      </c>
      <c r="D131" s="348"/>
      <c r="E131" s="348"/>
      <c r="F131" s="349" t="s">
        <v>1625</v>
      </c>
      <c r="G131" s="348"/>
      <c r="H131" s="348" t="s">
        <v>1635</v>
      </c>
      <c r="I131" s="348" t="s">
        <v>1621</v>
      </c>
      <c r="J131" s="348">
        <v>20</v>
      </c>
      <c r="K131" s="368"/>
    </row>
    <row r="132" s="1" customFormat="1" ht="15" customHeight="1">
      <c r="B132" s="366"/>
      <c r="C132" s="348" t="s">
        <v>1636</v>
      </c>
      <c r="D132" s="348"/>
      <c r="E132" s="348"/>
      <c r="F132" s="349" t="s">
        <v>1625</v>
      </c>
      <c r="G132" s="348"/>
      <c r="H132" s="348" t="s">
        <v>1637</v>
      </c>
      <c r="I132" s="348" t="s">
        <v>1621</v>
      </c>
      <c r="J132" s="348">
        <v>20</v>
      </c>
      <c r="K132" s="368"/>
    </row>
    <row r="133" s="1" customFormat="1" ht="15" customHeight="1">
      <c r="B133" s="366"/>
      <c r="C133" s="324" t="s">
        <v>1624</v>
      </c>
      <c r="D133" s="324"/>
      <c r="E133" s="324"/>
      <c r="F133" s="346" t="s">
        <v>1625</v>
      </c>
      <c r="G133" s="324"/>
      <c r="H133" s="324" t="s">
        <v>1659</v>
      </c>
      <c r="I133" s="324" t="s">
        <v>1621</v>
      </c>
      <c r="J133" s="324">
        <v>50</v>
      </c>
      <c r="K133" s="368"/>
    </row>
    <row r="134" s="1" customFormat="1" ht="15" customHeight="1">
      <c r="B134" s="366"/>
      <c r="C134" s="324" t="s">
        <v>1638</v>
      </c>
      <c r="D134" s="324"/>
      <c r="E134" s="324"/>
      <c r="F134" s="346" t="s">
        <v>1625</v>
      </c>
      <c r="G134" s="324"/>
      <c r="H134" s="324" t="s">
        <v>1659</v>
      </c>
      <c r="I134" s="324" t="s">
        <v>1621</v>
      </c>
      <c r="J134" s="324">
        <v>50</v>
      </c>
      <c r="K134" s="368"/>
    </row>
    <row r="135" s="1" customFormat="1" ht="15" customHeight="1">
      <c r="B135" s="366"/>
      <c r="C135" s="324" t="s">
        <v>1644</v>
      </c>
      <c r="D135" s="324"/>
      <c r="E135" s="324"/>
      <c r="F135" s="346" t="s">
        <v>1625</v>
      </c>
      <c r="G135" s="324"/>
      <c r="H135" s="324" t="s">
        <v>1659</v>
      </c>
      <c r="I135" s="324" t="s">
        <v>1621</v>
      </c>
      <c r="J135" s="324">
        <v>50</v>
      </c>
      <c r="K135" s="368"/>
    </row>
    <row r="136" s="1" customFormat="1" ht="15" customHeight="1">
      <c r="B136" s="366"/>
      <c r="C136" s="324" t="s">
        <v>1646</v>
      </c>
      <c r="D136" s="324"/>
      <c r="E136" s="324"/>
      <c r="F136" s="346" t="s">
        <v>1625</v>
      </c>
      <c r="G136" s="324"/>
      <c r="H136" s="324" t="s">
        <v>1659</v>
      </c>
      <c r="I136" s="324" t="s">
        <v>1621</v>
      </c>
      <c r="J136" s="324">
        <v>50</v>
      </c>
      <c r="K136" s="368"/>
    </row>
    <row r="137" s="1" customFormat="1" ht="15" customHeight="1">
      <c r="B137" s="366"/>
      <c r="C137" s="324" t="s">
        <v>1647</v>
      </c>
      <c r="D137" s="324"/>
      <c r="E137" s="324"/>
      <c r="F137" s="346" t="s">
        <v>1625</v>
      </c>
      <c r="G137" s="324"/>
      <c r="H137" s="324" t="s">
        <v>1672</v>
      </c>
      <c r="I137" s="324" t="s">
        <v>1621</v>
      </c>
      <c r="J137" s="324">
        <v>255</v>
      </c>
      <c r="K137" s="368"/>
    </row>
    <row r="138" s="1" customFormat="1" ht="15" customHeight="1">
      <c r="B138" s="366"/>
      <c r="C138" s="324" t="s">
        <v>1649</v>
      </c>
      <c r="D138" s="324"/>
      <c r="E138" s="324"/>
      <c r="F138" s="346" t="s">
        <v>1619</v>
      </c>
      <c r="G138" s="324"/>
      <c r="H138" s="324" t="s">
        <v>1673</v>
      </c>
      <c r="I138" s="324" t="s">
        <v>1651</v>
      </c>
      <c r="J138" s="324"/>
      <c r="K138" s="368"/>
    </row>
    <row r="139" s="1" customFormat="1" ht="15" customHeight="1">
      <c r="B139" s="366"/>
      <c r="C139" s="324" t="s">
        <v>1652</v>
      </c>
      <c r="D139" s="324"/>
      <c r="E139" s="324"/>
      <c r="F139" s="346" t="s">
        <v>1619</v>
      </c>
      <c r="G139" s="324"/>
      <c r="H139" s="324" t="s">
        <v>1674</v>
      </c>
      <c r="I139" s="324" t="s">
        <v>1654</v>
      </c>
      <c r="J139" s="324"/>
      <c r="K139" s="368"/>
    </row>
    <row r="140" s="1" customFormat="1" ht="15" customHeight="1">
      <c r="B140" s="366"/>
      <c r="C140" s="324" t="s">
        <v>1655</v>
      </c>
      <c r="D140" s="324"/>
      <c r="E140" s="324"/>
      <c r="F140" s="346" t="s">
        <v>1619</v>
      </c>
      <c r="G140" s="324"/>
      <c r="H140" s="324" t="s">
        <v>1655</v>
      </c>
      <c r="I140" s="324" t="s">
        <v>1654</v>
      </c>
      <c r="J140" s="324"/>
      <c r="K140" s="368"/>
    </row>
    <row r="141" s="1" customFormat="1" ht="15" customHeight="1">
      <c r="B141" s="366"/>
      <c r="C141" s="324" t="s">
        <v>38</v>
      </c>
      <c r="D141" s="324"/>
      <c r="E141" s="324"/>
      <c r="F141" s="346" t="s">
        <v>1619</v>
      </c>
      <c r="G141" s="324"/>
      <c r="H141" s="324" t="s">
        <v>1675</v>
      </c>
      <c r="I141" s="324" t="s">
        <v>1654</v>
      </c>
      <c r="J141" s="324"/>
      <c r="K141" s="368"/>
    </row>
    <row r="142" s="1" customFormat="1" ht="15" customHeight="1">
      <c r="B142" s="366"/>
      <c r="C142" s="324" t="s">
        <v>1676</v>
      </c>
      <c r="D142" s="324"/>
      <c r="E142" s="324"/>
      <c r="F142" s="346" t="s">
        <v>1619</v>
      </c>
      <c r="G142" s="324"/>
      <c r="H142" s="324" t="s">
        <v>1677</v>
      </c>
      <c r="I142" s="324" t="s">
        <v>1654</v>
      </c>
      <c r="J142" s="324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21"/>
      <c r="C144" s="321"/>
      <c r="D144" s="321"/>
      <c r="E144" s="321"/>
      <c r="F144" s="358"/>
      <c r="G144" s="321"/>
      <c r="H144" s="321"/>
      <c r="I144" s="321"/>
      <c r="J144" s="321"/>
      <c r="K144" s="321"/>
    </row>
    <row r="145" s="1" customFormat="1" ht="18.75" customHeight="1">
      <c r="B145" s="332"/>
      <c r="C145" s="332"/>
      <c r="D145" s="332"/>
      <c r="E145" s="332"/>
      <c r="F145" s="332"/>
      <c r="G145" s="332"/>
      <c r="H145" s="332"/>
      <c r="I145" s="332"/>
      <c r="J145" s="332"/>
      <c r="K145" s="332"/>
    </row>
    <row r="146" s="1" customFormat="1" ht="7.5" customHeight="1">
      <c r="B146" s="333"/>
      <c r="C146" s="334"/>
      <c r="D146" s="334"/>
      <c r="E146" s="334"/>
      <c r="F146" s="334"/>
      <c r="G146" s="334"/>
      <c r="H146" s="334"/>
      <c r="I146" s="334"/>
      <c r="J146" s="334"/>
      <c r="K146" s="335"/>
    </row>
    <row r="147" s="1" customFormat="1" ht="45" customHeight="1">
      <c r="B147" s="336"/>
      <c r="C147" s="337" t="s">
        <v>1678</v>
      </c>
      <c r="D147" s="337"/>
      <c r="E147" s="337"/>
      <c r="F147" s="337"/>
      <c r="G147" s="337"/>
      <c r="H147" s="337"/>
      <c r="I147" s="337"/>
      <c r="J147" s="337"/>
      <c r="K147" s="338"/>
    </row>
    <row r="148" s="1" customFormat="1" ht="17.25" customHeight="1">
      <c r="B148" s="336"/>
      <c r="C148" s="339" t="s">
        <v>1613</v>
      </c>
      <c r="D148" s="339"/>
      <c r="E148" s="339"/>
      <c r="F148" s="339" t="s">
        <v>1614</v>
      </c>
      <c r="G148" s="340"/>
      <c r="H148" s="339" t="s">
        <v>54</v>
      </c>
      <c r="I148" s="339" t="s">
        <v>57</v>
      </c>
      <c r="J148" s="339" t="s">
        <v>1615</v>
      </c>
      <c r="K148" s="338"/>
    </row>
    <row r="149" s="1" customFormat="1" ht="17.25" customHeight="1">
      <c r="B149" s="336"/>
      <c r="C149" s="341" t="s">
        <v>1616</v>
      </c>
      <c r="D149" s="341"/>
      <c r="E149" s="341"/>
      <c r="F149" s="342" t="s">
        <v>1617</v>
      </c>
      <c r="G149" s="343"/>
      <c r="H149" s="341"/>
      <c r="I149" s="341"/>
      <c r="J149" s="341" t="s">
        <v>1618</v>
      </c>
      <c r="K149" s="338"/>
    </row>
    <row r="150" s="1" customFormat="1" ht="5.25" customHeight="1">
      <c r="B150" s="347"/>
      <c r="C150" s="344"/>
      <c r="D150" s="344"/>
      <c r="E150" s="344"/>
      <c r="F150" s="344"/>
      <c r="G150" s="345"/>
      <c r="H150" s="344"/>
      <c r="I150" s="344"/>
      <c r="J150" s="344"/>
      <c r="K150" s="368"/>
    </row>
    <row r="151" s="1" customFormat="1" ht="15" customHeight="1">
      <c r="B151" s="347"/>
      <c r="C151" s="372" t="s">
        <v>1622</v>
      </c>
      <c r="D151" s="324"/>
      <c r="E151" s="324"/>
      <c r="F151" s="373" t="s">
        <v>1619</v>
      </c>
      <c r="G151" s="324"/>
      <c r="H151" s="372" t="s">
        <v>1659</v>
      </c>
      <c r="I151" s="372" t="s">
        <v>1621</v>
      </c>
      <c r="J151" s="372">
        <v>120</v>
      </c>
      <c r="K151" s="368"/>
    </row>
    <row r="152" s="1" customFormat="1" ht="15" customHeight="1">
      <c r="B152" s="347"/>
      <c r="C152" s="372" t="s">
        <v>1668</v>
      </c>
      <c r="D152" s="324"/>
      <c r="E152" s="324"/>
      <c r="F152" s="373" t="s">
        <v>1619</v>
      </c>
      <c r="G152" s="324"/>
      <c r="H152" s="372" t="s">
        <v>1679</v>
      </c>
      <c r="I152" s="372" t="s">
        <v>1621</v>
      </c>
      <c r="J152" s="372" t="s">
        <v>1670</v>
      </c>
      <c r="K152" s="368"/>
    </row>
    <row r="153" s="1" customFormat="1" ht="15" customHeight="1">
      <c r="B153" s="347"/>
      <c r="C153" s="372" t="s">
        <v>85</v>
      </c>
      <c r="D153" s="324"/>
      <c r="E153" s="324"/>
      <c r="F153" s="373" t="s">
        <v>1619</v>
      </c>
      <c r="G153" s="324"/>
      <c r="H153" s="372" t="s">
        <v>1680</v>
      </c>
      <c r="I153" s="372" t="s">
        <v>1621</v>
      </c>
      <c r="J153" s="372" t="s">
        <v>1670</v>
      </c>
      <c r="K153" s="368"/>
    </row>
    <row r="154" s="1" customFormat="1" ht="15" customHeight="1">
      <c r="B154" s="347"/>
      <c r="C154" s="372" t="s">
        <v>1624</v>
      </c>
      <c r="D154" s="324"/>
      <c r="E154" s="324"/>
      <c r="F154" s="373" t="s">
        <v>1625</v>
      </c>
      <c r="G154" s="324"/>
      <c r="H154" s="372" t="s">
        <v>1659</v>
      </c>
      <c r="I154" s="372" t="s">
        <v>1621</v>
      </c>
      <c r="J154" s="372">
        <v>50</v>
      </c>
      <c r="K154" s="368"/>
    </row>
    <row r="155" s="1" customFormat="1" ht="15" customHeight="1">
      <c r="B155" s="347"/>
      <c r="C155" s="372" t="s">
        <v>1627</v>
      </c>
      <c r="D155" s="324"/>
      <c r="E155" s="324"/>
      <c r="F155" s="373" t="s">
        <v>1619</v>
      </c>
      <c r="G155" s="324"/>
      <c r="H155" s="372" t="s">
        <v>1659</v>
      </c>
      <c r="I155" s="372" t="s">
        <v>1629</v>
      </c>
      <c r="J155" s="372"/>
      <c r="K155" s="368"/>
    </row>
    <row r="156" s="1" customFormat="1" ht="15" customHeight="1">
      <c r="B156" s="347"/>
      <c r="C156" s="372" t="s">
        <v>1638</v>
      </c>
      <c r="D156" s="324"/>
      <c r="E156" s="324"/>
      <c r="F156" s="373" t="s">
        <v>1625</v>
      </c>
      <c r="G156" s="324"/>
      <c r="H156" s="372" t="s">
        <v>1659</v>
      </c>
      <c r="I156" s="372" t="s">
        <v>1621</v>
      </c>
      <c r="J156" s="372">
        <v>50</v>
      </c>
      <c r="K156" s="368"/>
    </row>
    <row r="157" s="1" customFormat="1" ht="15" customHeight="1">
      <c r="B157" s="347"/>
      <c r="C157" s="372" t="s">
        <v>1646</v>
      </c>
      <c r="D157" s="324"/>
      <c r="E157" s="324"/>
      <c r="F157" s="373" t="s">
        <v>1625</v>
      </c>
      <c r="G157" s="324"/>
      <c r="H157" s="372" t="s">
        <v>1659</v>
      </c>
      <c r="I157" s="372" t="s">
        <v>1621</v>
      </c>
      <c r="J157" s="372">
        <v>50</v>
      </c>
      <c r="K157" s="368"/>
    </row>
    <row r="158" s="1" customFormat="1" ht="15" customHeight="1">
      <c r="B158" s="347"/>
      <c r="C158" s="372" t="s">
        <v>1644</v>
      </c>
      <c r="D158" s="324"/>
      <c r="E158" s="324"/>
      <c r="F158" s="373" t="s">
        <v>1625</v>
      </c>
      <c r="G158" s="324"/>
      <c r="H158" s="372" t="s">
        <v>1659</v>
      </c>
      <c r="I158" s="372" t="s">
        <v>1621</v>
      </c>
      <c r="J158" s="372">
        <v>50</v>
      </c>
      <c r="K158" s="368"/>
    </row>
    <row r="159" s="1" customFormat="1" ht="15" customHeight="1">
      <c r="B159" s="347"/>
      <c r="C159" s="372" t="s">
        <v>114</v>
      </c>
      <c r="D159" s="324"/>
      <c r="E159" s="324"/>
      <c r="F159" s="373" t="s">
        <v>1619</v>
      </c>
      <c r="G159" s="324"/>
      <c r="H159" s="372" t="s">
        <v>1681</v>
      </c>
      <c r="I159" s="372" t="s">
        <v>1621</v>
      </c>
      <c r="J159" s="372" t="s">
        <v>1682</v>
      </c>
      <c r="K159" s="368"/>
    </row>
    <row r="160" s="1" customFormat="1" ht="15" customHeight="1">
      <c r="B160" s="347"/>
      <c r="C160" s="372" t="s">
        <v>1683</v>
      </c>
      <c r="D160" s="324"/>
      <c r="E160" s="324"/>
      <c r="F160" s="373" t="s">
        <v>1619</v>
      </c>
      <c r="G160" s="324"/>
      <c r="H160" s="372" t="s">
        <v>1684</v>
      </c>
      <c r="I160" s="372" t="s">
        <v>1654</v>
      </c>
      <c r="J160" s="372"/>
      <c r="K160" s="368"/>
    </row>
    <row r="161" s="1" customFormat="1" ht="15" customHeight="1">
      <c r="B161" s="374"/>
      <c r="C161" s="356"/>
      <c r="D161" s="356"/>
      <c r="E161" s="356"/>
      <c r="F161" s="356"/>
      <c r="G161" s="356"/>
      <c r="H161" s="356"/>
      <c r="I161" s="356"/>
      <c r="J161" s="356"/>
      <c r="K161" s="375"/>
    </row>
    <row r="162" s="1" customFormat="1" ht="18.75" customHeight="1">
      <c r="B162" s="321"/>
      <c r="C162" s="324"/>
      <c r="D162" s="324"/>
      <c r="E162" s="324"/>
      <c r="F162" s="346"/>
      <c r="G162" s="324"/>
      <c r="H162" s="324"/>
      <c r="I162" s="324"/>
      <c r="J162" s="324"/>
      <c r="K162" s="321"/>
    </row>
    <row r="163" s="1" customFormat="1" ht="18.75" customHeight="1"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</row>
    <row r="164" s="1" customFormat="1" ht="7.5" customHeight="1">
      <c r="B164" s="311"/>
      <c r="C164" s="312"/>
      <c r="D164" s="312"/>
      <c r="E164" s="312"/>
      <c r="F164" s="312"/>
      <c r="G164" s="312"/>
      <c r="H164" s="312"/>
      <c r="I164" s="312"/>
      <c r="J164" s="312"/>
      <c r="K164" s="313"/>
    </row>
    <row r="165" s="1" customFormat="1" ht="45" customHeight="1">
      <c r="B165" s="314"/>
      <c r="C165" s="315" t="s">
        <v>1685</v>
      </c>
      <c r="D165" s="315"/>
      <c r="E165" s="315"/>
      <c r="F165" s="315"/>
      <c r="G165" s="315"/>
      <c r="H165" s="315"/>
      <c r="I165" s="315"/>
      <c r="J165" s="315"/>
      <c r="K165" s="316"/>
    </row>
    <row r="166" s="1" customFormat="1" ht="17.25" customHeight="1">
      <c r="B166" s="314"/>
      <c r="C166" s="339" t="s">
        <v>1613</v>
      </c>
      <c r="D166" s="339"/>
      <c r="E166" s="339"/>
      <c r="F166" s="339" t="s">
        <v>1614</v>
      </c>
      <c r="G166" s="376"/>
      <c r="H166" s="377" t="s">
        <v>54</v>
      </c>
      <c r="I166" s="377" t="s">
        <v>57</v>
      </c>
      <c r="J166" s="339" t="s">
        <v>1615</v>
      </c>
      <c r="K166" s="316"/>
    </row>
    <row r="167" s="1" customFormat="1" ht="17.25" customHeight="1">
      <c r="B167" s="317"/>
      <c r="C167" s="341" t="s">
        <v>1616</v>
      </c>
      <c r="D167" s="341"/>
      <c r="E167" s="341"/>
      <c r="F167" s="342" t="s">
        <v>1617</v>
      </c>
      <c r="G167" s="378"/>
      <c r="H167" s="379"/>
      <c r="I167" s="379"/>
      <c r="J167" s="341" t="s">
        <v>1618</v>
      </c>
      <c r="K167" s="319"/>
    </row>
    <row r="168" s="1" customFormat="1" ht="5.25" customHeight="1">
      <c r="B168" s="347"/>
      <c r="C168" s="344"/>
      <c r="D168" s="344"/>
      <c r="E168" s="344"/>
      <c r="F168" s="344"/>
      <c r="G168" s="345"/>
      <c r="H168" s="344"/>
      <c r="I168" s="344"/>
      <c r="J168" s="344"/>
      <c r="K168" s="368"/>
    </row>
    <row r="169" s="1" customFormat="1" ht="15" customHeight="1">
      <c r="B169" s="347"/>
      <c r="C169" s="324" t="s">
        <v>1622</v>
      </c>
      <c r="D169" s="324"/>
      <c r="E169" s="324"/>
      <c r="F169" s="346" t="s">
        <v>1619</v>
      </c>
      <c r="G169" s="324"/>
      <c r="H169" s="324" t="s">
        <v>1659</v>
      </c>
      <c r="I169" s="324" t="s">
        <v>1621</v>
      </c>
      <c r="J169" s="324">
        <v>120</v>
      </c>
      <c r="K169" s="368"/>
    </row>
    <row r="170" s="1" customFormat="1" ht="15" customHeight="1">
      <c r="B170" s="347"/>
      <c r="C170" s="324" t="s">
        <v>1668</v>
      </c>
      <c r="D170" s="324"/>
      <c r="E170" s="324"/>
      <c r="F170" s="346" t="s">
        <v>1619</v>
      </c>
      <c r="G170" s="324"/>
      <c r="H170" s="324" t="s">
        <v>1669</v>
      </c>
      <c r="I170" s="324" t="s">
        <v>1621</v>
      </c>
      <c r="J170" s="324" t="s">
        <v>1670</v>
      </c>
      <c r="K170" s="368"/>
    </row>
    <row r="171" s="1" customFormat="1" ht="15" customHeight="1">
      <c r="B171" s="347"/>
      <c r="C171" s="324" t="s">
        <v>85</v>
      </c>
      <c r="D171" s="324"/>
      <c r="E171" s="324"/>
      <c r="F171" s="346" t="s">
        <v>1619</v>
      </c>
      <c r="G171" s="324"/>
      <c r="H171" s="324" t="s">
        <v>1686</v>
      </c>
      <c r="I171" s="324" t="s">
        <v>1621</v>
      </c>
      <c r="J171" s="324" t="s">
        <v>1670</v>
      </c>
      <c r="K171" s="368"/>
    </row>
    <row r="172" s="1" customFormat="1" ht="15" customHeight="1">
      <c r="B172" s="347"/>
      <c r="C172" s="324" t="s">
        <v>1624</v>
      </c>
      <c r="D172" s="324"/>
      <c r="E172" s="324"/>
      <c r="F172" s="346" t="s">
        <v>1625</v>
      </c>
      <c r="G172" s="324"/>
      <c r="H172" s="324" t="s">
        <v>1686</v>
      </c>
      <c r="I172" s="324" t="s">
        <v>1621</v>
      </c>
      <c r="J172" s="324">
        <v>50</v>
      </c>
      <c r="K172" s="368"/>
    </row>
    <row r="173" s="1" customFormat="1" ht="15" customHeight="1">
      <c r="B173" s="347"/>
      <c r="C173" s="324" t="s">
        <v>1627</v>
      </c>
      <c r="D173" s="324"/>
      <c r="E173" s="324"/>
      <c r="F173" s="346" t="s">
        <v>1619</v>
      </c>
      <c r="G173" s="324"/>
      <c r="H173" s="324" t="s">
        <v>1686</v>
      </c>
      <c r="I173" s="324" t="s">
        <v>1629</v>
      </c>
      <c r="J173" s="324"/>
      <c r="K173" s="368"/>
    </row>
    <row r="174" s="1" customFormat="1" ht="15" customHeight="1">
      <c r="B174" s="347"/>
      <c r="C174" s="324" t="s">
        <v>1638</v>
      </c>
      <c r="D174" s="324"/>
      <c r="E174" s="324"/>
      <c r="F174" s="346" t="s">
        <v>1625</v>
      </c>
      <c r="G174" s="324"/>
      <c r="H174" s="324" t="s">
        <v>1686</v>
      </c>
      <c r="I174" s="324" t="s">
        <v>1621</v>
      </c>
      <c r="J174" s="324">
        <v>50</v>
      </c>
      <c r="K174" s="368"/>
    </row>
    <row r="175" s="1" customFormat="1" ht="15" customHeight="1">
      <c r="B175" s="347"/>
      <c r="C175" s="324" t="s">
        <v>1646</v>
      </c>
      <c r="D175" s="324"/>
      <c r="E175" s="324"/>
      <c r="F175" s="346" t="s">
        <v>1625</v>
      </c>
      <c r="G175" s="324"/>
      <c r="H175" s="324" t="s">
        <v>1686</v>
      </c>
      <c r="I175" s="324" t="s">
        <v>1621</v>
      </c>
      <c r="J175" s="324">
        <v>50</v>
      </c>
      <c r="K175" s="368"/>
    </row>
    <row r="176" s="1" customFormat="1" ht="15" customHeight="1">
      <c r="B176" s="347"/>
      <c r="C176" s="324" t="s">
        <v>1644</v>
      </c>
      <c r="D176" s="324"/>
      <c r="E176" s="324"/>
      <c r="F176" s="346" t="s">
        <v>1625</v>
      </c>
      <c r="G176" s="324"/>
      <c r="H176" s="324" t="s">
        <v>1686</v>
      </c>
      <c r="I176" s="324" t="s">
        <v>1621</v>
      </c>
      <c r="J176" s="324">
        <v>50</v>
      </c>
      <c r="K176" s="368"/>
    </row>
    <row r="177" s="1" customFormat="1" ht="15" customHeight="1">
      <c r="B177" s="347"/>
      <c r="C177" s="324" t="s">
        <v>130</v>
      </c>
      <c r="D177" s="324"/>
      <c r="E177" s="324"/>
      <c r="F177" s="346" t="s">
        <v>1619</v>
      </c>
      <c r="G177" s="324"/>
      <c r="H177" s="324" t="s">
        <v>1687</v>
      </c>
      <c r="I177" s="324" t="s">
        <v>1688</v>
      </c>
      <c r="J177" s="324"/>
      <c r="K177" s="368"/>
    </row>
    <row r="178" s="1" customFormat="1" ht="15" customHeight="1">
      <c r="B178" s="347"/>
      <c r="C178" s="324" t="s">
        <v>57</v>
      </c>
      <c r="D178" s="324"/>
      <c r="E178" s="324"/>
      <c r="F178" s="346" t="s">
        <v>1619</v>
      </c>
      <c r="G178" s="324"/>
      <c r="H178" s="324" t="s">
        <v>1689</v>
      </c>
      <c r="I178" s="324" t="s">
        <v>1690</v>
      </c>
      <c r="J178" s="324">
        <v>1</v>
      </c>
      <c r="K178" s="368"/>
    </row>
    <row r="179" s="1" customFormat="1" ht="15" customHeight="1">
      <c r="B179" s="347"/>
      <c r="C179" s="324" t="s">
        <v>53</v>
      </c>
      <c r="D179" s="324"/>
      <c r="E179" s="324"/>
      <c r="F179" s="346" t="s">
        <v>1619</v>
      </c>
      <c r="G179" s="324"/>
      <c r="H179" s="324" t="s">
        <v>1691</v>
      </c>
      <c r="I179" s="324" t="s">
        <v>1621</v>
      </c>
      <c r="J179" s="324">
        <v>20</v>
      </c>
      <c r="K179" s="368"/>
    </row>
    <row r="180" s="1" customFormat="1" ht="15" customHeight="1">
      <c r="B180" s="347"/>
      <c r="C180" s="324" t="s">
        <v>54</v>
      </c>
      <c r="D180" s="324"/>
      <c r="E180" s="324"/>
      <c r="F180" s="346" t="s">
        <v>1619</v>
      </c>
      <c r="G180" s="324"/>
      <c r="H180" s="324" t="s">
        <v>1692</v>
      </c>
      <c r="I180" s="324" t="s">
        <v>1621</v>
      </c>
      <c r="J180" s="324">
        <v>255</v>
      </c>
      <c r="K180" s="368"/>
    </row>
    <row r="181" s="1" customFormat="1" ht="15" customHeight="1">
      <c r="B181" s="347"/>
      <c r="C181" s="324" t="s">
        <v>131</v>
      </c>
      <c r="D181" s="324"/>
      <c r="E181" s="324"/>
      <c r="F181" s="346" t="s">
        <v>1619</v>
      </c>
      <c r="G181" s="324"/>
      <c r="H181" s="324" t="s">
        <v>1583</v>
      </c>
      <c r="I181" s="324" t="s">
        <v>1621</v>
      </c>
      <c r="J181" s="324">
        <v>10</v>
      </c>
      <c r="K181" s="368"/>
    </row>
    <row r="182" s="1" customFormat="1" ht="15" customHeight="1">
      <c r="B182" s="347"/>
      <c r="C182" s="324" t="s">
        <v>132</v>
      </c>
      <c r="D182" s="324"/>
      <c r="E182" s="324"/>
      <c r="F182" s="346" t="s">
        <v>1619</v>
      </c>
      <c r="G182" s="324"/>
      <c r="H182" s="324" t="s">
        <v>1693</v>
      </c>
      <c r="I182" s="324" t="s">
        <v>1654</v>
      </c>
      <c r="J182" s="324"/>
      <c r="K182" s="368"/>
    </row>
    <row r="183" s="1" customFormat="1" ht="15" customHeight="1">
      <c r="B183" s="347"/>
      <c r="C183" s="324" t="s">
        <v>1694</v>
      </c>
      <c r="D183" s="324"/>
      <c r="E183" s="324"/>
      <c r="F183" s="346" t="s">
        <v>1619</v>
      </c>
      <c r="G183" s="324"/>
      <c r="H183" s="324" t="s">
        <v>1695</v>
      </c>
      <c r="I183" s="324" t="s">
        <v>1654</v>
      </c>
      <c r="J183" s="324"/>
      <c r="K183" s="368"/>
    </row>
    <row r="184" s="1" customFormat="1" ht="15" customHeight="1">
      <c r="B184" s="347"/>
      <c r="C184" s="324" t="s">
        <v>1683</v>
      </c>
      <c r="D184" s="324"/>
      <c r="E184" s="324"/>
      <c r="F184" s="346" t="s">
        <v>1619</v>
      </c>
      <c r="G184" s="324"/>
      <c r="H184" s="324" t="s">
        <v>1696</v>
      </c>
      <c r="I184" s="324" t="s">
        <v>1654</v>
      </c>
      <c r="J184" s="324"/>
      <c r="K184" s="368"/>
    </row>
    <row r="185" s="1" customFormat="1" ht="15" customHeight="1">
      <c r="B185" s="347"/>
      <c r="C185" s="324" t="s">
        <v>134</v>
      </c>
      <c r="D185" s="324"/>
      <c r="E185" s="324"/>
      <c r="F185" s="346" t="s">
        <v>1625</v>
      </c>
      <c r="G185" s="324"/>
      <c r="H185" s="324" t="s">
        <v>1697</v>
      </c>
      <c r="I185" s="324" t="s">
        <v>1621</v>
      </c>
      <c r="J185" s="324">
        <v>50</v>
      </c>
      <c r="K185" s="368"/>
    </row>
    <row r="186" s="1" customFormat="1" ht="15" customHeight="1">
      <c r="B186" s="347"/>
      <c r="C186" s="324" t="s">
        <v>1698</v>
      </c>
      <c r="D186" s="324"/>
      <c r="E186" s="324"/>
      <c r="F186" s="346" t="s">
        <v>1625</v>
      </c>
      <c r="G186" s="324"/>
      <c r="H186" s="324" t="s">
        <v>1699</v>
      </c>
      <c r="I186" s="324" t="s">
        <v>1700</v>
      </c>
      <c r="J186" s="324"/>
      <c r="K186" s="368"/>
    </row>
    <row r="187" s="1" customFormat="1" ht="15" customHeight="1">
      <c r="B187" s="347"/>
      <c r="C187" s="324" t="s">
        <v>1701</v>
      </c>
      <c r="D187" s="324"/>
      <c r="E187" s="324"/>
      <c r="F187" s="346" t="s">
        <v>1625</v>
      </c>
      <c r="G187" s="324"/>
      <c r="H187" s="324" t="s">
        <v>1702</v>
      </c>
      <c r="I187" s="324" t="s">
        <v>1700</v>
      </c>
      <c r="J187" s="324"/>
      <c r="K187" s="368"/>
    </row>
    <row r="188" s="1" customFormat="1" ht="15" customHeight="1">
      <c r="B188" s="347"/>
      <c r="C188" s="324" t="s">
        <v>1703</v>
      </c>
      <c r="D188" s="324"/>
      <c r="E188" s="324"/>
      <c r="F188" s="346" t="s">
        <v>1625</v>
      </c>
      <c r="G188" s="324"/>
      <c r="H188" s="324" t="s">
        <v>1704</v>
      </c>
      <c r="I188" s="324" t="s">
        <v>1700</v>
      </c>
      <c r="J188" s="324"/>
      <c r="K188" s="368"/>
    </row>
    <row r="189" s="1" customFormat="1" ht="15" customHeight="1">
      <c r="B189" s="347"/>
      <c r="C189" s="380" t="s">
        <v>1705</v>
      </c>
      <c r="D189" s="324"/>
      <c r="E189" s="324"/>
      <c r="F189" s="346" t="s">
        <v>1625</v>
      </c>
      <c r="G189" s="324"/>
      <c r="H189" s="324" t="s">
        <v>1706</v>
      </c>
      <c r="I189" s="324" t="s">
        <v>1707</v>
      </c>
      <c r="J189" s="381" t="s">
        <v>1708</v>
      </c>
      <c r="K189" s="368"/>
    </row>
    <row r="190" s="1" customFormat="1" ht="15" customHeight="1">
      <c r="B190" s="347"/>
      <c r="C190" s="331" t="s">
        <v>42</v>
      </c>
      <c r="D190" s="324"/>
      <c r="E190" s="324"/>
      <c r="F190" s="346" t="s">
        <v>1619</v>
      </c>
      <c r="G190" s="324"/>
      <c r="H190" s="321" t="s">
        <v>1709</v>
      </c>
      <c r="I190" s="324" t="s">
        <v>1710</v>
      </c>
      <c r="J190" s="324"/>
      <c r="K190" s="368"/>
    </row>
    <row r="191" s="1" customFormat="1" ht="15" customHeight="1">
      <c r="B191" s="347"/>
      <c r="C191" s="331" t="s">
        <v>1711</v>
      </c>
      <c r="D191" s="324"/>
      <c r="E191" s="324"/>
      <c r="F191" s="346" t="s">
        <v>1619</v>
      </c>
      <c r="G191" s="324"/>
      <c r="H191" s="324" t="s">
        <v>1712</v>
      </c>
      <c r="I191" s="324" t="s">
        <v>1654</v>
      </c>
      <c r="J191" s="324"/>
      <c r="K191" s="368"/>
    </row>
    <row r="192" s="1" customFormat="1" ht="15" customHeight="1">
      <c r="B192" s="347"/>
      <c r="C192" s="331" t="s">
        <v>1713</v>
      </c>
      <c r="D192" s="324"/>
      <c r="E192" s="324"/>
      <c r="F192" s="346" t="s">
        <v>1619</v>
      </c>
      <c r="G192" s="324"/>
      <c r="H192" s="324" t="s">
        <v>1714</v>
      </c>
      <c r="I192" s="324" t="s">
        <v>1654</v>
      </c>
      <c r="J192" s="324"/>
      <c r="K192" s="368"/>
    </row>
    <row r="193" s="1" customFormat="1" ht="15" customHeight="1">
      <c r="B193" s="347"/>
      <c r="C193" s="331" t="s">
        <v>1715</v>
      </c>
      <c r="D193" s="324"/>
      <c r="E193" s="324"/>
      <c r="F193" s="346" t="s">
        <v>1625</v>
      </c>
      <c r="G193" s="324"/>
      <c r="H193" s="324" t="s">
        <v>1716</v>
      </c>
      <c r="I193" s="324" t="s">
        <v>1654</v>
      </c>
      <c r="J193" s="324"/>
      <c r="K193" s="368"/>
    </row>
    <row r="194" s="1" customFormat="1" ht="15" customHeight="1">
      <c r="B194" s="374"/>
      <c r="C194" s="382"/>
      <c r="D194" s="356"/>
      <c r="E194" s="356"/>
      <c r="F194" s="356"/>
      <c r="G194" s="356"/>
      <c r="H194" s="356"/>
      <c r="I194" s="356"/>
      <c r="J194" s="356"/>
      <c r="K194" s="375"/>
    </row>
    <row r="195" s="1" customFormat="1" ht="18.75" customHeight="1">
      <c r="B195" s="321"/>
      <c r="C195" s="324"/>
      <c r="D195" s="324"/>
      <c r="E195" s="324"/>
      <c r="F195" s="346"/>
      <c r="G195" s="324"/>
      <c r="H195" s="324"/>
      <c r="I195" s="324"/>
      <c r="J195" s="324"/>
      <c r="K195" s="321"/>
    </row>
    <row r="196" s="1" customFormat="1" ht="18.75" customHeight="1">
      <c r="B196" s="321"/>
      <c r="C196" s="324"/>
      <c r="D196" s="324"/>
      <c r="E196" s="324"/>
      <c r="F196" s="346"/>
      <c r="G196" s="324"/>
      <c r="H196" s="324"/>
      <c r="I196" s="324"/>
      <c r="J196" s="324"/>
      <c r="K196" s="321"/>
    </row>
    <row r="197" s="1" customFormat="1" ht="18.75" customHeight="1">
      <c r="B197" s="332"/>
      <c r="C197" s="332"/>
      <c r="D197" s="332"/>
      <c r="E197" s="332"/>
      <c r="F197" s="332"/>
      <c r="G197" s="332"/>
      <c r="H197" s="332"/>
      <c r="I197" s="332"/>
      <c r="J197" s="332"/>
      <c r="K197" s="332"/>
    </row>
    <row r="198" s="1" customFormat="1" ht="13.5">
      <c r="B198" s="311"/>
      <c r="C198" s="312"/>
      <c r="D198" s="312"/>
      <c r="E198" s="312"/>
      <c r="F198" s="312"/>
      <c r="G198" s="312"/>
      <c r="H198" s="312"/>
      <c r="I198" s="312"/>
      <c r="J198" s="312"/>
      <c r="K198" s="313"/>
    </row>
    <row r="199" s="1" customFormat="1" ht="21">
      <c r="B199" s="314"/>
      <c r="C199" s="315" t="s">
        <v>1717</v>
      </c>
      <c r="D199" s="315"/>
      <c r="E199" s="315"/>
      <c r="F199" s="315"/>
      <c r="G199" s="315"/>
      <c r="H199" s="315"/>
      <c r="I199" s="315"/>
      <c r="J199" s="315"/>
      <c r="K199" s="316"/>
    </row>
    <row r="200" s="1" customFormat="1" ht="25.5" customHeight="1">
      <c r="B200" s="314"/>
      <c r="C200" s="383" t="s">
        <v>1718</v>
      </c>
      <c r="D200" s="383"/>
      <c r="E200" s="383"/>
      <c r="F200" s="383" t="s">
        <v>1719</v>
      </c>
      <c r="G200" s="384"/>
      <c r="H200" s="383" t="s">
        <v>1720</v>
      </c>
      <c r="I200" s="383"/>
      <c r="J200" s="383"/>
      <c r="K200" s="316"/>
    </row>
    <row r="201" s="1" customFormat="1" ht="5.25" customHeight="1">
      <c r="B201" s="347"/>
      <c r="C201" s="344"/>
      <c r="D201" s="344"/>
      <c r="E201" s="344"/>
      <c r="F201" s="344"/>
      <c r="G201" s="324"/>
      <c r="H201" s="344"/>
      <c r="I201" s="344"/>
      <c r="J201" s="344"/>
      <c r="K201" s="368"/>
    </row>
    <row r="202" s="1" customFormat="1" ht="15" customHeight="1">
      <c r="B202" s="347"/>
      <c r="C202" s="324" t="s">
        <v>1710</v>
      </c>
      <c r="D202" s="324"/>
      <c r="E202" s="324"/>
      <c r="F202" s="346" t="s">
        <v>43</v>
      </c>
      <c r="G202" s="324"/>
      <c r="H202" s="324" t="s">
        <v>1721</v>
      </c>
      <c r="I202" s="324"/>
      <c r="J202" s="324"/>
      <c r="K202" s="368"/>
    </row>
    <row r="203" s="1" customFormat="1" ht="15" customHeight="1">
      <c r="B203" s="347"/>
      <c r="C203" s="353"/>
      <c r="D203" s="324"/>
      <c r="E203" s="324"/>
      <c r="F203" s="346" t="s">
        <v>44</v>
      </c>
      <c r="G203" s="324"/>
      <c r="H203" s="324" t="s">
        <v>1722</v>
      </c>
      <c r="I203" s="324"/>
      <c r="J203" s="324"/>
      <c r="K203" s="368"/>
    </row>
    <row r="204" s="1" customFormat="1" ht="15" customHeight="1">
      <c r="B204" s="347"/>
      <c r="C204" s="353"/>
      <c r="D204" s="324"/>
      <c r="E204" s="324"/>
      <c r="F204" s="346" t="s">
        <v>47</v>
      </c>
      <c r="G204" s="324"/>
      <c r="H204" s="324" t="s">
        <v>1723</v>
      </c>
      <c r="I204" s="324"/>
      <c r="J204" s="324"/>
      <c r="K204" s="368"/>
    </row>
    <row r="205" s="1" customFormat="1" ht="15" customHeight="1">
      <c r="B205" s="347"/>
      <c r="C205" s="324"/>
      <c r="D205" s="324"/>
      <c r="E205" s="324"/>
      <c r="F205" s="346" t="s">
        <v>45</v>
      </c>
      <c r="G205" s="324"/>
      <c r="H205" s="324" t="s">
        <v>1724</v>
      </c>
      <c r="I205" s="324"/>
      <c r="J205" s="324"/>
      <c r="K205" s="368"/>
    </row>
    <row r="206" s="1" customFormat="1" ht="15" customHeight="1">
      <c r="B206" s="347"/>
      <c r="C206" s="324"/>
      <c r="D206" s="324"/>
      <c r="E206" s="324"/>
      <c r="F206" s="346" t="s">
        <v>46</v>
      </c>
      <c r="G206" s="324"/>
      <c r="H206" s="324" t="s">
        <v>1725</v>
      </c>
      <c r="I206" s="324"/>
      <c r="J206" s="324"/>
      <c r="K206" s="368"/>
    </row>
    <row r="207" s="1" customFormat="1" ht="15" customHeight="1">
      <c r="B207" s="347"/>
      <c r="C207" s="324"/>
      <c r="D207" s="324"/>
      <c r="E207" s="324"/>
      <c r="F207" s="346"/>
      <c r="G207" s="324"/>
      <c r="H207" s="324"/>
      <c r="I207" s="324"/>
      <c r="J207" s="324"/>
      <c r="K207" s="368"/>
    </row>
    <row r="208" s="1" customFormat="1" ht="15" customHeight="1">
      <c r="B208" s="347"/>
      <c r="C208" s="324" t="s">
        <v>1666</v>
      </c>
      <c r="D208" s="324"/>
      <c r="E208" s="324"/>
      <c r="F208" s="346" t="s">
        <v>78</v>
      </c>
      <c r="G208" s="324"/>
      <c r="H208" s="324" t="s">
        <v>1726</v>
      </c>
      <c r="I208" s="324"/>
      <c r="J208" s="324"/>
      <c r="K208" s="368"/>
    </row>
    <row r="209" s="1" customFormat="1" ht="15" customHeight="1">
      <c r="B209" s="347"/>
      <c r="C209" s="353"/>
      <c r="D209" s="324"/>
      <c r="E209" s="324"/>
      <c r="F209" s="346" t="s">
        <v>1564</v>
      </c>
      <c r="G209" s="324"/>
      <c r="H209" s="324" t="s">
        <v>1565</v>
      </c>
      <c r="I209" s="324"/>
      <c r="J209" s="324"/>
      <c r="K209" s="368"/>
    </row>
    <row r="210" s="1" customFormat="1" ht="15" customHeight="1">
      <c r="B210" s="347"/>
      <c r="C210" s="324"/>
      <c r="D210" s="324"/>
      <c r="E210" s="324"/>
      <c r="F210" s="346" t="s">
        <v>1562</v>
      </c>
      <c r="G210" s="324"/>
      <c r="H210" s="324" t="s">
        <v>1727</v>
      </c>
      <c r="I210" s="324"/>
      <c r="J210" s="324"/>
      <c r="K210" s="368"/>
    </row>
    <row r="211" s="1" customFormat="1" ht="15" customHeight="1">
      <c r="B211" s="385"/>
      <c r="C211" s="353"/>
      <c r="D211" s="353"/>
      <c r="E211" s="353"/>
      <c r="F211" s="346" t="s">
        <v>1566</v>
      </c>
      <c r="G211" s="331"/>
      <c r="H211" s="372" t="s">
        <v>1567</v>
      </c>
      <c r="I211" s="372"/>
      <c r="J211" s="372"/>
      <c r="K211" s="386"/>
    </row>
    <row r="212" s="1" customFormat="1" ht="15" customHeight="1">
      <c r="B212" s="385"/>
      <c r="C212" s="353"/>
      <c r="D212" s="353"/>
      <c r="E212" s="353"/>
      <c r="F212" s="346" t="s">
        <v>1116</v>
      </c>
      <c r="G212" s="331"/>
      <c r="H212" s="372" t="s">
        <v>1541</v>
      </c>
      <c r="I212" s="372"/>
      <c r="J212" s="372"/>
      <c r="K212" s="386"/>
    </row>
    <row r="213" s="1" customFormat="1" ht="15" customHeight="1">
      <c r="B213" s="385"/>
      <c r="C213" s="353"/>
      <c r="D213" s="353"/>
      <c r="E213" s="353"/>
      <c r="F213" s="387"/>
      <c r="G213" s="331"/>
      <c r="H213" s="388"/>
      <c r="I213" s="388"/>
      <c r="J213" s="388"/>
      <c r="K213" s="386"/>
    </row>
    <row r="214" s="1" customFormat="1" ht="15" customHeight="1">
      <c r="B214" s="385"/>
      <c r="C214" s="324" t="s">
        <v>1690</v>
      </c>
      <c r="D214" s="353"/>
      <c r="E214" s="353"/>
      <c r="F214" s="346">
        <v>1</v>
      </c>
      <c r="G214" s="331"/>
      <c r="H214" s="372" t="s">
        <v>1728</v>
      </c>
      <c r="I214" s="372"/>
      <c r="J214" s="372"/>
      <c r="K214" s="386"/>
    </row>
    <row r="215" s="1" customFormat="1" ht="15" customHeight="1">
      <c r="B215" s="385"/>
      <c r="C215" s="353"/>
      <c r="D215" s="353"/>
      <c r="E215" s="353"/>
      <c r="F215" s="346">
        <v>2</v>
      </c>
      <c r="G215" s="331"/>
      <c r="H215" s="372" t="s">
        <v>1729</v>
      </c>
      <c r="I215" s="372"/>
      <c r="J215" s="372"/>
      <c r="K215" s="386"/>
    </row>
    <row r="216" s="1" customFormat="1" ht="15" customHeight="1">
      <c r="B216" s="385"/>
      <c r="C216" s="353"/>
      <c r="D216" s="353"/>
      <c r="E216" s="353"/>
      <c r="F216" s="346">
        <v>3</v>
      </c>
      <c r="G216" s="331"/>
      <c r="H216" s="372" t="s">
        <v>1730</v>
      </c>
      <c r="I216" s="372"/>
      <c r="J216" s="372"/>
      <c r="K216" s="386"/>
    </row>
    <row r="217" s="1" customFormat="1" ht="15" customHeight="1">
      <c r="B217" s="385"/>
      <c r="C217" s="353"/>
      <c r="D217" s="353"/>
      <c r="E217" s="353"/>
      <c r="F217" s="346">
        <v>4</v>
      </c>
      <c r="G217" s="331"/>
      <c r="H217" s="372" t="s">
        <v>1731</v>
      </c>
      <c r="I217" s="372"/>
      <c r="J217" s="372"/>
      <c r="K217" s="386"/>
    </row>
    <row r="218" s="1" customFormat="1" ht="12.75" customHeight="1">
      <c r="B218" s="389"/>
      <c r="C218" s="390"/>
      <c r="D218" s="390"/>
      <c r="E218" s="390"/>
      <c r="F218" s="390"/>
      <c r="G218" s="390"/>
      <c r="H218" s="390"/>
      <c r="I218" s="390"/>
      <c r="J218" s="390"/>
      <c r="K218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DESKTOP-4TUB2V1\Včelda</dc:creator>
  <cp:lastModifiedBy>DESKTOP-4TUB2V1\Včelda</cp:lastModifiedBy>
  <dcterms:created xsi:type="dcterms:W3CDTF">2021-05-19T08:35:52Z</dcterms:created>
  <dcterms:modified xsi:type="dcterms:W3CDTF">2021-05-19T08:36:05Z</dcterms:modified>
</cp:coreProperties>
</file>